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udgetingsolutions-my.sharepoint.com/personal/helen_heaton_budgetingsolutions_co_uk/Documents/Wings/Reports/"/>
    </mc:Choice>
  </mc:AlternateContent>
  <xr:revisionPtr revIDLastSave="0" documentId="8_{77E032D9-850A-420F-93EA-72C6DBCF43F9}" xr6:coauthVersionLast="47" xr6:coauthVersionMax="47" xr10:uidLastSave="{00000000-0000-0000-0000-000000000000}"/>
  <bookViews>
    <workbookView xWindow="-108" yWindow="-108" windowWidth="23256" windowHeight="12456" tabRatio="625" firstSheet="1" activeTab="2" xr2:uid="{00000000-000D-0000-FFFF-FFFF00000000}"/>
  </bookViews>
  <sheets>
    <sheet name="Cognos_Office_Connection_Cache" sheetId="619" state="veryHidden" r:id="rId1"/>
    <sheet name="Control" sheetId="628" r:id="rId2"/>
    <sheet name="Wings" sheetId="674" r:id="rId3"/>
  </sheets>
  <definedNames>
    <definedName name="cafe_validation_temp" hidden="1">Cognos_Office_Connection_Cache!$B$2:$B$20</definedName>
    <definedName name="ID" localSheetId="0" hidden="1">"c2de1a2c-7be1-482b-8bd5-5f087b5a1736"</definedName>
    <definedName name="ID" localSheetId="1" hidden="1">"b8c38053-8fc4-4ebd-a646-505d5429d93d"</definedName>
    <definedName name="ID" localSheetId="2" hidden="1">"1acb5899-79ec-4025-8703-bddca4175a3f"</definedName>
    <definedName name="pAccounts" localSheetId="2">Control!$B$2</definedName>
    <definedName name="pAccounts">Control!$B$2</definedName>
    <definedName name="parameter">Control!$B$14</definedName>
    <definedName name="pCompany" localSheetId="2">Wings!$F$6</definedName>
    <definedName name="pCube" localSheetId="2">Control!$B$5</definedName>
    <definedName name="pFact" localSheetId="2">Control!$B$4</definedName>
    <definedName name="pFact">Control!$B$4</definedName>
    <definedName name="pHalf" localSheetId="2">Control!$B$9</definedName>
    <definedName name="pHalf">Control!$B$9</definedName>
    <definedName name="pLayer" localSheetId="2">Control!$B$10</definedName>
    <definedName name="pLayer">Control!$B$10</definedName>
    <definedName name="pPeriod" localSheetId="2">Control!$B$8</definedName>
    <definedName name="pPeriod">Control!$B$8</definedName>
    <definedName name="pPeriodDim">Control!$B$3</definedName>
    <definedName name="pScenario">Control!$B$11</definedName>
    <definedName name="pStaging" localSheetId="2">Control!$B$5</definedName>
    <definedName name="pStaging">Control!$B$5</definedName>
  </definedName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448" i="674" l="1"/>
  <c r="R444" i="674"/>
  <c r="P444" i="674"/>
  <c r="R434" i="674"/>
  <c r="P434" i="674"/>
  <c r="R432" i="674"/>
  <c r="P432" i="674"/>
  <c r="R390" i="674"/>
  <c r="P390" i="674"/>
  <c r="R389" i="674"/>
  <c r="P389" i="674"/>
  <c r="R387" i="674"/>
  <c r="P387" i="674"/>
  <c r="N386" i="674"/>
  <c r="R344" i="674"/>
  <c r="P344" i="674"/>
  <c r="R343" i="674"/>
  <c r="P343" i="674"/>
  <c r="R341" i="674"/>
  <c r="P341" i="674"/>
  <c r="R292" i="674"/>
  <c r="P292" i="674"/>
  <c r="AN162" i="674"/>
  <c r="AN160" i="674"/>
  <c r="AN158" i="674"/>
  <c r="AN154" i="674"/>
  <c r="AN152" i="674"/>
  <c r="AN149" i="674"/>
  <c r="AN129" i="674"/>
  <c r="AN109" i="674"/>
  <c r="AN76" i="674"/>
  <c r="AN75" i="674"/>
  <c r="B74" i="674"/>
  <c r="AN73" i="674"/>
  <c r="AN57" i="674"/>
  <c r="B51" i="674"/>
  <c r="AN50" i="674"/>
  <c r="N50" i="674"/>
  <c r="AN43" i="674"/>
  <c r="AN14" i="674"/>
  <c r="D13" i="674"/>
  <c r="AN11" i="674"/>
  <c r="AN10" i="674"/>
  <c r="L3" i="674"/>
  <c r="K3" i="674"/>
  <c r="F3" i="674"/>
  <c r="BY2" i="674"/>
  <c r="BT2" i="674"/>
  <c r="BB2" i="674"/>
  <c r="BC2" i="674" s="1"/>
  <c r="BD2" i="674" s="1"/>
  <c r="BE2" i="674" s="1"/>
  <c r="AI2" i="674"/>
  <c r="BU2" i="674" s="1"/>
  <c r="A242" i="674"/>
  <c r="A235" i="674"/>
  <c r="A233" i="674"/>
  <c r="A196" i="674"/>
  <c r="A164" i="674"/>
  <c r="A181" i="674"/>
  <c r="A180" i="674"/>
  <c r="A147" i="674"/>
  <c r="A155" i="674"/>
  <c r="A151" i="674"/>
  <c r="A105" i="674"/>
  <c r="A136" i="674"/>
  <c r="A115" i="674"/>
  <c r="A109" i="674"/>
  <c r="A103" i="674"/>
  <c r="A50" i="674"/>
  <c r="A73" i="674"/>
  <c r="A130" i="674"/>
  <c r="A72" i="674"/>
  <c r="A60" i="674"/>
  <c r="A54" i="674"/>
  <c r="A38" i="674"/>
  <c r="A25" i="674"/>
  <c r="A27" i="674"/>
  <c r="A32" i="674"/>
  <c r="A231" i="674"/>
  <c r="A225" i="674"/>
  <c r="A228" i="674"/>
  <c r="A193" i="674"/>
  <c r="A186" i="674"/>
  <c r="A177" i="674"/>
  <c r="A176" i="674"/>
  <c r="A162" i="674"/>
  <c r="A146" i="674"/>
  <c r="A148" i="674"/>
  <c r="A97" i="674"/>
  <c r="A126" i="674"/>
  <c r="A104" i="674"/>
  <c r="A125" i="674"/>
  <c r="A95" i="674"/>
  <c r="A119" i="674"/>
  <c r="A53" i="674"/>
  <c r="A111" i="674"/>
  <c r="A69" i="674"/>
  <c r="A57" i="674"/>
  <c r="A39" i="674"/>
  <c r="A31" i="674"/>
  <c r="A17" i="674"/>
  <c r="A227" i="674"/>
  <c r="A221" i="674"/>
  <c r="A223" i="674"/>
  <c r="A183" i="674"/>
  <c r="A182" i="674"/>
  <c r="A200" i="674"/>
  <c r="A165" i="674"/>
  <c r="A144" i="674"/>
  <c r="A143" i="674"/>
  <c r="A175" i="674"/>
  <c r="A132" i="674"/>
  <c r="A118" i="674"/>
  <c r="A138" i="674"/>
  <c r="A117" i="674"/>
  <c r="A92" i="674"/>
  <c r="A59" i="674"/>
  <c r="A134" i="674"/>
  <c r="A100" i="674"/>
  <c r="A63" i="674"/>
  <c r="A48" i="674"/>
  <c r="A49" i="674"/>
  <c r="A23" i="674"/>
  <c r="A30" i="674"/>
  <c r="A19" i="674"/>
  <c r="A24" i="674"/>
  <c r="M3" i="674"/>
  <c r="A238" i="674"/>
  <c r="A236" i="674"/>
  <c r="A195" i="674"/>
  <c r="A179" i="674"/>
  <c r="A178" i="674"/>
  <c r="A172" i="674"/>
  <c r="A171" i="674"/>
  <c r="A158" i="674"/>
  <c r="A140" i="674"/>
  <c r="A166" i="674"/>
  <c r="A129" i="674"/>
  <c r="A110" i="674"/>
  <c r="A135" i="674"/>
  <c r="A106" i="674"/>
  <c r="A77" i="674"/>
  <c r="A56" i="674"/>
  <c r="A101" i="674"/>
  <c r="A75" i="674"/>
  <c r="A52" i="674"/>
  <c r="A40" i="674"/>
  <c r="A43" i="674"/>
  <c r="A15" i="674"/>
  <c r="A22" i="674"/>
  <c r="A222" i="674"/>
  <c r="A229" i="674"/>
  <c r="A232" i="674"/>
  <c r="A167" i="674"/>
  <c r="A169" i="674"/>
  <c r="A168" i="674"/>
  <c r="A159" i="674"/>
  <c r="A152" i="674"/>
  <c r="A188" i="674"/>
  <c r="A145" i="674"/>
  <c r="A121" i="674"/>
  <c r="A107" i="674"/>
  <c r="A131" i="674"/>
  <c r="A98" i="674"/>
  <c r="A74" i="674"/>
  <c r="A51" i="674"/>
  <c r="A96" i="674"/>
  <c r="A58" i="674"/>
  <c r="A127" i="674"/>
  <c r="A139" i="674"/>
  <c r="A41" i="674"/>
  <c r="A12" i="674"/>
  <c r="A46" i="674"/>
  <c r="A16" i="674"/>
  <c r="A230" i="674"/>
  <c r="A234" i="674"/>
  <c r="A199" i="674"/>
  <c r="A187" i="674"/>
  <c r="A173" i="674"/>
  <c r="A198" i="674"/>
  <c r="A156" i="674"/>
  <c r="A149" i="674"/>
  <c r="A160" i="674"/>
  <c r="A163" i="674"/>
  <c r="A113" i="674"/>
  <c r="A99" i="674"/>
  <c r="A128" i="674"/>
  <c r="A133" i="674"/>
  <c r="A71" i="674"/>
  <c r="A47" i="674"/>
  <c r="A91" i="674"/>
  <c r="A55" i="674"/>
  <c r="A108" i="674"/>
  <c r="A37" i="674"/>
  <c r="A26" i="674"/>
  <c r="A28" i="674"/>
  <c r="A44" i="674"/>
  <c r="K8" i="674"/>
  <c r="A13" i="674"/>
  <c r="A21" i="674"/>
  <c r="F6" i="674"/>
  <c r="A226" i="674"/>
  <c r="A224" i="674"/>
  <c r="A197" i="674"/>
  <c r="A174" i="674"/>
  <c r="A191" i="674"/>
  <c r="A190" i="674"/>
  <c r="A153" i="674"/>
  <c r="A141" i="674"/>
  <c r="A157" i="674"/>
  <c r="A124" i="674"/>
  <c r="A102" i="674"/>
  <c r="A142" i="674"/>
  <c r="A120" i="674"/>
  <c r="A122" i="674"/>
  <c r="A68" i="674"/>
  <c r="A87" i="674"/>
  <c r="A67" i="674"/>
  <c r="A137" i="674"/>
  <c r="A93" i="674"/>
  <c r="A45" i="674"/>
  <c r="A18" i="674"/>
  <c r="A20" i="674"/>
  <c r="K34" i="674"/>
  <c r="K64" i="674"/>
  <c r="V6" i="674"/>
  <c r="K45" i="674"/>
  <c r="M23" i="674"/>
  <c r="K16" i="674"/>
  <c r="M37" i="674"/>
  <c r="M24" i="674"/>
  <c r="M44" i="674"/>
  <c r="K47" i="674"/>
  <c r="K80" i="674"/>
  <c r="M64" i="674"/>
  <c r="M83" i="674"/>
  <c r="K68" i="674"/>
  <c r="K89" i="674"/>
  <c r="M81" i="674"/>
  <c r="M117" i="674"/>
  <c r="K118" i="674"/>
  <c r="M115" i="674"/>
  <c r="M107" i="674"/>
  <c r="K130" i="674"/>
  <c r="M105" i="674"/>
  <c r="K133" i="674"/>
  <c r="K106" i="674"/>
  <c r="M130" i="674"/>
  <c r="M103" i="674"/>
  <c r="K131" i="674"/>
  <c r="M172" i="674"/>
  <c r="K156" i="674"/>
  <c r="M206" i="674"/>
  <c r="K164" i="674"/>
  <c r="K178" i="674"/>
  <c r="M178" i="674"/>
  <c r="K190" i="674"/>
  <c r="K177" i="674"/>
  <c r="K212" i="674"/>
  <c r="M213" i="674"/>
  <c r="M245" i="674"/>
  <c r="M219" i="674"/>
  <c r="M270" i="674"/>
  <c r="K265" i="674"/>
  <c r="M253" i="674"/>
  <c r="K274" i="674"/>
  <c r="M262" i="674"/>
  <c r="M259" i="674"/>
  <c r="K256" i="674"/>
  <c r="M246" i="674"/>
  <c r="M261" i="674"/>
  <c r="M266" i="674"/>
  <c r="K281" i="674"/>
  <c r="M283" i="674"/>
  <c r="M306" i="674"/>
  <c r="M272" i="674"/>
  <c r="K293" i="674"/>
  <c r="M317" i="674"/>
  <c r="K309" i="674"/>
  <c r="K329" i="674"/>
  <c r="M329" i="674"/>
  <c r="K308" i="674"/>
  <c r="K328" i="674"/>
  <c r="M326" i="674"/>
  <c r="M363" i="674"/>
  <c r="M328" i="674"/>
  <c r="K316" i="674"/>
  <c r="K338" i="674"/>
  <c r="K354" i="674"/>
  <c r="K324" i="674"/>
  <c r="M349" i="674"/>
  <c r="K360" i="674"/>
  <c r="K374" i="674"/>
  <c r="K379" i="674"/>
  <c r="M396" i="674"/>
  <c r="K377" i="674"/>
  <c r="F448" i="674"/>
  <c r="A237" i="674"/>
  <c r="A220" i="674"/>
  <c r="A201" i="674"/>
  <c r="A170" i="674"/>
  <c r="K170" i="674" s="1"/>
  <c r="A185" i="674"/>
  <c r="A184" i="674"/>
  <c r="A150" i="674"/>
  <c r="A161" i="674"/>
  <c r="A154" i="674"/>
  <c r="A116" i="674"/>
  <c r="A94" i="674"/>
  <c r="A123" i="674"/>
  <c r="K123" i="674" s="1"/>
  <c r="A112" i="674"/>
  <c r="A114" i="674"/>
  <c r="A62" i="674"/>
  <c r="M62" i="674" s="1"/>
  <c r="A76" i="674"/>
  <c r="A61" i="674"/>
  <c r="A82" i="674"/>
  <c r="A66" i="674"/>
  <c r="A42" i="674"/>
  <c r="A29" i="674"/>
  <c r="M29" i="674" s="1"/>
  <c r="A33" i="674"/>
  <c r="K31" i="674"/>
  <c r="A35" i="674"/>
  <c r="F4" i="674"/>
  <c r="K18" i="674"/>
  <c r="M13" i="674"/>
  <c r="M18" i="674"/>
  <c r="M19" i="674"/>
  <c r="M48" i="674"/>
  <c r="M49" i="674"/>
  <c r="M47" i="674"/>
  <c r="K65" i="674"/>
  <c r="K84" i="674"/>
  <c r="K71" i="674"/>
  <c r="M98" i="674"/>
  <c r="M84" i="674"/>
  <c r="M88" i="674"/>
  <c r="K63" i="674"/>
  <c r="M78" i="674"/>
  <c r="K99" i="674"/>
  <c r="M120" i="674"/>
  <c r="M146" i="674"/>
  <c r="M110" i="674"/>
  <c r="K111" i="674"/>
  <c r="M132" i="674"/>
  <c r="M134" i="674"/>
  <c r="M111" i="674"/>
  <c r="M133" i="674"/>
  <c r="K173" i="674"/>
  <c r="K166" i="674"/>
  <c r="K159" i="674"/>
  <c r="K145" i="674"/>
  <c r="K137" i="674"/>
  <c r="M164" i="674"/>
  <c r="K182" i="674"/>
  <c r="M173" i="674"/>
  <c r="K179" i="674"/>
  <c r="K165" i="674"/>
  <c r="M180" i="674"/>
  <c r="M215" i="674"/>
  <c r="M211" i="674"/>
  <c r="M212" i="674"/>
  <c r="K215" i="674"/>
  <c r="M268" i="674"/>
  <c r="K278" i="674"/>
  <c r="M255" i="674"/>
  <c r="M275" i="674"/>
  <c r="K267" i="674"/>
  <c r="K297" i="674"/>
  <c r="K264" i="674"/>
  <c r="K261" i="674"/>
  <c r="M248" i="674"/>
  <c r="K266" i="674"/>
  <c r="K268" i="674"/>
  <c r="K283" i="674"/>
  <c r="M285" i="674"/>
  <c r="K313" i="674"/>
  <c r="K280" i="674"/>
  <c r="M274" i="674"/>
  <c r="K295" i="674"/>
  <c r="K311" i="674"/>
  <c r="M305" i="674"/>
  <c r="K394" i="674"/>
  <c r="K310" i="674"/>
  <c r="K348" i="674"/>
  <c r="K331" i="674"/>
  <c r="M360" i="674"/>
  <c r="K333" i="674"/>
  <c r="K318" i="674"/>
  <c r="K327" i="674"/>
  <c r="K355" i="674"/>
  <c r="M354" i="674"/>
  <c r="K370" i="674"/>
  <c r="K362" i="674"/>
  <c r="K380" i="674"/>
  <c r="K405" i="674"/>
  <c r="M406" i="674"/>
  <c r="M371" i="674"/>
  <c r="K410" i="674"/>
  <c r="K397" i="674"/>
  <c r="M420" i="674"/>
  <c r="M403" i="674"/>
  <c r="M426" i="674"/>
  <c r="M440" i="674"/>
  <c r="M427" i="674"/>
  <c r="BH3" i="674"/>
  <c r="X3" i="674"/>
  <c r="Z3" i="674"/>
  <c r="M36" i="674"/>
  <c r="M394" i="674"/>
  <c r="K376" i="674"/>
  <c r="M397" i="674"/>
  <c r="M408" i="674"/>
  <c r="K399" i="674"/>
  <c r="K422" i="674"/>
  <c r="M442" i="674"/>
  <c r="K430" i="674"/>
  <c r="M430" i="674"/>
  <c r="M405" i="674"/>
  <c r="M424" i="674"/>
  <c r="K428" i="674"/>
  <c r="M437" i="674"/>
  <c r="K429" i="674"/>
  <c r="BP3" i="674"/>
  <c r="AF3" i="674"/>
  <c r="BL3" i="674"/>
  <c r="M17" i="674"/>
  <c r="BH8" i="674"/>
  <c r="X439" i="674"/>
  <c r="X417" i="674"/>
  <c r="X424" i="674"/>
  <c r="X407" i="674"/>
  <c r="X408" i="674"/>
  <c r="X394" i="674"/>
  <c r="X367" i="674"/>
  <c r="X382" i="674"/>
  <c r="X348" i="674"/>
  <c r="X324" i="674"/>
  <c r="X361" i="674"/>
  <c r="X323" i="674"/>
  <c r="X315" i="674"/>
  <c r="X317" i="674"/>
  <c r="X305" i="674"/>
  <c r="X328" i="674"/>
  <c r="X295" i="674"/>
  <c r="X253" i="674"/>
  <c r="X260" i="674"/>
  <c r="X258" i="674"/>
  <c r="X256" i="674"/>
  <c r="X252" i="674"/>
  <c r="X211" i="674"/>
  <c r="X184" i="674"/>
  <c r="X174" i="674"/>
  <c r="X177" i="674"/>
  <c r="X150" i="674"/>
  <c r="X143" i="674"/>
  <c r="X130" i="674"/>
  <c r="X116" i="674"/>
  <c r="X102" i="674"/>
  <c r="X115" i="674"/>
  <c r="X117" i="674"/>
  <c r="X98" i="674"/>
  <c r="X84" i="674"/>
  <c r="X70" i="674"/>
  <c r="X69" i="674"/>
  <c r="X24" i="674"/>
  <c r="K383" i="674"/>
  <c r="M398" i="674"/>
  <c r="M376" i="674"/>
  <c r="K396" i="674"/>
  <c r="K417" i="674"/>
  <c r="K401" i="674"/>
  <c r="K439" i="674"/>
  <c r="K413" i="674"/>
  <c r="M407" i="674"/>
  <c r="M429" i="674"/>
  <c r="K442" i="674"/>
  <c r="W3" i="674"/>
  <c r="BJ3" i="674"/>
  <c r="AB3" i="674"/>
  <c r="M25" i="674"/>
  <c r="BP8" i="674"/>
  <c r="W442" i="674"/>
  <c r="W408" i="674"/>
  <c r="W418" i="674"/>
  <c r="W411" i="674"/>
  <c r="W370" i="674"/>
  <c r="W379" i="674"/>
  <c r="W381" i="674"/>
  <c r="W384" i="674"/>
  <c r="W363" i="674"/>
  <c r="W359" i="674"/>
  <c r="W401" i="674"/>
  <c r="W321" i="674"/>
  <c r="W315" i="674"/>
  <c r="W317" i="674"/>
  <c r="W296" i="674"/>
  <c r="W277" i="674"/>
  <c r="W299" i="674"/>
  <c r="W262" i="674"/>
  <c r="W245" i="674"/>
  <c r="W266" i="674"/>
  <c r="W259" i="674"/>
  <c r="W248" i="674"/>
  <c r="W216" i="674"/>
  <c r="K367" i="674"/>
  <c r="M379" i="674"/>
  <c r="K402" i="674"/>
  <c r="K381" i="674"/>
  <c r="M401" i="674"/>
  <c r="K393" i="674"/>
  <c r="M412" i="674"/>
  <c r="K408" i="674"/>
  <c r="K412" i="674"/>
  <c r="M419" i="674"/>
  <c r="K418" i="674"/>
  <c r="K415" i="674"/>
  <c r="M409" i="674"/>
  <c r="K440" i="674"/>
  <c r="M422" i="674"/>
  <c r="M436" i="674"/>
  <c r="AE3" i="674"/>
  <c r="BR3" i="674"/>
  <c r="AA3" i="674"/>
  <c r="M33" i="674"/>
  <c r="W440" i="674"/>
  <c r="W430" i="674"/>
  <c r="W406" i="674"/>
  <c r="W425" i="674"/>
  <c r="W409" i="674"/>
  <c r="W368" i="674"/>
  <c r="W364" i="674"/>
  <c r="W369" i="674"/>
  <c r="W353" i="674"/>
  <c r="W351" i="674"/>
  <c r="W356" i="674"/>
  <c r="W362" i="674"/>
  <c r="W298" i="674"/>
  <c r="W312" i="674"/>
  <c r="W354" i="674"/>
  <c r="W294" i="674"/>
  <c r="W275" i="674"/>
  <c r="W300" i="674"/>
  <c r="W274" i="674"/>
  <c r="W280" i="674"/>
  <c r="W258" i="674"/>
  <c r="W219" i="674"/>
  <c r="W217" i="674"/>
  <c r="W208" i="674"/>
  <c r="W210" i="674"/>
  <c r="W166" i="674"/>
  <c r="W164" i="674"/>
  <c r="W170" i="674"/>
  <c r="W138" i="674"/>
  <c r="W127" i="674"/>
  <c r="W137" i="674"/>
  <c r="W99" i="674"/>
  <c r="W63" i="674"/>
  <c r="W90" i="674"/>
  <c r="W93" i="674"/>
  <c r="W92" i="674"/>
  <c r="W44" i="674"/>
  <c r="W19" i="674"/>
  <c r="W29" i="674"/>
  <c r="W12" i="674"/>
  <c r="W37" i="674"/>
  <c r="AE439" i="674"/>
  <c r="AE408" i="674"/>
  <c r="AE417" i="674"/>
  <c r="AE416" i="674"/>
  <c r="AE380" i="674"/>
  <c r="AE376" i="674"/>
  <c r="AE369" i="674"/>
  <c r="AE361" i="674"/>
  <c r="AE326" i="674"/>
  <c r="AE332" i="674"/>
  <c r="AE359" i="674"/>
  <c r="AE298" i="674"/>
  <c r="AE308" i="674"/>
  <c r="AE363" i="674"/>
  <c r="AE281" i="674"/>
  <c r="AE288" i="674"/>
  <c r="AE282" i="674"/>
  <c r="AE265" i="674"/>
  <c r="AE260" i="674"/>
  <c r="AE319" i="674"/>
  <c r="AE302" i="674"/>
  <c r="AE216" i="674"/>
  <c r="AE209" i="674"/>
  <c r="AE180" i="674"/>
  <c r="AE173" i="674"/>
  <c r="AE142" i="674"/>
  <c r="AE147" i="674"/>
  <c r="AE106" i="674"/>
  <c r="AE135" i="674"/>
  <c r="AE105" i="674"/>
  <c r="AE118" i="674"/>
  <c r="AE96" i="674"/>
  <c r="AE60" i="674"/>
  <c r="AE71" i="674"/>
  <c r="AE89" i="674"/>
  <c r="AE67" i="674"/>
  <c r="AE27" i="674"/>
  <c r="AE22" i="674"/>
  <c r="AE23" i="674"/>
  <c r="AE33" i="674"/>
  <c r="X442" i="674"/>
  <c r="X420" i="674"/>
  <c r="X423" i="674"/>
  <c r="X401" i="674"/>
  <c r="X410" i="674"/>
  <c r="X400" i="674"/>
  <c r="X385" i="674"/>
  <c r="X370" i="674"/>
  <c r="X326" i="674"/>
  <c r="X354" i="674"/>
  <c r="X347" i="674"/>
  <c r="X298" i="674"/>
  <c r="X310" i="674"/>
  <c r="X319" i="674"/>
  <c r="X294" i="674"/>
  <c r="X297" i="674"/>
  <c r="X287" i="674"/>
  <c r="X249" i="674"/>
  <c r="X278" i="674"/>
  <c r="X309" i="674"/>
  <c r="X218" i="674"/>
  <c r="X248" i="674"/>
  <c r="X216" i="674"/>
  <c r="X210" i="674"/>
  <c r="X206" i="674"/>
  <c r="X165" i="674"/>
  <c r="X144" i="674"/>
  <c r="X135" i="674"/>
  <c r="X119" i="674"/>
  <c r="X97" i="674"/>
  <c r="X126" i="674"/>
  <c r="X96" i="674"/>
  <c r="X66" i="674"/>
  <c r="X81" i="674"/>
  <c r="X59" i="674"/>
  <c r="X64" i="674"/>
  <c r="X63" i="674"/>
  <c r="X29" i="674"/>
  <c r="X12" i="674"/>
  <c r="X30" i="674"/>
  <c r="AF439" i="674"/>
  <c r="AF429" i="674"/>
  <c r="AF413" i="674"/>
  <c r="AF416" i="674"/>
  <c r="AF407" i="674"/>
  <c r="AF378" i="674"/>
  <c r="AF366" i="674"/>
  <c r="AF363" i="674"/>
  <c r="AF382" i="674"/>
  <c r="AF337" i="674"/>
  <c r="AF327" i="674"/>
  <c r="AF350" i="674"/>
  <c r="AF321" i="674"/>
  <c r="AF296" i="674"/>
  <c r="AF318" i="674"/>
  <c r="AF290" i="674"/>
  <c r="AF299" i="674"/>
  <c r="AF251" i="674"/>
  <c r="AF297" i="674"/>
  <c r="AF278" i="674"/>
  <c r="AF269" i="674"/>
  <c r="AF262" i="674"/>
  <c r="AF217" i="674"/>
  <c r="AF180" i="674"/>
  <c r="M366" i="674"/>
  <c r="M404" i="674"/>
  <c r="K416" i="674"/>
  <c r="K409" i="674"/>
  <c r="K414" i="674"/>
  <c r="M416" i="674"/>
  <c r="M411" i="674"/>
  <c r="M441" i="674"/>
  <c r="K427" i="674"/>
  <c r="K441" i="674"/>
  <c r="BI3" i="674"/>
  <c r="Y3" i="674"/>
  <c r="BM3" i="674"/>
  <c r="M8" i="674"/>
  <c r="W428" i="674"/>
  <c r="W437" i="674"/>
  <c r="W404" i="674"/>
  <c r="W424" i="674"/>
  <c r="W413" i="674"/>
  <c r="W366" i="674"/>
  <c r="W407" i="674"/>
  <c r="W382" i="674"/>
  <c r="W339" i="674"/>
  <c r="W337" i="674"/>
  <c r="W355" i="674"/>
  <c r="W325" i="674"/>
  <c r="W350" i="674"/>
  <c r="W310" i="674"/>
  <c r="W335" i="674"/>
  <c r="W290" i="674"/>
  <c r="W273" i="674"/>
  <c r="W284" i="674"/>
  <c r="W265" i="674"/>
  <c r="M372" i="674"/>
  <c r="K398" i="674"/>
  <c r="M385" i="674"/>
  <c r="M393" i="674"/>
  <c r="K407" i="674"/>
  <c r="M410" i="674"/>
  <c r="K384" i="674"/>
  <c r="K411" i="674"/>
  <c r="K419" i="674"/>
  <c r="K421" i="674"/>
  <c r="M421" i="674"/>
  <c r="M418" i="674"/>
  <c r="M413" i="674"/>
  <c r="K426" i="674"/>
  <c r="M423" i="674"/>
  <c r="K436" i="674"/>
  <c r="BQ3" i="674"/>
  <c r="AG3" i="674"/>
  <c r="W426" i="674"/>
  <c r="W423" i="674"/>
  <c r="W402" i="674"/>
  <c r="W394" i="674"/>
  <c r="W399" i="674"/>
  <c r="W416" i="674"/>
  <c r="W396" i="674"/>
  <c r="W371" i="674"/>
  <c r="W331" i="674"/>
  <c r="W329" i="674"/>
  <c r="W352" i="674"/>
  <c r="W303" i="674"/>
  <c r="W314" i="674"/>
  <c r="W308" i="674"/>
  <c r="W320" i="674"/>
  <c r="W289" i="674"/>
  <c r="W271" i="674"/>
  <c r="W282" i="674"/>
  <c r="W255" i="674"/>
  <c r="W260" i="674"/>
  <c r="W256" i="674"/>
  <c r="W250" i="674"/>
  <c r="W201" i="674"/>
  <c r="W193" i="674"/>
  <c r="W179" i="674"/>
  <c r="W157" i="674"/>
  <c r="W156" i="674"/>
  <c r="W146" i="674"/>
  <c r="W133" i="674"/>
  <c r="W111" i="674"/>
  <c r="W121" i="674"/>
  <c r="W123" i="674"/>
  <c r="W66" i="674"/>
  <c r="W88" i="674"/>
  <c r="W84" i="674"/>
  <c r="W70" i="674"/>
  <c r="W46" i="674"/>
  <c r="W36" i="674"/>
  <c r="W26" i="674"/>
  <c r="W30" i="674"/>
  <c r="AE440" i="674"/>
  <c r="AE430" i="674"/>
  <c r="AE404" i="674"/>
  <c r="AE422" i="674"/>
  <c r="AE409" i="674"/>
  <c r="AE370" i="674"/>
  <c r="AE384" i="674"/>
  <c r="AE401" i="674"/>
  <c r="AE339" i="674"/>
  <c r="AE362" i="674"/>
  <c r="AE385" i="674"/>
  <c r="AE355" i="674"/>
  <c r="AE301" i="674"/>
  <c r="AE304" i="674"/>
  <c r="AE318" i="674"/>
  <c r="AE277" i="674"/>
  <c r="AE307" i="674"/>
  <c r="AE309" i="674"/>
  <c r="AE253" i="674"/>
  <c r="AE270" i="674"/>
  <c r="AE256" i="674"/>
  <c r="AE250" i="674"/>
  <c r="AE206" i="674"/>
  <c r="AE210" i="674"/>
  <c r="AE215" i="674"/>
  <c r="AE163" i="674"/>
  <c r="AE211" i="674"/>
  <c r="AE177" i="674"/>
  <c r="AE133" i="674"/>
  <c r="AE127" i="674"/>
  <c r="AE132" i="674"/>
  <c r="AE107" i="674"/>
  <c r="AE69" i="674"/>
  <c r="AE136" i="674"/>
  <c r="AE62" i="674"/>
  <c r="AE80" i="674"/>
  <c r="AE61" i="674"/>
  <c r="AE13" i="674"/>
  <c r="AE21" i="674"/>
  <c r="AE12" i="674"/>
  <c r="AE28" i="674"/>
  <c r="X437" i="674"/>
  <c r="X413" i="674"/>
  <c r="X402" i="674"/>
  <c r="X397" i="674"/>
  <c r="X416" i="674"/>
  <c r="X393" i="674"/>
  <c r="X380" i="674"/>
  <c r="X363" i="674"/>
  <c r="X337" i="674"/>
  <c r="X335" i="674"/>
  <c r="X325" i="674"/>
  <c r="X313" i="674"/>
  <c r="X306" i="674"/>
  <c r="X355" i="674"/>
  <c r="X289" i="674"/>
  <c r="X302" i="674"/>
  <c r="X274" i="674"/>
  <c r="X245" i="674"/>
  <c r="X270" i="674"/>
  <c r="X264" i="674"/>
  <c r="X254" i="674"/>
  <c r="X217" i="674"/>
  <c r="X215" i="674"/>
  <c r="X183" i="674"/>
  <c r="X178" i="674"/>
  <c r="X139" i="674"/>
  <c r="X141" i="674"/>
  <c r="X122" i="674"/>
  <c r="X100" i="674"/>
  <c r="X134" i="674"/>
  <c r="X110" i="674"/>
  <c r="X120" i="674"/>
  <c r="X99" i="674"/>
  <c r="X71" i="674"/>
  <c r="X80" i="674"/>
  <c r="X79" i="674"/>
  <c r="X48" i="674"/>
  <c r="X26" i="674"/>
  <c r="X28" i="674"/>
  <c r="X17" i="674"/>
  <c r="AF442" i="674"/>
  <c r="AF425" i="674"/>
  <c r="AF418" i="674"/>
  <c r="AF404" i="674"/>
  <c r="AF408" i="674"/>
  <c r="AF398" i="674"/>
  <c r="AF374" i="674"/>
  <c r="AF381" i="674"/>
  <c r="AF358" i="674"/>
  <c r="AF360" i="674"/>
  <c r="AF356" i="674"/>
  <c r="AF298" i="674"/>
  <c r="AF313" i="674"/>
  <c r="AF339" i="674"/>
  <c r="AF352" i="674"/>
  <c r="AF307" i="674"/>
  <c r="AF287" i="674"/>
  <c r="AF247" i="674"/>
  <c r="AF279" i="674"/>
  <c r="AF266" i="674"/>
  <c r="AF259" i="674"/>
  <c r="AF248" i="674"/>
  <c r="AF256" i="674"/>
  <c r="AF214" i="674"/>
  <c r="AF182" i="674"/>
  <c r="AF142" i="674"/>
  <c r="AF165" i="674"/>
  <c r="AF103" i="674"/>
  <c r="M367" i="674"/>
  <c r="M414" i="674"/>
  <c r="K423" i="674"/>
  <c r="K424" i="674"/>
  <c r="M415" i="674"/>
  <c r="M428" i="674"/>
  <c r="V3" i="674"/>
  <c r="AO6" i="674"/>
  <c r="BK3" i="674"/>
  <c r="M22" i="674"/>
  <c r="V440" i="674"/>
  <c r="V439" i="674"/>
  <c r="V417" i="674"/>
  <c r="V400" i="674"/>
  <c r="V411" i="674"/>
  <c r="V407" i="674"/>
  <c r="V366" i="674"/>
  <c r="V369" i="674"/>
  <c r="V361" i="674"/>
  <c r="V328" i="674"/>
  <c r="V321" i="674"/>
  <c r="V354" i="674"/>
  <c r="V309" i="674"/>
  <c r="V347" i="674"/>
  <c r="V312" i="674"/>
  <c r="V287" i="674"/>
  <c r="V306" i="674"/>
  <c r="V280" i="674"/>
  <c r="V272" i="674"/>
  <c r="V249" i="674"/>
  <c r="V268" i="674"/>
  <c r="V250" i="674"/>
  <c r="V206" i="674"/>
  <c r="V185" i="674"/>
  <c r="V165" i="674"/>
  <c r="V182" i="674"/>
  <c r="V145" i="674"/>
  <c r="V141" i="674"/>
  <c r="V106" i="674"/>
  <c r="V130" i="674"/>
  <c r="V105" i="674"/>
  <c r="V118" i="674"/>
  <c r="V63" i="674"/>
  <c r="V90" i="674"/>
  <c r="V163" i="674"/>
  <c r="V123" i="674"/>
  <c r="V67" i="674"/>
  <c r="V61" i="674"/>
  <c r="V16" i="674"/>
  <c r="V20" i="674"/>
  <c r="V34" i="674"/>
  <c r="W441" i="674"/>
  <c r="W419" i="674"/>
  <c r="W417" i="674"/>
  <c r="W415" i="674"/>
  <c r="W398" i="674"/>
  <c r="W383" i="674"/>
  <c r="W374" i="674"/>
  <c r="W400" i="674"/>
  <c r="W360" i="674"/>
  <c r="W365" i="674"/>
  <c r="W338" i="674"/>
  <c r="W295" i="674"/>
  <c r="W313" i="674"/>
  <c r="W306" i="674"/>
  <c r="W319" i="674"/>
  <c r="W285" i="674"/>
  <c r="W358" i="674"/>
  <c r="W311" i="674"/>
  <c r="W253" i="674"/>
  <c r="W278" i="674"/>
  <c r="W254" i="674"/>
  <c r="W267" i="674"/>
  <c r="W212" i="674"/>
  <c r="W190" i="674"/>
  <c r="W215" i="674"/>
  <c r="W145" i="674"/>
  <c r="W150" i="674"/>
  <c r="W141" i="674"/>
  <c r="W122" i="674"/>
  <c r="W100" i="674"/>
  <c r="W113" i="674"/>
  <c r="W115" i="674"/>
  <c r="W60" i="674"/>
  <c r="W81" i="674"/>
  <c r="W65" i="674"/>
  <c r="W67" i="674"/>
  <c r="W47" i="674"/>
  <c r="W45" i="674"/>
  <c r="W18" i="674"/>
  <c r="W17" i="674"/>
  <c r="AE428" i="674"/>
  <c r="AE437" i="674"/>
  <c r="AE402" i="674"/>
  <c r="AE418" i="674"/>
  <c r="AE407" i="674"/>
  <c r="AE368" i="674"/>
  <c r="AE378" i="674"/>
  <c r="AE399" i="674"/>
  <c r="AE331" i="674"/>
  <c r="AE351" i="674"/>
  <c r="AE382" i="674"/>
  <c r="AE350" i="674"/>
  <c r="AE321" i="674"/>
  <c r="AE357" i="674"/>
  <c r="AE317" i="674"/>
  <c r="AE275" i="674"/>
  <c r="AE296" i="674"/>
  <c r="AE305" i="674"/>
  <c r="AE251" i="674"/>
  <c r="AE268" i="674"/>
  <c r="AE254" i="674"/>
  <c r="AE219" i="674"/>
  <c r="AE192" i="674"/>
  <c r="AE172" i="674"/>
  <c r="AE183" i="674"/>
  <c r="AE161" i="674"/>
  <c r="AE185" i="674"/>
  <c r="AE167" i="674"/>
  <c r="AE122" i="674"/>
  <c r="AE119" i="674"/>
  <c r="AE121" i="674"/>
  <c r="AE99" i="674"/>
  <c r="AE63" i="674"/>
  <c r="AE85" i="674"/>
  <c r="AE94" i="674"/>
  <c r="AE120" i="674"/>
  <c r="AE49" i="674"/>
  <c r="AE35" i="674"/>
  <c r="AE26" i="674"/>
  <c r="AE36" i="674"/>
  <c r="AE8" i="674"/>
  <c r="AT3" i="674"/>
  <c r="X440" i="674"/>
  <c r="X411" i="674"/>
  <c r="X392" i="674"/>
  <c r="X395" i="674"/>
  <c r="X383" i="674"/>
  <c r="X379" i="674"/>
  <c r="X369" i="674"/>
  <c r="X384" i="674"/>
  <c r="X329" i="674"/>
  <c r="X327" i="674"/>
  <c r="X362" i="674"/>
  <c r="X301" i="674"/>
  <c r="X304" i="674"/>
  <c r="X331" i="674"/>
  <c r="X285" i="674"/>
  <c r="X299" i="674"/>
  <c r="X273" i="674"/>
  <c r="X280" i="674"/>
  <c r="X268" i="674"/>
  <c r="X269" i="674"/>
  <c r="X250" i="674"/>
  <c r="X213" i="674"/>
  <c r="X207" i="674"/>
  <c r="X179" i="674"/>
  <c r="X173" i="674"/>
  <c r="X164" i="674"/>
  <c r="X170" i="674"/>
  <c r="X114" i="674"/>
  <c r="X92" i="674"/>
  <c r="X132" i="674"/>
  <c r="X107" i="674"/>
  <c r="X112" i="674"/>
  <c r="X94" i="674"/>
  <c r="X68" i="674"/>
  <c r="X125" i="674"/>
  <c r="X58" i="674"/>
  <c r="X44" i="674"/>
  <c r="X18" i="674"/>
  <c r="X20" i="674"/>
  <c r="X25" i="674"/>
  <c r="AF430" i="674"/>
  <c r="AF423" i="674"/>
  <c r="AF421" i="674"/>
  <c r="AF401" i="674"/>
  <c r="AF419" i="674"/>
  <c r="AF379" i="674"/>
  <c r="AF372" i="674"/>
  <c r="K365" i="674"/>
  <c r="K404" i="674"/>
  <c r="M395" i="674"/>
  <c r="M369" i="674"/>
  <c r="M402" i="674"/>
  <c r="M417" i="674"/>
  <c r="K395" i="674"/>
  <c r="K425" i="674"/>
  <c r="M425" i="674"/>
  <c r="K420" i="674"/>
  <c r="K437" i="674"/>
  <c r="M439" i="674"/>
  <c r="AD3" i="674"/>
  <c r="BN3" i="674"/>
  <c r="BN8" i="674" s="1"/>
  <c r="BS3" i="674"/>
  <c r="M30" i="674"/>
  <c r="V428" i="674"/>
  <c r="V442" i="674"/>
  <c r="V422" i="674"/>
  <c r="V398" i="674"/>
  <c r="V409" i="674"/>
  <c r="V401" i="674"/>
  <c r="V364" i="674"/>
  <c r="V383" i="674"/>
  <c r="V359" i="674"/>
  <c r="V353" i="674"/>
  <c r="V319" i="674"/>
  <c r="V349" i="674"/>
  <c r="V307" i="674"/>
  <c r="V333" i="674"/>
  <c r="V310" i="674"/>
  <c r="V296" i="674"/>
  <c r="V297" i="674"/>
  <c r="V302" i="674"/>
  <c r="V262" i="674"/>
  <c r="V247" i="674"/>
  <c r="V263" i="674"/>
  <c r="V248" i="674"/>
  <c r="V192" i="674"/>
  <c r="V177" i="674"/>
  <c r="V211" i="674"/>
  <c r="V178" i="674"/>
  <c r="V142" i="674"/>
  <c r="V139" i="674"/>
  <c r="V98" i="674"/>
  <c r="V127" i="674"/>
  <c r="V146" i="674"/>
  <c r="V110" i="674"/>
  <c r="V78" i="674"/>
  <c r="V85" i="674"/>
  <c r="V96" i="674"/>
  <c r="V104" i="674"/>
  <c r="V47" i="674"/>
  <c r="V27" i="674"/>
  <c r="V29" i="674"/>
  <c r="V28" i="674"/>
  <c r="AD437" i="674"/>
  <c r="AD427" i="674"/>
  <c r="AD412" i="674"/>
  <c r="AD398" i="674"/>
  <c r="AD401" i="674"/>
  <c r="AD380" i="674"/>
  <c r="AD381" i="674"/>
  <c r="AD379" i="674"/>
  <c r="AD357" i="674"/>
  <c r="AD339" i="674"/>
  <c r="AD317" i="674"/>
  <c r="AD403" i="674"/>
  <c r="AD307" i="674"/>
  <c r="AD324" i="674"/>
  <c r="AD310" i="674"/>
  <c r="AD306" i="674"/>
  <c r="AD304" i="674"/>
  <c r="AD296" i="674"/>
  <c r="AD265" i="674"/>
  <c r="AD274" i="674"/>
  <c r="AD278" i="674"/>
  <c r="AD250" i="674"/>
  <c r="AD216" i="674"/>
  <c r="AD212" i="674"/>
  <c r="AD190" i="674"/>
  <c r="AD170" i="674"/>
  <c r="AD173" i="674"/>
  <c r="AD141" i="674"/>
  <c r="AD117" i="674"/>
  <c r="AD138" i="674"/>
  <c r="AD139" i="674"/>
  <c r="AD102" i="674"/>
  <c r="AD79" i="674"/>
  <c r="AD66" i="674"/>
  <c r="AD77" i="674"/>
  <c r="AD65" i="674"/>
  <c r="AD83" i="674"/>
  <c r="AD30" i="674"/>
  <c r="AD32" i="674"/>
  <c r="AD33" i="674"/>
  <c r="AD31" i="674"/>
  <c r="W436" i="674"/>
  <c r="W414" i="674"/>
  <c r="W429" i="674"/>
  <c r="W403" i="674"/>
  <c r="W392" i="674"/>
  <c r="W375" i="674"/>
  <c r="W367" i="674"/>
  <c r="W393" i="674"/>
  <c r="W348" i="674"/>
  <c r="W346" i="674"/>
  <c r="W322" i="674"/>
  <c r="W347" i="674"/>
  <c r="W301" i="674"/>
  <c r="W304" i="674"/>
  <c r="W328" i="674"/>
  <c r="W283" i="674"/>
  <c r="W297" i="674"/>
  <c r="W307" i="674"/>
  <c r="W251" i="674"/>
  <c r="W270" i="674"/>
  <c r="W252" i="674"/>
  <c r="W214" i="674"/>
  <c r="W246" i="674"/>
  <c r="W184" i="674"/>
  <c r="W207" i="674"/>
  <c r="W134" i="674"/>
  <c r="W147" i="674"/>
  <c r="W125" i="674"/>
  <c r="W114" i="674"/>
  <c r="W124" i="674"/>
  <c r="W126" i="674"/>
  <c r="W104" i="674"/>
  <c r="W48" i="674"/>
  <c r="W77" i="674"/>
  <c r="W59" i="674"/>
  <c r="W64" i="674"/>
  <c r="W120" i="674"/>
  <c r="W35" i="674"/>
  <c r="W34" i="674"/>
  <c r="W25" i="674"/>
  <c r="AE426" i="674"/>
  <c r="AE419" i="674"/>
  <c r="AE429" i="674"/>
  <c r="AE394" i="674"/>
  <c r="AE395" i="674"/>
  <c r="AE366" i="674"/>
  <c r="AE377" i="674"/>
  <c r="AE381" i="674"/>
  <c r="AE365" i="674"/>
  <c r="AE337" i="674"/>
  <c r="AE354" i="674"/>
  <c r="AE303" i="674"/>
  <c r="AE314" i="674"/>
  <c r="AE328" i="674"/>
  <c r="AE333" i="674"/>
  <c r="AE273" i="674"/>
  <c r="AE294" i="674"/>
  <c r="AE299" i="674"/>
  <c r="AE249" i="674"/>
  <c r="AE263" i="674"/>
  <c r="AE252" i="674"/>
  <c r="AE269" i="674"/>
  <c r="AE213" i="674"/>
  <c r="AE217" i="674"/>
  <c r="AE179" i="674"/>
  <c r="AE157" i="674"/>
  <c r="AE170" i="674"/>
  <c r="AE164" i="674"/>
  <c r="AE114" i="674"/>
  <c r="AE111" i="674"/>
  <c r="AE113" i="674"/>
  <c r="AE141" i="674"/>
  <c r="AE131" i="674"/>
  <c r="AE90" i="674"/>
  <c r="AE84" i="674"/>
  <c r="AE101" i="674"/>
  <c r="AE44" i="674"/>
  <c r="AE32" i="674"/>
  <c r="AE18" i="674"/>
  <c r="AE37" i="674"/>
  <c r="BI8" i="674"/>
  <c r="AU3" i="674"/>
  <c r="X426" i="674"/>
  <c r="X428" i="674"/>
  <c r="X418" i="674"/>
  <c r="X405" i="674"/>
  <c r="X414" i="674"/>
  <c r="X375" i="674"/>
  <c r="X374" i="674"/>
  <c r="X368" i="674"/>
  <c r="X376" i="674"/>
  <c r="X346" i="674"/>
  <c r="X377" i="674"/>
  <c r="X358" i="674"/>
  <c r="X293" i="674"/>
  <c r="X338" i="674"/>
  <c r="X352" i="674"/>
  <c r="X283" i="674"/>
  <c r="X311" i="674"/>
  <c r="X265" i="674"/>
  <c r="X276" i="674"/>
  <c r="X263" i="674"/>
  <c r="X267" i="674"/>
  <c r="X279" i="674"/>
  <c r="X201" i="674"/>
  <c r="X193" i="674"/>
  <c r="X167" i="674"/>
  <c r="X166" i="674"/>
  <c r="X159" i="674"/>
  <c r="X163" i="674"/>
  <c r="X103" i="674"/>
  <c r="X157" i="674"/>
  <c r="X121" i="674"/>
  <c r="X136" i="674"/>
  <c r="X101" i="674"/>
  <c r="X90" i="674"/>
  <c r="X62" i="674"/>
  <c r="X106" i="674"/>
  <c r="X46" i="674"/>
  <c r="X35" i="674"/>
  <c r="X34" i="674"/>
  <c r="X13" i="674"/>
  <c r="X33" i="674"/>
  <c r="AF437" i="674"/>
  <c r="AF417" i="674"/>
  <c r="AF392" i="674"/>
  <c r="AF399" i="674"/>
  <c r="AF396" i="674"/>
  <c r="AF376" i="674"/>
  <c r="AF369" i="674"/>
  <c r="AF371" i="674"/>
  <c r="AF334" i="674"/>
  <c r="AF332" i="674"/>
  <c r="AF347" i="674"/>
  <c r="AF301" i="674"/>
  <c r="AF310" i="674"/>
  <c r="AF323" i="674"/>
  <c r="AF319" i="674"/>
  <c r="AF311" i="674"/>
  <c r="AF271" i="674"/>
  <c r="AF300" i="674"/>
  <c r="AF275" i="674"/>
  <c r="AF261" i="674"/>
  <c r="AF254" i="674"/>
  <c r="AF213" i="674"/>
  <c r="AF207" i="674"/>
  <c r="W276" i="674"/>
  <c r="W167" i="674"/>
  <c r="W119" i="674"/>
  <c r="W85" i="674"/>
  <c r="W13" i="674"/>
  <c r="AE442" i="674"/>
  <c r="AE372" i="674"/>
  <c r="AE398" i="674"/>
  <c r="AE306" i="674"/>
  <c r="AE347" i="674"/>
  <c r="AE259" i="674"/>
  <c r="AE166" i="674"/>
  <c r="AE98" i="674"/>
  <c r="AE126" i="674"/>
  <c r="AE88" i="674"/>
  <c r="AE64" i="674"/>
  <c r="AE31" i="674"/>
  <c r="AV3" i="674"/>
  <c r="X415" i="674"/>
  <c r="X425" i="674"/>
  <c r="X412" i="674"/>
  <c r="X349" i="674"/>
  <c r="X312" i="674"/>
  <c r="X281" i="674"/>
  <c r="X247" i="674"/>
  <c r="X219" i="674"/>
  <c r="X190" i="674"/>
  <c r="X142" i="674"/>
  <c r="X127" i="674"/>
  <c r="X123" i="674"/>
  <c r="X77" i="674"/>
  <c r="X45" i="674"/>
  <c r="X37" i="674"/>
  <c r="AF422" i="674"/>
  <c r="AF411" i="674"/>
  <c r="AF409" i="674"/>
  <c r="AF394" i="674"/>
  <c r="AF385" i="674"/>
  <c r="AF324" i="674"/>
  <c r="AF338" i="674"/>
  <c r="AF306" i="674"/>
  <c r="AF320" i="674"/>
  <c r="AF303" i="674"/>
  <c r="AF274" i="674"/>
  <c r="AF277" i="674"/>
  <c r="AF246" i="674"/>
  <c r="AF215" i="674"/>
  <c r="AF193" i="674"/>
  <c r="AF185" i="674"/>
  <c r="AF147" i="674"/>
  <c r="AF114" i="674"/>
  <c r="AF111" i="674"/>
  <c r="AF132" i="674"/>
  <c r="AF110" i="674"/>
  <c r="AF136" i="674"/>
  <c r="AF66" i="674"/>
  <c r="AF68" i="674"/>
  <c r="AF89" i="674"/>
  <c r="AF79" i="674"/>
  <c r="AF45" i="674"/>
  <c r="AF19" i="674"/>
  <c r="AF31" i="674"/>
  <c r="AF36" i="674"/>
  <c r="Y441" i="674"/>
  <c r="Y440" i="674"/>
  <c r="Y427" i="674"/>
  <c r="Y401" i="674"/>
  <c r="Y413" i="674"/>
  <c r="Y403" i="674"/>
  <c r="Y369" i="674"/>
  <c r="Y383" i="674"/>
  <c r="Y372" i="674"/>
  <c r="Y332" i="674"/>
  <c r="Y352" i="674"/>
  <c r="Y353" i="674"/>
  <c r="Y315" i="674"/>
  <c r="Y318" i="674"/>
  <c r="Y331" i="674"/>
  <c r="Y323" i="674"/>
  <c r="Y287" i="674"/>
  <c r="Y270" i="674"/>
  <c r="Y256" i="674"/>
  <c r="Y269" i="674"/>
  <c r="Y262" i="674"/>
  <c r="Y282" i="674"/>
  <c r="Y210" i="674"/>
  <c r="Y179" i="674"/>
  <c r="Y182" i="674"/>
  <c r="Y142" i="674"/>
  <c r="Y201" i="674"/>
  <c r="Y180" i="674"/>
  <c r="Y124" i="674"/>
  <c r="Y113" i="674"/>
  <c r="Y115" i="674"/>
  <c r="Y125" i="674"/>
  <c r="Y114" i="674"/>
  <c r="Y89" i="674"/>
  <c r="Y96" i="674"/>
  <c r="Y79" i="674"/>
  <c r="Y37" i="674"/>
  <c r="Y16" i="674"/>
  <c r="Y23" i="674"/>
  <c r="Y24" i="674"/>
  <c r="Y36" i="674"/>
  <c r="AG425" i="674"/>
  <c r="AG427" i="674"/>
  <c r="AG403" i="674"/>
  <c r="AG407" i="674"/>
  <c r="AG378" i="674"/>
  <c r="AG384" i="674"/>
  <c r="AG379" i="674"/>
  <c r="AG393" i="674"/>
  <c r="AG329" i="674"/>
  <c r="AG335" i="674"/>
  <c r="AG328" i="674"/>
  <c r="AG313" i="674"/>
  <c r="AG339" i="674"/>
  <c r="AG317" i="674"/>
  <c r="AG311" i="674"/>
  <c r="AG288" i="674"/>
  <c r="AG273" i="674"/>
  <c r="AG263" i="674"/>
  <c r="AG256" i="674"/>
  <c r="AG264" i="674"/>
  <c r="AG271" i="674"/>
  <c r="AG249" i="674"/>
  <c r="AG214" i="674"/>
  <c r="AG174" i="674"/>
  <c r="AG185" i="674"/>
  <c r="AG156" i="674"/>
  <c r="AG141" i="674"/>
  <c r="AG130" i="674"/>
  <c r="AG97" i="674"/>
  <c r="AG126" i="674"/>
  <c r="AG104" i="674"/>
  <c r="AG98" i="674"/>
  <c r="AG77" i="674"/>
  <c r="AG89" i="674"/>
  <c r="AG61" i="674"/>
  <c r="AG46" i="674"/>
  <c r="AG60" i="674"/>
  <c r="AG34" i="674"/>
  <c r="AG33" i="674"/>
  <c r="AG22" i="674"/>
  <c r="Z436" i="674"/>
  <c r="Z430" i="674"/>
  <c r="Z425" i="674"/>
  <c r="Z399" i="674"/>
  <c r="Z393" i="674"/>
  <c r="Z371" i="674"/>
  <c r="Z382" i="674"/>
  <c r="Z358" i="674"/>
  <c r="Z332" i="674"/>
  <c r="Z352" i="674"/>
  <c r="Z357" i="674"/>
  <c r="Z339" i="674"/>
  <c r="Z315" i="674"/>
  <c r="Z350" i="674"/>
  <c r="Z311" i="674"/>
  <c r="Z280" i="674"/>
  <c r="Z289" i="674"/>
  <c r="Z268" i="674"/>
  <c r="Z250" i="674"/>
  <c r="Z267" i="674"/>
  <c r="Z265" i="674"/>
  <c r="Z275" i="674"/>
  <c r="Z218" i="674"/>
  <c r="Z167" i="674"/>
  <c r="Z215" i="674"/>
  <c r="Z190" i="674"/>
  <c r="Z147" i="674"/>
  <c r="Z145" i="674"/>
  <c r="Z121" i="674"/>
  <c r="Z99" i="674"/>
  <c r="Z125" i="674"/>
  <c r="Z114" i="674"/>
  <c r="Z71" i="674"/>
  <c r="Z130" i="674"/>
  <c r="Z67" i="674"/>
  <c r="Z63" i="674"/>
  <c r="Z45" i="674"/>
  <c r="Z44" i="674"/>
  <c r="Z20" i="674"/>
  <c r="Z16" i="674"/>
  <c r="BL8" i="674"/>
  <c r="AB429" i="674"/>
  <c r="AB424" i="674"/>
  <c r="AB393" i="674"/>
  <c r="AB403" i="674"/>
  <c r="AB395" i="674"/>
  <c r="AB384" i="674"/>
  <c r="AB366" i="674"/>
  <c r="AB365" i="674"/>
  <c r="AB356" i="674"/>
  <c r="AB370" i="674"/>
  <c r="AB337" i="674"/>
  <c r="AB334" i="674"/>
  <c r="AB300" i="674"/>
  <c r="AB332" i="674"/>
  <c r="AB306" i="674"/>
  <c r="AB310" i="674"/>
  <c r="AB250" i="674"/>
  <c r="AB259" i="674"/>
  <c r="W261" i="674"/>
  <c r="W174" i="674"/>
  <c r="W97" i="674"/>
  <c r="W62" i="674"/>
  <c r="W16" i="674"/>
  <c r="AE410" i="674"/>
  <c r="AE392" i="674"/>
  <c r="AE346" i="674"/>
  <c r="AE315" i="674"/>
  <c r="AE272" i="674"/>
  <c r="AE248" i="674"/>
  <c r="AE134" i="674"/>
  <c r="AE103" i="674"/>
  <c r="AE110" i="674"/>
  <c r="AE77" i="674"/>
  <c r="AE46" i="674"/>
  <c r="AE15" i="674"/>
  <c r="AW3" i="674"/>
  <c r="X427" i="674"/>
  <c r="X398" i="674"/>
  <c r="X371" i="674"/>
  <c r="X364" i="674"/>
  <c r="X308" i="674"/>
  <c r="X303" i="674"/>
  <c r="X275" i="674"/>
  <c r="X271" i="674"/>
  <c r="X180" i="674"/>
  <c r="X156" i="674"/>
  <c r="X111" i="674"/>
  <c r="X104" i="674"/>
  <c r="X89" i="674"/>
  <c r="X49" i="674"/>
  <c r="X19" i="674"/>
  <c r="AF440" i="674"/>
  <c r="AF410" i="674"/>
  <c r="AF383" i="674"/>
  <c r="AF368" i="674"/>
  <c r="AF364" i="674"/>
  <c r="AF349" i="674"/>
  <c r="AF288" i="674"/>
  <c r="AF304" i="674"/>
  <c r="AF285" i="674"/>
  <c r="AF302" i="674"/>
  <c r="AF273" i="674"/>
  <c r="AF258" i="674"/>
  <c r="AF218" i="674"/>
  <c r="AF209" i="674"/>
  <c r="AF174" i="674"/>
  <c r="AF177" i="674"/>
  <c r="AF144" i="674"/>
  <c r="AF95" i="674"/>
  <c r="AF100" i="674"/>
  <c r="AF121" i="674"/>
  <c r="AF107" i="674"/>
  <c r="AF131" i="674"/>
  <c r="AF60" i="674"/>
  <c r="AF62" i="674"/>
  <c r="AF87" i="674"/>
  <c r="AF58" i="674"/>
  <c r="AF117" i="674"/>
  <c r="AF13" i="674"/>
  <c r="AF23" i="674"/>
  <c r="AF37" i="674"/>
  <c r="Y429" i="674"/>
  <c r="Y428" i="674"/>
  <c r="Y421" i="674"/>
  <c r="Y399" i="674"/>
  <c r="Y392" i="674"/>
  <c r="Y395" i="674"/>
  <c r="Y368" i="674"/>
  <c r="Y376" i="674"/>
  <c r="Y367" i="674"/>
  <c r="Y324" i="674"/>
  <c r="Y338" i="674"/>
  <c r="Y347" i="674"/>
  <c r="Y312" i="674"/>
  <c r="Y317" i="674"/>
  <c r="Y357" i="674"/>
  <c r="Y321" i="674"/>
  <c r="Y295" i="674"/>
  <c r="Y268" i="674"/>
  <c r="Y254" i="674"/>
  <c r="Y267" i="674"/>
  <c r="Y249" i="674"/>
  <c r="Y247" i="674"/>
  <c r="Y219" i="674"/>
  <c r="Y167" i="674"/>
  <c r="Y178" i="674"/>
  <c r="Y139" i="674"/>
  <c r="Y144" i="674"/>
  <c r="Y274" i="674"/>
  <c r="Y116" i="674"/>
  <c r="Y102" i="674"/>
  <c r="Y104" i="674"/>
  <c r="Y117" i="674"/>
  <c r="Y88" i="674"/>
  <c r="Y84" i="674"/>
  <c r="Y95" i="674"/>
  <c r="Y58" i="674"/>
  <c r="Y45" i="674"/>
  <c r="Y48" i="674"/>
  <c r="Y15" i="674"/>
  <c r="Y32" i="674"/>
  <c r="Y8" i="674"/>
  <c r="AG437" i="674"/>
  <c r="AG418" i="674"/>
  <c r="AG402" i="674"/>
  <c r="AG406" i="674"/>
  <c r="AG398" i="674"/>
  <c r="AG377" i="674"/>
  <c r="AG370" i="674"/>
  <c r="AG385" i="674"/>
  <c r="AG360" i="674"/>
  <c r="AG327" i="674"/>
  <c r="AG353" i="674"/>
  <c r="AG312" i="674"/>
  <c r="AG323" i="674"/>
  <c r="AG302" i="674"/>
  <c r="AG309" i="674"/>
  <c r="AG297" i="674"/>
  <c r="AG260" i="674"/>
  <c r="AG303" i="674"/>
  <c r="AG254" i="674"/>
  <c r="AG269" i="674"/>
  <c r="AG253" i="674"/>
  <c r="AG212" i="674"/>
  <c r="AG206" i="674"/>
  <c r="AG170" i="674"/>
  <c r="AG177" i="674"/>
  <c r="AG150" i="674"/>
  <c r="AG180" i="674"/>
  <c r="AG127" i="674"/>
  <c r="AG132" i="674"/>
  <c r="AG118" i="674"/>
  <c r="AG131" i="674"/>
  <c r="AG90" i="674"/>
  <c r="AG71" i="674"/>
  <c r="AG87" i="674"/>
  <c r="AG122" i="674"/>
  <c r="AG95" i="674"/>
  <c r="AG49" i="674"/>
  <c r="AG31" i="674"/>
  <c r="AG25" i="674"/>
  <c r="AG30" i="674"/>
  <c r="Z427" i="674"/>
  <c r="Z422" i="674"/>
  <c r="Z423" i="674"/>
  <c r="Z397" i="674"/>
  <c r="Z416" i="674"/>
  <c r="Z405" i="674"/>
  <c r="Z365" i="674"/>
  <c r="Z356" i="674"/>
  <c r="Z324" i="674"/>
  <c r="Z338" i="674"/>
  <c r="Z347" i="674"/>
  <c r="Z331" i="674"/>
  <c r="Z312" i="674"/>
  <c r="Z337" i="674"/>
  <c r="Z309" i="674"/>
  <c r="Z295" i="674"/>
  <c r="Z285" i="674"/>
  <c r="Z263" i="674"/>
  <c r="Z248" i="674"/>
  <c r="Z259" i="674"/>
  <c r="Z255" i="674"/>
  <c r="Z247" i="674"/>
  <c r="Z214" i="674"/>
  <c r="Z219" i="674"/>
  <c r="Z207" i="674"/>
  <c r="Z184" i="674"/>
  <c r="Z144" i="674"/>
  <c r="Z124" i="674"/>
  <c r="Z113" i="674"/>
  <c r="Z123" i="674"/>
  <c r="Z117" i="674"/>
  <c r="Z103" i="674"/>
  <c r="Z68" i="674"/>
  <c r="Z111" i="674"/>
  <c r="Z64" i="674"/>
  <c r="Z139" i="674"/>
  <c r="Z101" i="674"/>
  <c r="Z34" i="674"/>
  <c r="Z33" i="674"/>
  <c r="Z24" i="674"/>
  <c r="AB439" i="674"/>
  <c r="AB436" i="674"/>
  <c r="AB419" i="674"/>
  <c r="AB411" i="674"/>
  <c r="AB379" i="674"/>
  <c r="AB404" i="674"/>
  <c r="AB377" i="674"/>
  <c r="AB415" i="674"/>
  <c r="AB359" i="674"/>
  <c r="AB347" i="674"/>
  <c r="AB358" i="674"/>
  <c r="AB329" i="674"/>
  <c r="AB320" i="674"/>
  <c r="AB348" i="674"/>
  <c r="AB322" i="674"/>
  <c r="AB299" i="674"/>
  <c r="AB289" i="674"/>
  <c r="AB248" i="674"/>
  <c r="AB271" i="674"/>
  <c r="AB281" i="674"/>
  <c r="AB270" i="674"/>
  <c r="AB251" i="674"/>
  <c r="AB278" i="674"/>
  <c r="AB182" i="674"/>
  <c r="AB163" i="674"/>
  <c r="AB192" i="674"/>
  <c r="AB174" i="674"/>
  <c r="AB156" i="674"/>
  <c r="AB123" i="674"/>
  <c r="AB101" i="674"/>
  <c r="AB144" i="674"/>
  <c r="AB139" i="674"/>
  <c r="AB80" i="674"/>
  <c r="AB61" i="674"/>
  <c r="AB63" i="674"/>
  <c r="AB94" i="674"/>
  <c r="AB45" i="674"/>
  <c r="AB12" i="674"/>
  <c r="AB22" i="674"/>
  <c r="AB24" i="674"/>
  <c r="AB29" i="674"/>
  <c r="AA428" i="674"/>
  <c r="AA413" i="674"/>
  <c r="AA416" i="674"/>
  <c r="AA410" i="674"/>
  <c r="AA396" i="674"/>
  <c r="AA392" i="674"/>
  <c r="AA375" i="674"/>
  <c r="AA404" i="674"/>
  <c r="AA354" i="674"/>
  <c r="AA368" i="674"/>
  <c r="AA326" i="674"/>
  <c r="AA319" i="674"/>
  <c r="AA309" i="674"/>
  <c r="AA329" i="674"/>
  <c r="AA280" i="674"/>
  <c r="AA295" i="674"/>
  <c r="AA290" i="674"/>
  <c r="AA296" i="674"/>
  <c r="AA264" i="674"/>
  <c r="AA273" i="674"/>
  <c r="AA268" i="674"/>
  <c r="AA263" i="674"/>
  <c r="AA174" i="674"/>
  <c r="AA173" i="674"/>
  <c r="AA180" i="674"/>
  <c r="AA172" i="674"/>
  <c r="AA139" i="674"/>
  <c r="AA102" i="674"/>
  <c r="AA115" i="674"/>
  <c r="AA101" i="674"/>
  <c r="W269" i="674"/>
  <c r="W159" i="674"/>
  <c r="W132" i="674"/>
  <c r="W89" i="674"/>
  <c r="W21" i="674"/>
  <c r="AE406" i="674"/>
  <c r="AE364" i="674"/>
  <c r="AE324" i="674"/>
  <c r="AE325" i="674"/>
  <c r="AE255" i="674"/>
  <c r="AE214" i="674"/>
  <c r="AE139" i="674"/>
  <c r="AE138" i="674"/>
  <c r="AE123" i="674"/>
  <c r="AE68" i="674"/>
  <c r="AE47" i="674"/>
  <c r="AE45" i="674"/>
  <c r="AP3" i="674"/>
  <c r="X421" i="674"/>
  <c r="X419" i="674"/>
  <c r="X365" i="674"/>
  <c r="X357" i="674"/>
  <c r="X318" i="674"/>
  <c r="X288" i="674"/>
  <c r="X300" i="674"/>
  <c r="X262" i="674"/>
  <c r="X192" i="674"/>
  <c r="X147" i="674"/>
  <c r="X124" i="674"/>
  <c r="X131" i="674"/>
  <c r="X65" i="674"/>
  <c r="X32" i="674"/>
  <c r="X27" i="674"/>
  <c r="AF428" i="674"/>
  <c r="AF403" i="674"/>
  <c r="AF375" i="674"/>
  <c r="AF370" i="674"/>
  <c r="AF348" i="674"/>
  <c r="AF335" i="674"/>
  <c r="AF293" i="674"/>
  <c r="AF354" i="674"/>
  <c r="AF283" i="674"/>
  <c r="AF272" i="674"/>
  <c r="AF260" i="674"/>
  <c r="AF282" i="674"/>
  <c r="AF252" i="674"/>
  <c r="AF190" i="674"/>
  <c r="AF170" i="674"/>
  <c r="AF145" i="674"/>
  <c r="AF141" i="674"/>
  <c r="AF157" i="674"/>
  <c r="AF92" i="674"/>
  <c r="AF113" i="674"/>
  <c r="AF123" i="674"/>
  <c r="AF120" i="674"/>
  <c r="AF85" i="674"/>
  <c r="AF94" i="674"/>
  <c r="AF80" i="674"/>
  <c r="AF46" i="674"/>
  <c r="AF99" i="674"/>
  <c r="AF29" i="674"/>
  <c r="AF15" i="674"/>
  <c r="AF17" i="674"/>
  <c r="Y424" i="674"/>
  <c r="Y426" i="674"/>
  <c r="Y416" i="674"/>
  <c r="Y397" i="674"/>
  <c r="Y419" i="674"/>
  <c r="Y385" i="674"/>
  <c r="Y371" i="674"/>
  <c r="Y375" i="674"/>
  <c r="Y366" i="674"/>
  <c r="Y354" i="674"/>
  <c r="Y322" i="674"/>
  <c r="Y333" i="674"/>
  <c r="Y310" i="674"/>
  <c r="Y299" i="674"/>
  <c r="Y339" i="674"/>
  <c r="Y303" i="674"/>
  <c r="Y280" i="674"/>
  <c r="Y263" i="674"/>
  <c r="Y252" i="674"/>
  <c r="Y259" i="674"/>
  <c r="Y245" i="674"/>
  <c r="Y294" i="674"/>
  <c r="Y215" i="674"/>
  <c r="Y209" i="674"/>
  <c r="Y213" i="674"/>
  <c r="Y166" i="674"/>
  <c r="Y190" i="674"/>
  <c r="Y157" i="674"/>
  <c r="Y105" i="674"/>
  <c r="Y126" i="674"/>
  <c r="Y145" i="674"/>
  <c r="Y106" i="674"/>
  <c r="Y81" i="674"/>
  <c r="Y65" i="674"/>
  <c r="Y83" i="674"/>
  <c r="Y122" i="674"/>
  <c r="Y66" i="674"/>
  <c r="Y26" i="674"/>
  <c r="Y12" i="674"/>
  <c r="Y13" i="674"/>
  <c r="AG441" i="674"/>
  <c r="AG440" i="674"/>
  <c r="AG422" i="674"/>
  <c r="AG405" i="674"/>
  <c r="AG409" i="674"/>
  <c r="AG392" i="674"/>
  <c r="AG367" i="674"/>
  <c r="AG365" i="674"/>
  <c r="AG396" i="674"/>
  <c r="AG346" i="674"/>
  <c r="AG354" i="674"/>
  <c r="AG334" i="674"/>
  <c r="AG310" i="674"/>
  <c r="AG316" i="674"/>
  <c r="AG358" i="674"/>
  <c r="AG307" i="674"/>
  <c r="AG298" i="674"/>
  <c r="AG284" i="674"/>
  <c r="AG278" i="674"/>
  <c r="AG252" i="674"/>
  <c r="AG267" i="674"/>
  <c r="AG217" i="674"/>
  <c r="AG219" i="674"/>
  <c r="AG208" i="674"/>
  <c r="AG164" i="674"/>
  <c r="AG172" i="674"/>
  <c r="AG147" i="674"/>
  <c r="AG146" i="674"/>
  <c r="AG119" i="674"/>
  <c r="AG121" i="674"/>
  <c r="AG110" i="674"/>
  <c r="AG120" i="674"/>
  <c r="AG133" i="674"/>
  <c r="AG68" i="674"/>
  <c r="AG80" i="674"/>
  <c r="AG93" i="674"/>
  <c r="AG37" i="674"/>
  <c r="AG44" i="674"/>
  <c r="AG23" i="674"/>
  <c r="AG17" i="674"/>
  <c r="AG36" i="674"/>
  <c r="Z442" i="674"/>
  <c r="Z415" i="674"/>
  <c r="Z419" i="674"/>
  <c r="Z395" i="674"/>
  <c r="Z410" i="674"/>
  <c r="Z396" i="674"/>
  <c r="Z363" i="674"/>
  <c r="Z354" i="674"/>
  <c r="Z378" i="674"/>
  <c r="Z322" i="674"/>
  <c r="Z333" i="674"/>
  <c r="Z323" i="674"/>
  <c r="Z310" i="674"/>
  <c r="Z326" i="674"/>
  <c r="Z328" i="674"/>
  <c r="Z293" i="674"/>
  <c r="Z283" i="674"/>
  <c r="Z266" i="674"/>
  <c r="Z246" i="674"/>
  <c r="Z272" i="674"/>
  <c r="Z253" i="674"/>
  <c r="Z260" i="674"/>
  <c r="Z206" i="674"/>
  <c r="Z174" i="674"/>
  <c r="Z173" i="674"/>
  <c r="Z180" i="674"/>
  <c r="Z141" i="674"/>
  <c r="Z116" i="674"/>
  <c r="Z102" i="674"/>
  <c r="Z115" i="674"/>
  <c r="Z106" i="674"/>
  <c r="Z95" i="674"/>
  <c r="Z62" i="674"/>
  <c r="Z93" i="674"/>
  <c r="Z61" i="674"/>
  <c r="Z78" i="674"/>
  <c r="Z85" i="674"/>
  <c r="Z31" i="674"/>
  <c r="Z25" i="674"/>
  <c r="Z32" i="674"/>
  <c r="AB442" i="674"/>
  <c r="AB427" i="674"/>
  <c r="AB414" i="674"/>
  <c r="AB400" i="674"/>
  <c r="AB405" i="674"/>
  <c r="AB392" i="674"/>
  <c r="AB376" i="674"/>
  <c r="AB402" i="674"/>
  <c r="AB355" i="674"/>
  <c r="AB333" i="674"/>
  <c r="AB353" i="674"/>
  <c r="AB369" i="674"/>
  <c r="AB297" i="674"/>
  <c r="AB327" i="674"/>
  <c r="AB313" i="674"/>
  <c r="AB295" i="674"/>
  <c r="AB288" i="674"/>
  <c r="AB246" i="674"/>
  <c r="AB262" i="674"/>
  <c r="AB275" i="674"/>
  <c r="AB268" i="674"/>
  <c r="AB219" i="674"/>
  <c r="AB215" i="674"/>
  <c r="AB178" i="674"/>
  <c r="AB213" i="674"/>
  <c r="AB183" i="674"/>
  <c r="AB143" i="674"/>
  <c r="AB150" i="674"/>
  <c r="AB115" i="674"/>
  <c r="AB125" i="674"/>
  <c r="AB138" i="674"/>
  <c r="AB124" i="674"/>
  <c r="AB134" i="674"/>
  <c r="AB49" i="674"/>
  <c r="AB78" i="674"/>
  <c r="AB90" i="674"/>
  <c r="AB84" i="674"/>
  <c r="AB46" i="674"/>
  <c r="AB59" i="674"/>
  <c r="AB16" i="674"/>
  <c r="AB8" i="674"/>
  <c r="AA423" i="674"/>
  <c r="AA411" i="674"/>
  <c r="AA442" i="674"/>
  <c r="AA412" i="674"/>
  <c r="AA379" i="674"/>
  <c r="AA382" i="674"/>
  <c r="AA394" i="674"/>
  <c r="AA385" i="674"/>
  <c r="AA352" i="674"/>
  <c r="AA364" i="674"/>
  <c r="AA360" i="674"/>
  <c r="AA318" i="674"/>
  <c r="AA307" i="674"/>
  <c r="AA315" i="674"/>
  <c r="AA278" i="674"/>
  <c r="AA293" i="674"/>
  <c r="AA285" i="674"/>
  <c r="AA261" i="674"/>
  <c r="AA269" i="674"/>
  <c r="AA265" i="674"/>
  <c r="AA249" i="674"/>
  <c r="AA208" i="674"/>
  <c r="AA170" i="674"/>
  <c r="AA166" i="674"/>
  <c r="AA245" i="674"/>
  <c r="AA143" i="674"/>
  <c r="AA159" i="674"/>
  <c r="AA126" i="674"/>
  <c r="W213" i="674"/>
  <c r="W177" i="674"/>
  <c r="W107" i="674"/>
  <c r="W80" i="674"/>
  <c r="W15" i="674"/>
  <c r="AE423" i="674"/>
  <c r="AE374" i="674"/>
  <c r="AE322" i="674"/>
  <c r="AE283" i="674"/>
  <c r="AE274" i="674"/>
  <c r="AE212" i="674"/>
  <c r="AE159" i="674"/>
  <c r="AE130" i="674"/>
  <c r="AE104" i="674"/>
  <c r="AE65" i="674"/>
  <c r="AE19" i="674"/>
  <c r="AE25" i="674"/>
  <c r="X436" i="674"/>
  <c r="X403" i="674"/>
  <c r="X378" i="674"/>
  <c r="X360" i="674"/>
  <c r="X333" i="674"/>
  <c r="X320" i="674"/>
  <c r="X307" i="674"/>
  <c r="X277" i="674"/>
  <c r="X353" i="674"/>
  <c r="X209" i="674"/>
  <c r="X172" i="674"/>
  <c r="X105" i="674"/>
  <c r="X93" i="674"/>
  <c r="X87" i="674"/>
  <c r="X16" i="674"/>
  <c r="X22" i="674"/>
  <c r="AF441" i="674"/>
  <c r="AF402" i="674"/>
  <c r="AF414" i="674"/>
  <c r="AF365" i="674"/>
  <c r="AF326" i="674"/>
  <c r="AF359" i="674"/>
  <c r="AF331" i="674"/>
  <c r="AF328" i="674"/>
  <c r="AF281" i="674"/>
  <c r="AF265" i="674"/>
  <c r="AF284" i="674"/>
  <c r="AF280" i="674"/>
  <c r="AF295" i="674"/>
  <c r="AF184" i="674"/>
  <c r="AF216" i="674"/>
  <c r="AF139" i="674"/>
  <c r="AF164" i="674"/>
  <c r="AF138" i="674"/>
  <c r="AF146" i="674"/>
  <c r="AF102" i="674"/>
  <c r="AF115" i="674"/>
  <c r="AF112" i="674"/>
  <c r="AF90" i="674"/>
  <c r="AF84" i="674"/>
  <c r="AF83" i="674"/>
  <c r="AF49" i="674"/>
  <c r="AF44" i="674"/>
  <c r="AF21" i="674"/>
  <c r="AF12" i="674"/>
  <c r="AF25" i="674"/>
  <c r="Y439" i="674"/>
  <c r="Y436" i="674"/>
  <c r="Y415" i="674"/>
  <c r="Y414" i="674"/>
  <c r="Y394" i="674"/>
  <c r="Y384" i="674"/>
  <c r="Y370" i="674"/>
  <c r="Y377" i="674"/>
  <c r="Y393" i="674"/>
  <c r="Y349" i="674"/>
  <c r="Y364" i="674"/>
  <c r="Y314" i="674"/>
  <c r="Y308" i="674"/>
  <c r="Y334" i="674"/>
  <c r="Y311" i="674"/>
  <c r="Y297" i="674"/>
  <c r="Y276" i="674"/>
  <c r="Y285" i="674"/>
  <c r="Y250" i="674"/>
  <c r="Y290" i="674"/>
  <c r="Y218" i="674"/>
  <c r="Y265" i="674"/>
  <c r="Y207" i="674"/>
  <c r="Y174" i="674"/>
  <c r="Y216" i="674"/>
  <c r="Y159" i="674"/>
  <c r="Y173" i="674"/>
  <c r="Y130" i="674"/>
  <c r="Y97" i="674"/>
  <c r="Y118" i="674"/>
  <c r="Y131" i="674"/>
  <c r="Y98" i="674"/>
  <c r="Y77" i="674"/>
  <c r="Y59" i="674"/>
  <c r="Y70" i="674"/>
  <c r="Y103" i="674"/>
  <c r="Y49" i="674"/>
  <c r="Y18" i="674"/>
  <c r="Y28" i="674"/>
  <c r="Y19" i="674"/>
  <c r="AG429" i="674"/>
  <c r="AG428" i="674"/>
  <c r="AG421" i="674"/>
  <c r="AG404" i="674"/>
  <c r="AG408" i="674"/>
  <c r="AG381" i="674"/>
  <c r="AG366" i="674"/>
  <c r="AG363" i="674"/>
  <c r="AG376" i="674"/>
  <c r="AG332" i="674"/>
  <c r="AG352" i="674"/>
  <c r="AG301" i="674"/>
  <c r="AG308" i="674"/>
  <c r="AG315" i="674"/>
  <c r="AG325" i="674"/>
  <c r="AG305" i="674"/>
  <c r="AG287" i="674"/>
  <c r="AG279" i="674"/>
  <c r="AG277" i="674"/>
  <c r="AG250" i="674"/>
  <c r="AG259" i="674"/>
  <c r="AG283" i="674"/>
  <c r="AG211" i="674"/>
  <c r="AG183" i="674"/>
  <c r="AG161" i="674"/>
  <c r="AG142" i="674"/>
  <c r="AG136" i="674"/>
  <c r="AG166" i="674"/>
  <c r="AG111" i="674"/>
  <c r="AG113" i="674"/>
  <c r="AG107" i="674"/>
  <c r="AG112" i="674"/>
  <c r="AG114" i="674"/>
  <c r="AG62" i="674"/>
  <c r="AG103" i="674"/>
  <c r="AG79" i="674"/>
  <c r="AG66" i="674"/>
  <c r="AG29" i="674"/>
  <c r="AG15" i="674"/>
  <c r="AG16" i="674"/>
  <c r="AG8" i="674"/>
  <c r="Z437" i="674"/>
  <c r="Z413" i="674"/>
  <c r="Z414" i="674"/>
  <c r="Z384" i="674"/>
  <c r="Z394" i="674"/>
  <c r="Z377" i="674"/>
  <c r="Z383" i="674"/>
  <c r="Z398" i="674"/>
  <c r="Z349" i="674"/>
  <c r="Z320" i="674"/>
  <c r="Z325" i="674"/>
  <c r="Z402" i="674"/>
  <c r="Z308" i="674"/>
  <c r="Z317" i="674"/>
  <c r="Z321" i="674"/>
  <c r="Z313" i="674"/>
  <c r="Z281" i="674"/>
  <c r="Z258" i="674"/>
  <c r="Z305" i="674"/>
  <c r="Z271" i="674"/>
  <c r="Z251" i="674"/>
  <c r="Z287" i="674"/>
  <c r="Z213" i="674"/>
  <c r="Z170" i="674"/>
  <c r="Z212" i="674"/>
  <c r="Z165" i="674"/>
  <c r="Z163" i="674"/>
  <c r="Z105" i="674"/>
  <c r="Z94" i="674"/>
  <c r="Z104" i="674"/>
  <c r="Z98" i="674"/>
  <c r="Z100" i="674"/>
  <c r="Z89" i="674"/>
  <c r="Z87" i="674"/>
  <c r="Z127" i="674"/>
  <c r="Z66" i="674"/>
  <c r="Z49" i="674"/>
  <c r="Z23" i="674"/>
  <c r="Z17" i="674"/>
  <c r="Z35" i="674"/>
  <c r="AB430" i="674"/>
  <c r="AB422" i="674"/>
  <c r="AB412" i="674"/>
  <c r="AB398" i="674"/>
  <c r="AB401" i="674"/>
  <c r="AB383" i="674"/>
  <c r="AB364" i="674"/>
  <c r="AB368" i="674"/>
  <c r="AB354" i="674"/>
  <c r="AB325" i="674"/>
  <c r="AB339" i="674"/>
  <c r="AB326" i="674"/>
  <c r="AB349" i="674"/>
  <c r="AB303" i="674"/>
  <c r="AB317" i="674"/>
  <c r="AB293" i="674"/>
  <c r="AB296" i="674"/>
  <c r="AB285" i="674"/>
  <c r="AB279" i="674"/>
  <c r="AB274" i="674"/>
  <c r="AB263" i="674"/>
  <c r="AB258" i="674"/>
  <c r="AB207" i="674"/>
  <c r="AB210" i="674"/>
  <c r="AB172" i="674"/>
  <c r="AB179" i="674"/>
  <c r="AB161" i="674"/>
  <c r="AB147" i="674"/>
  <c r="AB104" i="674"/>
  <c r="AB117" i="674"/>
  <c r="AB130" i="674"/>
  <c r="AB116" i="674"/>
  <c r="AB132" i="674"/>
  <c r="AB95" i="674"/>
  <c r="AB66" i="674"/>
  <c r="AB88" i="674"/>
  <c r="AB44" i="674"/>
  <c r="AB33" i="674"/>
  <c r="AB27" i="674"/>
  <c r="AB23" i="674"/>
  <c r="AA436" i="674"/>
  <c r="AA426" i="674"/>
  <c r="AA409" i="674"/>
  <c r="AA425" i="674"/>
  <c r="AA400" i="674"/>
  <c r="AA401" i="674"/>
  <c r="AA381" i="674"/>
  <c r="AA384" i="674"/>
  <c r="AA370" i="674"/>
  <c r="AA338" i="674"/>
  <c r="AA361" i="674"/>
  <c r="AA351" i="674"/>
  <c r="AA302" i="674"/>
  <c r="AA305" i="674"/>
  <c r="AA346" i="674"/>
  <c r="AA276" i="674"/>
  <c r="AA313" i="674"/>
  <c r="AA283" i="674"/>
  <c r="AA256" i="674"/>
  <c r="AA267" i="674"/>
  <c r="AA255" i="674"/>
  <c r="AA216" i="674"/>
  <c r="AA193" i="674"/>
  <c r="AA218" i="674"/>
  <c r="AA214" i="674"/>
  <c r="AA144" i="674"/>
  <c r="AA192" i="674"/>
  <c r="AA147" i="674"/>
  <c r="AA118" i="674"/>
  <c r="AA96" i="674"/>
  <c r="AA145" i="674"/>
  <c r="W172" i="674"/>
  <c r="W163" i="674"/>
  <c r="W136" i="674"/>
  <c r="W83" i="674"/>
  <c r="W22" i="674"/>
  <c r="AE420" i="674"/>
  <c r="AE411" i="674"/>
  <c r="AE356" i="674"/>
  <c r="AE279" i="674"/>
  <c r="AE276" i="674"/>
  <c r="AE208" i="674"/>
  <c r="AE150" i="674"/>
  <c r="AE100" i="674"/>
  <c r="AE92" i="674"/>
  <c r="AE102" i="674"/>
  <c r="AE24" i="674"/>
  <c r="AE20" i="674"/>
  <c r="X422" i="674"/>
  <c r="X404" i="674"/>
  <c r="X396" i="674"/>
  <c r="X334" i="674"/>
  <c r="X350" i="674"/>
  <c r="X356" i="674"/>
  <c r="X339" i="674"/>
  <c r="X266" i="674"/>
  <c r="X246" i="674"/>
  <c r="X214" i="674"/>
  <c r="X161" i="674"/>
  <c r="X137" i="674"/>
  <c r="X78" i="674"/>
  <c r="X83" i="674"/>
  <c r="X21" i="674"/>
  <c r="X36" i="674"/>
  <c r="AF424" i="674"/>
  <c r="AF405" i="674"/>
  <c r="AF406" i="674"/>
  <c r="AF361" i="674"/>
  <c r="AF362" i="674"/>
  <c r="AF355" i="674"/>
  <c r="AF322" i="674"/>
  <c r="AF316" i="674"/>
  <c r="AF289" i="674"/>
  <c r="AF255" i="674"/>
  <c r="AF276" i="674"/>
  <c r="AF264" i="674"/>
  <c r="AF201" i="674"/>
  <c r="AF206" i="674"/>
  <c r="AF178" i="674"/>
  <c r="AF172" i="674"/>
  <c r="AF210" i="674"/>
  <c r="AF135" i="674"/>
  <c r="AF124" i="674"/>
  <c r="AF137" i="674"/>
  <c r="AF104" i="674"/>
  <c r="AF101" i="674"/>
  <c r="AF88" i="674"/>
  <c r="AF65" i="674"/>
  <c r="AF70" i="674"/>
  <c r="AF69" i="674"/>
  <c r="AF35" i="674"/>
  <c r="AF27" i="674"/>
  <c r="AF28" i="674"/>
  <c r="AF33" i="674"/>
  <c r="Y442" i="674"/>
  <c r="Y417" i="674"/>
  <c r="Y405" i="674"/>
  <c r="Y409" i="674"/>
  <c r="Y378" i="674"/>
  <c r="Y382" i="674"/>
  <c r="Y365" i="674"/>
  <c r="Y410" i="674"/>
  <c r="Y351" i="674"/>
  <c r="Y335" i="674"/>
  <c r="Y362" i="674"/>
  <c r="Y313" i="674"/>
  <c r="Y306" i="674"/>
  <c r="Y320" i="674"/>
  <c r="Y309" i="674"/>
  <c r="Y288" i="674"/>
  <c r="Y275" i="674"/>
  <c r="Y283" i="674"/>
  <c r="Y248" i="674"/>
  <c r="Y289" i="674"/>
  <c r="Y255" i="674"/>
  <c r="Y251" i="674"/>
  <c r="Y214" i="674"/>
  <c r="Y170" i="674"/>
  <c r="Y185" i="674"/>
  <c r="Y156" i="674"/>
  <c r="Y141" i="674"/>
  <c r="Y127" i="674"/>
  <c r="Y137" i="674"/>
  <c r="Y110" i="674"/>
  <c r="Y120" i="674"/>
  <c r="Y90" i="674"/>
  <c r="Y71" i="674"/>
  <c r="Y93" i="674"/>
  <c r="Y67" i="674"/>
  <c r="Y69" i="674"/>
  <c r="Y78" i="674"/>
  <c r="Y60" i="674"/>
  <c r="Y20" i="674"/>
  <c r="Y27" i="674"/>
  <c r="AG424" i="674"/>
  <c r="AG426" i="674"/>
  <c r="AG416" i="674"/>
  <c r="AG401" i="674"/>
  <c r="AG419" i="674"/>
  <c r="AG394" i="674"/>
  <c r="AG374" i="674"/>
  <c r="AG361" i="674"/>
  <c r="AG375" i="674"/>
  <c r="AG324" i="674"/>
  <c r="AG338" i="674"/>
  <c r="AG293" i="674"/>
  <c r="AG306" i="674"/>
  <c r="AG299" i="674"/>
  <c r="AG320" i="674"/>
  <c r="AG326" i="674"/>
  <c r="AG300" i="674"/>
  <c r="AG276" i="674"/>
  <c r="AG266" i="674"/>
  <c r="AG248" i="674"/>
  <c r="AG262" i="674"/>
  <c r="AG251" i="674"/>
  <c r="AG210" i="674"/>
  <c r="AG179" i="674"/>
  <c r="AG182" i="674"/>
  <c r="AG139" i="674"/>
  <c r="AG190" i="674"/>
  <c r="AG163" i="674"/>
  <c r="AG100" i="674"/>
  <c r="AG102" i="674"/>
  <c r="AG99" i="674"/>
  <c r="AG101" i="674"/>
  <c r="AG85" i="674"/>
  <c r="AG94" i="674"/>
  <c r="AG83" i="674"/>
  <c r="AG58" i="674"/>
  <c r="AG47" i="674"/>
  <c r="AG21" i="674"/>
  <c r="AG12" i="674"/>
  <c r="AG35" i="674"/>
  <c r="BK8" i="674"/>
  <c r="Z440" i="674"/>
  <c r="Z439" i="674"/>
  <c r="Z412" i="674"/>
  <c r="Z417" i="674"/>
  <c r="Z400" i="674"/>
  <c r="Z404" i="674"/>
  <c r="Z375" i="674"/>
  <c r="Z380" i="674"/>
  <c r="Z335" i="674"/>
  <c r="Z318" i="674"/>
  <c r="Z372" i="674"/>
  <c r="Z379" i="674"/>
  <c r="Z306" i="674"/>
  <c r="Z299" i="674"/>
  <c r="Z298" i="674"/>
  <c r="Z307" i="674"/>
  <c r="Z279" i="674"/>
  <c r="Z261" i="674"/>
  <c r="Z303" i="674"/>
  <c r="Z262" i="674"/>
  <c r="Z249" i="674"/>
  <c r="Z211" i="674"/>
  <c r="Z201" i="674"/>
  <c r="Z164" i="674"/>
  <c r="Z185" i="674"/>
  <c r="Z166" i="674"/>
  <c r="Z146" i="674"/>
  <c r="Z97" i="674"/>
  <c r="Z126" i="674"/>
  <c r="Z136" i="674"/>
  <c r="Z138" i="674"/>
  <c r="Z90" i="674"/>
  <c r="Z84" i="674"/>
  <c r="Z80" i="674"/>
  <c r="Z92" i="674"/>
  <c r="Z60" i="674"/>
  <c r="Z119" i="674"/>
  <c r="Z15" i="674"/>
  <c r="Z36" i="674"/>
  <c r="Z13" i="674"/>
  <c r="AB425" i="674"/>
  <c r="AB418" i="674"/>
  <c r="AB410" i="674"/>
  <c r="AB396" i="674"/>
  <c r="AB385" i="674"/>
  <c r="AB375" i="674"/>
  <c r="AB362" i="674"/>
  <c r="AB367" i="674"/>
  <c r="AB352" i="674"/>
  <c r="AB361" i="674"/>
  <c r="AB331" i="674"/>
  <c r="AB319" i="674"/>
  <c r="AB311" i="674"/>
  <c r="AB335" i="674"/>
  <c r="AB316" i="674"/>
  <c r="AB287" i="674"/>
  <c r="AB261" i="674"/>
  <c r="AB283" i="674"/>
  <c r="AB273" i="674"/>
  <c r="AB260" i="674"/>
  <c r="AB266" i="674"/>
  <c r="AB245" i="674"/>
  <c r="AB216" i="674"/>
  <c r="AB173" i="674"/>
  <c r="AB249" i="674"/>
  <c r="AB167" i="674"/>
  <c r="AB157" i="674"/>
  <c r="AB126" i="674"/>
  <c r="AB96" i="674"/>
  <c r="AB106" i="674"/>
  <c r="AB127" i="674"/>
  <c r="AB105" i="674"/>
  <c r="AB113" i="674"/>
  <c r="AB79" i="674"/>
  <c r="AB60" i="674"/>
  <c r="AB81" i="674"/>
  <c r="AB65" i="674"/>
  <c r="AB25" i="674"/>
  <c r="AB19" i="674"/>
  <c r="AB31" i="674"/>
  <c r="AA427" i="674"/>
  <c r="W211" i="674"/>
  <c r="W98" i="674"/>
  <c r="W69" i="674"/>
  <c r="W161" i="674"/>
  <c r="W28" i="674"/>
  <c r="AE403" i="674"/>
  <c r="AE400" i="674"/>
  <c r="AE327" i="674"/>
  <c r="AE289" i="674"/>
  <c r="AE258" i="674"/>
  <c r="AE184" i="674"/>
  <c r="AE144" i="674"/>
  <c r="AE116" i="674"/>
  <c r="AE112" i="674"/>
  <c r="AE87" i="674"/>
  <c r="AE30" i="674"/>
  <c r="BQ8" i="674"/>
  <c r="X430" i="674"/>
  <c r="X406" i="674"/>
  <c r="X372" i="674"/>
  <c r="X351" i="674"/>
  <c r="X321" i="674"/>
  <c r="X322" i="674"/>
  <c r="X282" i="674"/>
  <c r="X261" i="674"/>
  <c r="X212" i="674"/>
  <c r="X182" i="674"/>
  <c r="X138" i="674"/>
  <c r="X113" i="674"/>
  <c r="X60" i="674"/>
  <c r="X67" i="674"/>
  <c r="X31" i="674"/>
  <c r="X8" i="674"/>
  <c r="AF420" i="674"/>
  <c r="AF397" i="674"/>
  <c r="AF384" i="674"/>
  <c r="AF380" i="674"/>
  <c r="AF351" i="674"/>
  <c r="AF333" i="674"/>
  <c r="AF314" i="674"/>
  <c r="AF315" i="674"/>
  <c r="AF294" i="674"/>
  <c r="AF253" i="674"/>
  <c r="AF270" i="674"/>
  <c r="AF267" i="674"/>
  <c r="AF212" i="674"/>
  <c r="AF183" i="674"/>
  <c r="AF192" i="674"/>
  <c r="AF159" i="674"/>
  <c r="AF143" i="674"/>
  <c r="AF130" i="674"/>
  <c r="AF116" i="674"/>
  <c r="AF134" i="674"/>
  <c r="AF96" i="674"/>
  <c r="AF93" i="674"/>
  <c r="AF81" i="674"/>
  <c r="AF59" i="674"/>
  <c r="AF67" i="674"/>
  <c r="AF48" i="674"/>
  <c r="AF32" i="674"/>
  <c r="AF26" i="674"/>
  <c r="AF20" i="674"/>
  <c r="AF8" i="674"/>
  <c r="Y430" i="674"/>
  <c r="Y420" i="674"/>
  <c r="Y404" i="674"/>
  <c r="Y408" i="674"/>
  <c r="Y400" i="674"/>
  <c r="Y398" i="674"/>
  <c r="Y363" i="674"/>
  <c r="Y402" i="674"/>
  <c r="Y337" i="674"/>
  <c r="Y327" i="674"/>
  <c r="Y358" i="674"/>
  <c r="Y301" i="674"/>
  <c r="Y304" i="674"/>
  <c r="Y319" i="674"/>
  <c r="Y307" i="674"/>
  <c r="Y360" i="674"/>
  <c r="Y260" i="674"/>
  <c r="Y266" i="674"/>
  <c r="Y246" i="674"/>
  <c r="Y279" i="674"/>
  <c r="Y217" i="674"/>
  <c r="Y212" i="674"/>
  <c r="Y206" i="674"/>
  <c r="Y164" i="674"/>
  <c r="Y177" i="674"/>
  <c r="Y150" i="674"/>
  <c r="Y184" i="674"/>
  <c r="Y119" i="674"/>
  <c r="Y134" i="674"/>
  <c r="Y107" i="674"/>
  <c r="Y112" i="674"/>
  <c r="Y94" i="674"/>
  <c r="Y68" i="674"/>
  <c r="Y87" i="674"/>
  <c r="Y64" i="674"/>
  <c r="Y63" i="674"/>
  <c r="Y29" i="674"/>
  <c r="Y44" i="674"/>
  <c r="Y33" i="674"/>
  <c r="Y193" i="674"/>
  <c r="AG439" i="674"/>
  <c r="AG423" i="674"/>
  <c r="AG436" i="674"/>
  <c r="AG399" i="674"/>
  <c r="AG415" i="674"/>
  <c r="AG400" i="674"/>
  <c r="AG372" i="674"/>
  <c r="AG359" i="674"/>
  <c r="AG362" i="674"/>
  <c r="AG383" i="674"/>
  <c r="AG322" i="674"/>
  <c r="AG331" i="674"/>
  <c r="AG304" i="674"/>
  <c r="AG356" i="674"/>
  <c r="AG319" i="674"/>
  <c r="AG290" i="674"/>
  <c r="AG295" i="674"/>
  <c r="AG275" i="674"/>
  <c r="AG258" i="674"/>
  <c r="AG246" i="674"/>
  <c r="AG255" i="674"/>
  <c r="AG265" i="674"/>
  <c r="AG215" i="674"/>
  <c r="AG167" i="674"/>
  <c r="AG178" i="674"/>
  <c r="AG209" i="674"/>
  <c r="AG144" i="674"/>
  <c r="AG157" i="674"/>
  <c r="AG124" i="674"/>
  <c r="AG145" i="674"/>
  <c r="AG143" i="674"/>
  <c r="AG125" i="674"/>
  <c r="AG96" i="674"/>
  <c r="AG84" i="674"/>
  <c r="AG70" i="674"/>
  <c r="AG69" i="674"/>
  <c r="AG45" i="674"/>
  <c r="AG32" i="674"/>
  <c r="AG28" i="674"/>
  <c r="AG13" i="674"/>
  <c r="BS8" i="674"/>
  <c r="Z428" i="674"/>
  <c r="Z418" i="674"/>
  <c r="Z407" i="674"/>
  <c r="Z409" i="674"/>
  <c r="Z381" i="674"/>
  <c r="Z385" i="674"/>
  <c r="Z364" i="674"/>
  <c r="Z369" i="674"/>
  <c r="Z327" i="674"/>
  <c r="Z316" i="674"/>
  <c r="Z361" i="674"/>
  <c r="Z348" i="674"/>
  <c r="Z304" i="674"/>
  <c r="Z334" i="674"/>
  <c r="Z300" i="674"/>
  <c r="Z301" i="674"/>
  <c r="Z278" i="674"/>
  <c r="Z256" i="674"/>
  <c r="Z297" i="674"/>
  <c r="Z288" i="674"/>
  <c r="Z245" i="674"/>
  <c r="Z210" i="674"/>
  <c r="Z192" i="674"/>
  <c r="Z208" i="674"/>
  <c r="Z177" i="674"/>
  <c r="Z159" i="674"/>
  <c r="Z143" i="674"/>
  <c r="Z137" i="674"/>
  <c r="Z118" i="674"/>
  <c r="Z131" i="674"/>
  <c r="Z135" i="674"/>
  <c r="Z88" i="674"/>
  <c r="Z65" i="674"/>
  <c r="Z96" i="674"/>
  <c r="Z79" i="674"/>
  <c r="Z48" i="674"/>
  <c r="Z46" i="674"/>
  <c r="Z12" i="674"/>
  <c r="Z30" i="674"/>
  <c r="Z19" i="674"/>
  <c r="AB440" i="674"/>
  <c r="AB421" i="674"/>
  <c r="AB423" i="674"/>
  <c r="AB413" i="674"/>
  <c r="AB382" i="674"/>
  <c r="AB406" i="674"/>
  <c r="AB408" i="674"/>
  <c r="AB399" i="674"/>
  <c r="AB338" i="674"/>
  <c r="AB350" i="674"/>
  <c r="AB323" i="674"/>
  <c r="AB318" i="674"/>
  <c r="AB309" i="674"/>
  <c r="AB324" i="674"/>
  <c r="AB284" i="674"/>
  <c r="AB314" i="674"/>
  <c r="AB256" i="674"/>
  <c r="AB264" i="674"/>
  <c r="AB272" i="674"/>
  <c r="AB308" i="674"/>
  <c r="AB255" i="674"/>
  <c r="AB218" i="674"/>
  <c r="AB214" i="674"/>
  <c r="AB166" i="674"/>
  <c r="AB190" i="674"/>
  <c r="AB164" i="674"/>
  <c r="AB170" i="674"/>
  <c r="AB118" i="674"/>
  <c r="AB136" i="674"/>
  <c r="AB98" i="674"/>
  <c r="AB119" i="674"/>
  <c r="AB97" i="674"/>
  <c r="AB83" i="674"/>
  <c r="AB58" i="674"/>
  <c r="AB103" i="674"/>
  <c r="AB77" i="674"/>
  <c r="AB48" i="674"/>
  <c r="AB17" i="674"/>
  <c r="AB13" i="674"/>
  <c r="AB34" i="674"/>
  <c r="AA439" i="674"/>
  <c r="AA429" i="674"/>
  <c r="AA405" i="674"/>
  <c r="AA420" i="674"/>
  <c r="AA376" i="674"/>
  <c r="AA402" i="674"/>
  <c r="AA363" i="674"/>
  <c r="AA378" i="674"/>
  <c r="AA335" i="674"/>
  <c r="AA356" i="674"/>
  <c r="AA328" i="674"/>
  <c r="AA317" i="674"/>
  <c r="AA320" i="674"/>
  <c r="AA358" i="674"/>
  <c r="AA298" i="674"/>
  <c r="AA272" i="674"/>
  <c r="AA314" i="674"/>
  <c r="AA303" i="674"/>
  <c r="AA252" i="674"/>
  <c r="AA301" i="674"/>
  <c r="W183" i="674"/>
  <c r="W135" i="674"/>
  <c r="W78" i="674"/>
  <c r="W102" i="674"/>
  <c r="W8" i="674"/>
  <c r="AE415" i="674"/>
  <c r="AE353" i="674"/>
  <c r="AE335" i="674"/>
  <c r="AE320" i="674"/>
  <c r="AE261" i="674"/>
  <c r="AE165" i="674"/>
  <c r="AE146" i="674"/>
  <c r="AE97" i="674"/>
  <c r="AE66" i="674"/>
  <c r="AE93" i="674"/>
  <c r="AE29" i="674"/>
  <c r="AR3" i="674"/>
  <c r="X441" i="674"/>
  <c r="X399" i="674"/>
  <c r="X366" i="674"/>
  <c r="X332" i="674"/>
  <c r="X314" i="674"/>
  <c r="X296" i="674"/>
  <c r="X255" i="674"/>
  <c r="X284" i="674"/>
  <c r="X272" i="674"/>
  <c r="X185" i="674"/>
  <c r="X133" i="674"/>
  <c r="X146" i="674"/>
  <c r="X85" i="674"/>
  <c r="X61" i="674"/>
  <c r="X23" i="674"/>
  <c r="AF426" i="674"/>
  <c r="AF427" i="674"/>
  <c r="AF395" i="674"/>
  <c r="AF377" i="674"/>
  <c r="AF400" i="674"/>
  <c r="AF329" i="674"/>
  <c r="AF325" i="674"/>
  <c r="AF312" i="674"/>
  <c r="AF353" i="674"/>
  <c r="AF309" i="674"/>
  <c r="AF249" i="674"/>
  <c r="AF268" i="674"/>
  <c r="AF250" i="674"/>
  <c r="AF211" i="674"/>
  <c r="AF179" i="674"/>
  <c r="AF173" i="674"/>
  <c r="AF156" i="674"/>
  <c r="AF133" i="674"/>
  <c r="AF127" i="674"/>
  <c r="AF105" i="674"/>
  <c r="AF126" i="674"/>
  <c r="AF163" i="674"/>
  <c r="AF98" i="674"/>
  <c r="AF77" i="674"/>
  <c r="AF125" i="674"/>
  <c r="AF64" i="674"/>
  <c r="AF63" i="674"/>
  <c r="AF24" i="674"/>
  <c r="AF18" i="674"/>
  <c r="AF22" i="674"/>
  <c r="BJ8" i="674"/>
  <c r="Y425" i="674"/>
  <c r="Y422" i="674"/>
  <c r="Y407" i="674"/>
  <c r="Y423" i="674"/>
  <c r="Y381" i="674"/>
  <c r="Y396" i="674"/>
  <c r="Y361" i="674"/>
  <c r="Y379" i="674"/>
  <c r="Y329" i="674"/>
  <c r="Y356" i="674"/>
  <c r="Y350" i="674"/>
  <c r="Y293" i="674"/>
  <c r="Y296" i="674"/>
  <c r="Y302" i="674"/>
  <c r="Y305" i="674"/>
  <c r="Y298" i="674"/>
  <c r="Y278" i="674"/>
  <c r="Y258" i="674"/>
  <c r="Y284" i="674"/>
  <c r="Y272" i="674"/>
  <c r="Y273" i="674"/>
  <c r="Y281" i="674"/>
  <c r="Y192" i="674"/>
  <c r="Y161" i="674"/>
  <c r="Y172" i="674"/>
  <c r="Y147" i="674"/>
  <c r="Y163" i="674"/>
  <c r="Y111" i="674"/>
  <c r="Y132" i="674"/>
  <c r="Y99" i="674"/>
  <c r="Y101" i="674"/>
  <c r="Y85" i="674"/>
  <c r="Y62" i="674"/>
  <c r="Y80" i="674"/>
  <c r="Y61" i="674"/>
  <c r="Y46" i="674"/>
  <c r="Y21" i="674"/>
  <c r="Y34" i="674"/>
  <c r="Y25" i="674"/>
  <c r="Y22" i="674"/>
  <c r="AG442" i="674"/>
  <c r="AG417" i="674"/>
  <c r="AG413" i="674"/>
  <c r="AG397" i="674"/>
  <c r="AG411" i="674"/>
  <c r="AG382" i="674"/>
  <c r="AG369" i="674"/>
  <c r="AG380" i="674"/>
  <c r="AG351" i="674"/>
  <c r="AG364" i="674"/>
  <c r="AG357" i="674"/>
  <c r="AG321" i="674"/>
  <c r="AG296" i="674"/>
  <c r="AG355" i="674"/>
  <c r="AG347" i="674"/>
  <c r="AG289" i="674"/>
  <c r="AG285" i="674"/>
  <c r="AG270" i="674"/>
  <c r="AG281" i="674"/>
  <c r="AG282" i="674"/>
  <c r="AG247" i="674"/>
  <c r="AG245" i="674"/>
  <c r="AG207" i="674"/>
  <c r="AG213" i="674"/>
  <c r="AG201" i="674"/>
  <c r="AG173" i="674"/>
  <c r="AG184" i="674"/>
  <c r="AG138" i="674"/>
  <c r="AG116" i="674"/>
  <c r="AG137" i="674"/>
  <c r="AG123" i="674"/>
  <c r="AG117" i="674"/>
  <c r="AG88" i="674"/>
  <c r="AG65" i="674"/>
  <c r="AG67" i="674"/>
  <c r="AG63" i="674"/>
  <c r="AG92" i="674"/>
  <c r="AG26" i="674"/>
  <c r="AG20" i="674"/>
  <c r="AG19" i="674"/>
  <c r="Z441" i="674"/>
  <c r="Z426" i="674"/>
  <c r="Z421" i="674"/>
  <c r="Z406" i="674"/>
  <c r="Z408" i="674"/>
  <c r="Z403" i="674"/>
  <c r="Z370" i="674"/>
  <c r="Z362" i="674"/>
  <c r="Z368" i="674"/>
  <c r="Z359" i="674"/>
  <c r="Z314" i="674"/>
  <c r="Z374" i="674"/>
  <c r="Z351" i="674"/>
  <c r="Z296" i="674"/>
  <c r="Z319" i="674"/>
  <c r="Z284" i="674"/>
  <c r="Z294" i="674"/>
  <c r="Z277" i="674"/>
  <c r="Z254" i="674"/>
  <c r="Z264" i="674"/>
  <c r="Z274" i="674"/>
  <c r="Z217" i="674"/>
  <c r="Z209" i="674"/>
  <c r="Z183" i="674"/>
  <c r="Z182" i="674"/>
  <c r="Z172" i="674"/>
  <c r="Z156" i="674"/>
  <c r="Z161" i="674"/>
  <c r="Z134" i="674"/>
  <c r="Z110" i="674"/>
  <c r="Z120" i="674"/>
  <c r="Z133" i="674"/>
  <c r="Z81" i="674"/>
  <c r="Z59" i="674"/>
  <c r="Z83" i="674"/>
  <c r="Z58" i="674"/>
  <c r="Z142" i="674"/>
  <c r="Z26" i="674"/>
  <c r="Z21" i="674"/>
  <c r="Z22" i="674"/>
  <c r="Z27" i="674"/>
  <c r="AB426" i="674"/>
  <c r="AB437" i="674"/>
  <c r="AB417" i="674"/>
  <c r="AB416" i="674"/>
  <c r="AB374" i="674"/>
  <c r="AB371" i="674"/>
  <c r="AB378" i="674"/>
  <c r="AB397" i="674"/>
  <c r="AB363" i="674"/>
  <c r="AB328" i="674"/>
  <c r="AB360" i="674"/>
  <c r="AB302" i="674"/>
  <c r="AB307" i="674"/>
  <c r="AB321" i="674"/>
  <c r="AB282" i="674"/>
  <c r="AB312" i="674"/>
  <c r="AB254" i="674"/>
  <c r="AB269" i="674"/>
  <c r="AB265" i="674"/>
  <c r="AB304" i="674"/>
  <c r="AB247" i="674"/>
  <c r="AB209" i="674"/>
  <c r="AB212" i="674"/>
  <c r="AB206" i="674"/>
  <c r="AB184" i="674"/>
  <c r="AB141" i="674"/>
  <c r="AB145" i="674"/>
  <c r="AB110" i="674"/>
  <c r="AB131" i="674"/>
  <c r="AB133" i="674"/>
  <c r="AB111" i="674"/>
  <c r="AB93" i="674"/>
  <c r="AB70" i="674"/>
  <c r="AB137" i="674"/>
  <c r="AB85" i="674"/>
  <c r="AB71" i="674"/>
  <c r="AB47" i="674"/>
  <c r="AB37" i="674"/>
  <c r="AB15" i="674"/>
  <c r="AB18" i="674"/>
  <c r="AA422" i="674"/>
  <c r="AA424" i="674"/>
  <c r="AA403" i="674"/>
  <c r="AA417" i="674"/>
  <c r="AA371" i="674"/>
  <c r="AA398" i="674"/>
  <c r="AA406" i="674"/>
  <c r="AA374" i="674"/>
  <c r="AA327" i="674"/>
  <c r="AA347" i="674"/>
  <c r="AA362" i="674"/>
  <c r="AA316" i="674"/>
  <c r="AA297" i="674"/>
  <c r="AA353" i="674"/>
  <c r="AA300" i="674"/>
  <c r="AA332" i="674"/>
  <c r="AA312" i="674"/>
  <c r="W173" i="674"/>
  <c r="AE284" i="674"/>
  <c r="AS3" i="674"/>
  <c r="X259" i="674"/>
  <c r="AF436" i="674"/>
  <c r="AF317" i="674"/>
  <c r="AF150" i="674"/>
  <c r="AF106" i="674"/>
  <c r="Y418" i="674"/>
  <c r="Y355" i="674"/>
  <c r="Y261" i="674"/>
  <c r="Y136" i="674"/>
  <c r="Y138" i="674"/>
  <c r="AG420" i="674"/>
  <c r="AG349" i="674"/>
  <c r="AG268" i="674"/>
  <c r="AG159" i="674"/>
  <c r="AG59" i="674"/>
  <c r="Z420" i="674"/>
  <c r="Z355" i="674"/>
  <c r="Z270" i="674"/>
  <c r="Z193" i="674"/>
  <c r="Z47" i="674"/>
  <c r="AB441" i="674"/>
  <c r="AB357" i="674"/>
  <c r="AB252" i="674"/>
  <c r="AB208" i="674"/>
  <c r="AB146" i="674"/>
  <c r="AB122" i="674"/>
  <c r="AB92" i="674"/>
  <c r="AB36" i="674"/>
  <c r="AA441" i="674"/>
  <c r="AA414" i="674"/>
  <c r="AA395" i="674"/>
  <c r="AA357" i="674"/>
  <c r="AA289" i="674"/>
  <c r="AA284" i="674"/>
  <c r="AA310" i="674"/>
  <c r="AA259" i="674"/>
  <c r="AA260" i="674"/>
  <c r="AA201" i="674"/>
  <c r="AA206" i="674"/>
  <c r="AA163" i="674"/>
  <c r="AA134" i="674"/>
  <c r="AA123" i="674"/>
  <c r="AA125" i="674"/>
  <c r="AA150" i="674"/>
  <c r="AA116" i="674"/>
  <c r="AA97" i="674"/>
  <c r="AA79" i="674"/>
  <c r="AA60" i="674"/>
  <c r="AA68" i="674"/>
  <c r="AA23" i="674"/>
  <c r="AA25" i="674"/>
  <c r="AA13" i="674"/>
  <c r="AA8" i="674"/>
  <c r="AR429" i="674"/>
  <c r="AR419" i="674"/>
  <c r="AR409" i="674"/>
  <c r="AR425" i="674"/>
  <c r="AR374" i="674"/>
  <c r="AR381" i="674"/>
  <c r="AR393" i="674"/>
  <c r="AR376" i="674"/>
  <c r="AR333" i="674"/>
  <c r="AR353" i="674"/>
  <c r="AR361" i="674"/>
  <c r="AR335" i="674"/>
  <c r="AR305" i="674"/>
  <c r="AR313" i="674"/>
  <c r="AR322" i="674"/>
  <c r="AR293" i="674"/>
  <c r="AR284" i="674"/>
  <c r="AR282" i="674"/>
  <c r="AR247" i="674"/>
  <c r="AR274" i="674"/>
  <c r="AR258" i="674"/>
  <c r="AR256" i="674"/>
  <c r="AR214" i="674"/>
  <c r="AR170" i="674"/>
  <c r="AR177" i="674"/>
  <c r="AR144" i="674"/>
  <c r="AR163" i="674"/>
  <c r="AR113" i="674"/>
  <c r="AR134" i="674"/>
  <c r="AR101" i="674"/>
  <c r="AR114" i="674"/>
  <c r="AR100" i="674"/>
  <c r="AR90" i="674"/>
  <c r="AR49" i="674"/>
  <c r="AR63" i="674"/>
  <c r="AR85" i="674"/>
  <c r="AR62" i="674"/>
  <c r="AR12" i="674"/>
  <c r="AR30" i="674"/>
  <c r="AR29" i="674"/>
  <c r="AS437" i="674"/>
  <c r="AS427" i="674"/>
  <c r="AS414" i="674"/>
  <c r="AS400" i="674"/>
  <c r="AS399" i="674"/>
  <c r="AS401" i="674"/>
  <c r="AS364" i="674"/>
  <c r="AS367" i="674"/>
  <c r="AS359" i="674"/>
  <c r="AS328" i="674"/>
  <c r="AS321" i="674"/>
  <c r="AS374" i="674"/>
  <c r="AS324" i="674"/>
  <c r="AS346" i="674"/>
  <c r="AS347" i="674"/>
  <c r="AS287" i="674"/>
  <c r="AS279" i="674"/>
  <c r="AS338" i="674"/>
  <c r="AS253" i="674"/>
  <c r="AS272" i="674"/>
  <c r="AS276" i="674"/>
  <c r="AS250" i="674"/>
  <c r="AS210" i="674"/>
  <c r="AS174" i="674"/>
  <c r="AS185" i="674"/>
  <c r="AS167" i="674"/>
  <c r="AS214" i="674"/>
  <c r="AS150" i="674"/>
  <c r="AS144" i="674"/>
  <c r="AS131" i="674"/>
  <c r="AS136" i="674"/>
  <c r="AS100" i="674"/>
  <c r="AS87" i="674"/>
  <c r="AS49" i="674"/>
  <c r="AS63" i="674"/>
  <c r="AS81" i="674"/>
  <c r="AS45" i="674"/>
  <c r="AS28" i="674"/>
  <c r="AS22" i="674"/>
  <c r="AS23" i="674"/>
  <c r="AS29" i="674"/>
  <c r="W130" i="674"/>
  <c r="AE264" i="674"/>
  <c r="X429" i="674"/>
  <c r="X208" i="674"/>
  <c r="AF415" i="674"/>
  <c r="AF305" i="674"/>
  <c r="AF122" i="674"/>
  <c r="AF61" i="674"/>
  <c r="Y406" i="674"/>
  <c r="Y328" i="674"/>
  <c r="Y264" i="674"/>
  <c r="Y146" i="674"/>
  <c r="Y92" i="674"/>
  <c r="AG410" i="674"/>
  <c r="AG350" i="674"/>
  <c r="AG261" i="674"/>
  <c r="AG165" i="674"/>
  <c r="AG64" i="674"/>
  <c r="Z424" i="674"/>
  <c r="Z366" i="674"/>
  <c r="Z252" i="674"/>
  <c r="Z150" i="674"/>
  <c r="Z70" i="674"/>
  <c r="AB428" i="674"/>
  <c r="AB380" i="674"/>
  <c r="AB267" i="674"/>
  <c r="AB193" i="674"/>
  <c r="AB135" i="674"/>
  <c r="AB114" i="674"/>
  <c r="AB69" i="674"/>
  <c r="AB30" i="674"/>
  <c r="AA430" i="674"/>
  <c r="AA399" i="674"/>
  <c r="AA383" i="674"/>
  <c r="AA333" i="674"/>
  <c r="AA294" i="674"/>
  <c r="AA282" i="674"/>
  <c r="AA288" i="674"/>
  <c r="AA271" i="674"/>
  <c r="AA277" i="674"/>
  <c r="AA270" i="674"/>
  <c r="AA185" i="674"/>
  <c r="AA146" i="674"/>
  <c r="AA132" i="674"/>
  <c r="AA104" i="674"/>
  <c r="AA117" i="674"/>
  <c r="AA130" i="674"/>
  <c r="AA84" i="674"/>
  <c r="AA83" i="674"/>
  <c r="AA58" i="674"/>
  <c r="AA85" i="674"/>
  <c r="AA81" i="674"/>
  <c r="AA15" i="674"/>
  <c r="AA17" i="674"/>
  <c r="AA18" i="674"/>
  <c r="BM8" i="674"/>
  <c r="AR436" i="674"/>
  <c r="AR426" i="674"/>
  <c r="AR385" i="674"/>
  <c r="AR414" i="674"/>
  <c r="AR377" i="674"/>
  <c r="AR371" i="674"/>
  <c r="AR383" i="674"/>
  <c r="AR372" i="674"/>
  <c r="AR325" i="674"/>
  <c r="AR339" i="674"/>
  <c r="AR395" i="674"/>
  <c r="AR319" i="674"/>
  <c r="AR300" i="674"/>
  <c r="AR312" i="674"/>
  <c r="AR317" i="674"/>
  <c r="AR299" i="674"/>
  <c r="AR281" i="674"/>
  <c r="AR280" i="674"/>
  <c r="AR245" i="674"/>
  <c r="AR270" i="674"/>
  <c r="AR254" i="674"/>
  <c r="AR211" i="674"/>
  <c r="AR206" i="674"/>
  <c r="AR182" i="674"/>
  <c r="AR207" i="674"/>
  <c r="AR167" i="674"/>
  <c r="AR161" i="674"/>
  <c r="AR102" i="674"/>
  <c r="AR123" i="674"/>
  <c r="AR150" i="674"/>
  <c r="AR103" i="674"/>
  <c r="AR92" i="674"/>
  <c r="AR87" i="674"/>
  <c r="AR124" i="674"/>
  <c r="AR98" i="674"/>
  <c r="AR45" i="674"/>
  <c r="AR48" i="674"/>
  <c r="AR18" i="674"/>
  <c r="AR22" i="674"/>
  <c r="AR8" i="674"/>
  <c r="AS440" i="674"/>
  <c r="AS439" i="674"/>
  <c r="AS412" i="674"/>
  <c r="AS398" i="674"/>
  <c r="AS377" i="674"/>
  <c r="AS395" i="674"/>
  <c r="AS383" i="674"/>
  <c r="AS405" i="674"/>
  <c r="AS357" i="674"/>
  <c r="AS353" i="674"/>
  <c r="AS319" i="674"/>
  <c r="AS358" i="674"/>
  <c r="AS320" i="674"/>
  <c r="AS332" i="674"/>
  <c r="AS333" i="674"/>
  <c r="AS297" i="674"/>
  <c r="AS322" i="674"/>
  <c r="AS269" i="674"/>
  <c r="AS251" i="674"/>
  <c r="AS260" i="674"/>
  <c r="AS266" i="674"/>
  <c r="AS248" i="674"/>
  <c r="AS209" i="674"/>
  <c r="AS170" i="674"/>
  <c r="AS177" i="674"/>
  <c r="AS141" i="674"/>
  <c r="AS145" i="674"/>
  <c r="AS147" i="674"/>
  <c r="AS137" i="674"/>
  <c r="AS120" i="674"/>
  <c r="AS133" i="674"/>
  <c r="AS139" i="674"/>
  <c r="AS80" i="674"/>
  <c r="AS138" i="674"/>
  <c r="AS121" i="674"/>
  <c r="AS77" i="674"/>
  <c r="AS113" i="674"/>
  <c r="AS20" i="674"/>
  <c r="AS27" i="674"/>
  <c r="AS15" i="674"/>
  <c r="AS8" i="674"/>
  <c r="W94" i="674"/>
  <c r="AE178" i="674"/>
  <c r="X409" i="674"/>
  <c r="X145" i="674"/>
  <c r="AF412" i="674"/>
  <c r="AF245" i="674"/>
  <c r="AF119" i="674"/>
  <c r="AF47" i="674"/>
  <c r="Y411" i="674"/>
  <c r="Y316" i="674"/>
  <c r="Y271" i="674"/>
  <c r="Y100" i="674"/>
  <c r="Y47" i="674"/>
  <c r="AG412" i="674"/>
  <c r="AG314" i="674"/>
  <c r="AG280" i="674"/>
  <c r="AG135" i="674"/>
  <c r="AG48" i="674"/>
  <c r="Z401" i="674"/>
  <c r="Z353" i="674"/>
  <c r="Z269" i="674"/>
  <c r="Z157" i="674"/>
  <c r="Z69" i="674"/>
  <c r="AB409" i="674"/>
  <c r="AB351" i="674"/>
  <c r="AB298" i="674"/>
  <c r="AB217" i="674"/>
  <c r="AB165" i="674"/>
  <c r="AB100" i="674"/>
  <c r="AB121" i="674"/>
  <c r="AB35" i="674"/>
  <c r="AA415" i="674"/>
  <c r="AA369" i="674"/>
  <c r="AA377" i="674"/>
  <c r="AA325" i="674"/>
  <c r="AA331" i="674"/>
  <c r="AA274" i="674"/>
  <c r="AA266" i="674"/>
  <c r="AA262" i="674"/>
  <c r="AA247" i="674"/>
  <c r="AA212" i="674"/>
  <c r="AA177" i="674"/>
  <c r="AA183" i="674"/>
  <c r="AA121" i="674"/>
  <c r="AA165" i="674"/>
  <c r="AA106" i="674"/>
  <c r="AA127" i="674"/>
  <c r="AA65" i="674"/>
  <c r="AA70" i="674"/>
  <c r="AA69" i="674"/>
  <c r="AA94" i="674"/>
  <c r="AA44" i="674"/>
  <c r="AA12" i="674"/>
  <c r="AA37" i="674"/>
  <c r="AA21" i="674"/>
  <c r="AR427" i="674"/>
  <c r="AR440" i="674"/>
  <c r="AR400" i="674"/>
  <c r="AR418" i="674"/>
  <c r="AR413" i="674"/>
  <c r="AR364" i="674"/>
  <c r="AR403" i="674"/>
  <c r="AR368" i="674"/>
  <c r="AR359" i="674"/>
  <c r="AR331" i="674"/>
  <c r="AR363" i="674"/>
  <c r="AR318" i="674"/>
  <c r="AR384" i="674"/>
  <c r="AR310" i="674"/>
  <c r="AR316" i="674"/>
  <c r="AR285" i="674"/>
  <c r="AR264" i="674"/>
  <c r="AR271" i="674"/>
  <c r="AR273" i="674"/>
  <c r="AR268" i="674"/>
  <c r="AR246" i="674"/>
  <c r="AR210" i="674"/>
  <c r="AR213" i="674"/>
  <c r="AR178" i="674"/>
  <c r="AR172" i="674"/>
  <c r="AR141" i="674"/>
  <c r="AR142" i="674"/>
  <c r="AR126" i="674"/>
  <c r="AR115" i="674"/>
  <c r="AR125" i="674"/>
  <c r="AR159" i="674"/>
  <c r="AR89" i="674"/>
  <c r="AR80" i="674"/>
  <c r="AR105" i="674"/>
  <c r="AR93" i="674"/>
  <c r="AR88" i="674"/>
  <c r="AR44" i="674"/>
  <c r="AR28" i="674"/>
  <c r="AR37" i="674"/>
  <c r="AR16" i="674"/>
  <c r="AS428" i="674"/>
  <c r="AS442" i="674"/>
  <c r="AS426" i="674"/>
  <c r="AS396" i="674"/>
  <c r="AS385" i="674"/>
  <c r="AS393" i="674"/>
  <c r="AS382" i="674"/>
  <c r="AS404" i="674"/>
  <c r="AS355" i="674"/>
  <c r="AS339" i="674"/>
  <c r="AS317" i="674"/>
  <c r="AS349" i="674"/>
  <c r="AS311" i="674"/>
  <c r="AS303" i="674"/>
  <c r="AS312" i="674"/>
  <c r="AS293" i="674"/>
  <c r="AS306" i="674"/>
  <c r="AS267" i="674"/>
  <c r="AS249" i="674"/>
  <c r="AS275" i="674"/>
  <c r="AS258" i="674"/>
  <c r="AS246" i="674"/>
  <c r="AS208" i="674"/>
  <c r="AS182" i="674"/>
  <c r="AS207" i="674"/>
  <c r="AS146" i="674"/>
  <c r="AS161" i="674"/>
  <c r="AS126" i="674"/>
  <c r="AS134" i="674"/>
  <c r="AS112" i="674"/>
  <c r="AS122" i="674"/>
  <c r="AS124" i="674"/>
  <c r="AS103" i="674"/>
  <c r="AS102" i="674"/>
  <c r="AS93" i="674"/>
  <c r="AS71" i="674"/>
  <c r="AS92" i="674"/>
  <c r="AS34" i="674"/>
  <c r="AS19" i="674"/>
  <c r="AS12" i="674"/>
  <c r="W27" i="674"/>
  <c r="AE117" i="674"/>
  <c r="X381" i="674"/>
  <c r="X95" i="674"/>
  <c r="AF367" i="674"/>
  <c r="AF263" i="674"/>
  <c r="AF97" i="674"/>
  <c r="AF16" i="674"/>
  <c r="Y412" i="674"/>
  <c r="Y326" i="674"/>
  <c r="Y253" i="674"/>
  <c r="Y121" i="674"/>
  <c r="Y35" i="674"/>
  <c r="AG414" i="674"/>
  <c r="AG348" i="674"/>
  <c r="AG218" i="674"/>
  <c r="AG105" i="674"/>
  <c r="AG78" i="674"/>
  <c r="Z411" i="674"/>
  <c r="Z329" i="674"/>
  <c r="Z273" i="674"/>
  <c r="Z132" i="674"/>
  <c r="Z37" i="674"/>
  <c r="AB420" i="674"/>
  <c r="AB294" i="674"/>
  <c r="AB290" i="674"/>
  <c r="AB211" i="674"/>
  <c r="AB159" i="674"/>
  <c r="AB142" i="674"/>
  <c r="AB102" i="674"/>
  <c r="AB32" i="674"/>
  <c r="AA407" i="674"/>
  <c r="AA367" i="674"/>
  <c r="AA372" i="674"/>
  <c r="AA350" i="674"/>
  <c r="AA311" i="674"/>
  <c r="AA323" i="674"/>
  <c r="AA258" i="674"/>
  <c r="AA279" i="674"/>
  <c r="AA219" i="674"/>
  <c r="AA211" i="674"/>
  <c r="AA190" i="674"/>
  <c r="AA161" i="674"/>
  <c r="AA113" i="674"/>
  <c r="AA136" i="674"/>
  <c r="AA135" i="674"/>
  <c r="AA119" i="674"/>
  <c r="AA59" i="674"/>
  <c r="AA67" i="674"/>
  <c r="AA63" i="674"/>
  <c r="AA47" i="674"/>
  <c r="AA77" i="674"/>
  <c r="AA26" i="674"/>
  <c r="AA36" i="674"/>
  <c r="AA29" i="674"/>
  <c r="AR439" i="674"/>
  <c r="AR417" i="674"/>
  <c r="AR398" i="674"/>
  <c r="AR410" i="674"/>
  <c r="AR405" i="674"/>
  <c r="AR362" i="674"/>
  <c r="AR402" i="674"/>
  <c r="AR367" i="674"/>
  <c r="AR357" i="674"/>
  <c r="AR323" i="674"/>
  <c r="AR346" i="674"/>
  <c r="AR297" i="674"/>
  <c r="AR303" i="674"/>
  <c r="AR308" i="674"/>
  <c r="AR296" i="674"/>
  <c r="AR302" i="674"/>
  <c r="AR269" i="674"/>
  <c r="AR265" i="674"/>
  <c r="AR272" i="674"/>
  <c r="AR263" i="674"/>
  <c r="AR217" i="674"/>
  <c r="AR209" i="674"/>
  <c r="AR201" i="674"/>
  <c r="AR166" i="674"/>
  <c r="AR165" i="674"/>
  <c r="AR138" i="674"/>
  <c r="AR139" i="674"/>
  <c r="AR118" i="674"/>
  <c r="AR104" i="674"/>
  <c r="AR117" i="674"/>
  <c r="AR147" i="674"/>
  <c r="AR135" i="674"/>
  <c r="AR83" i="674"/>
  <c r="AR94" i="674"/>
  <c r="AR78" i="674"/>
  <c r="AR71" i="674"/>
  <c r="AR47" i="674"/>
  <c r="AR20" i="674"/>
  <c r="AR27" i="674"/>
  <c r="AR24" i="674"/>
  <c r="AS423" i="674"/>
  <c r="AS430" i="674"/>
  <c r="AS417" i="674"/>
  <c r="AS411" i="674"/>
  <c r="AS384" i="674"/>
  <c r="AS397" i="674"/>
  <c r="AS402" i="674"/>
  <c r="AS370" i="674"/>
  <c r="AS407" i="674"/>
  <c r="AS331" i="674"/>
  <c r="AS315" i="674"/>
  <c r="AS335" i="674"/>
  <c r="AS309" i="674"/>
  <c r="AS295" i="674"/>
  <c r="AS310" i="674"/>
  <c r="AS316" i="674"/>
  <c r="AS294" i="674"/>
  <c r="AS259" i="674"/>
  <c r="AS247" i="674"/>
  <c r="AS274" i="674"/>
  <c r="AS302" i="674"/>
  <c r="AS264" i="674"/>
  <c r="AS193" i="674"/>
  <c r="AS178" i="674"/>
  <c r="AS206" i="674"/>
  <c r="AS135" i="674"/>
  <c r="AS218" i="674"/>
  <c r="AS118" i="674"/>
  <c r="AS123" i="674"/>
  <c r="AS101" i="674"/>
  <c r="AS114" i="674"/>
  <c r="AS116" i="674"/>
  <c r="AS83" i="674"/>
  <c r="AS94" i="674"/>
  <c r="AS78" i="674"/>
  <c r="AS68" i="674"/>
  <c r="AS44" i="674"/>
  <c r="AS33" i="674"/>
  <c r="AS13" i="674"/>
  <c r="AS31" i="674"/>
  <c r="AE427" i="674"/>
  <c r="AE143" i="674"/>
  <c r="X359" i="674"/>
  <c r="X118" i="674"/>
  <c r="AF393" i="674"/>
  <c r="AF219" i="674"/>
  <c r="AF118" i="674"/>
  <c r="AF34" i="674"/>
  <c r="Y380" i="674"/>
  <c r="Y348" i="674"/>
  <c r="Y211" i="674"/>
  <c r="Y123" i="674"/>
  <c r="Y31" i="674"/>
  <c r="AG395" i="674"/>
  <c r="AG318" i="674"/>
  <c r="AG272" i="674"/>
  <c r="AG134" i="674"/>
  <c r="AG18" i="674"/>
  <c r="Z376" i="674"/>
  <c r="Z367" i="674"/>
  <c r="Z216" i="674"/>
  <c r="Z107" i="674"/>
  <c r="Z18" i="674"/>
  <c r="AB407" i="674"/>
  <c r="AB305" i="674"/>
  <c r="AB277" i="674"/>
  <c r="AB185" i="674"/>
  <c r="AB107" i="674"/>
  <c r="AB89" i="674"/>
  <c r="AB68" i="674"/>
  <c r="AB26" i="674"/>
  <c r="AA418" i="674"/>
  <c r="AA393" i="674"/>
  <c r="AA366" i="674"/>
  <c r="AA348" i="674"/>
  <c r="AA339" i="674"/>
  <c r="AA306" i="674"/>
  <c r="AA254" i="674"/>
  <c r="AA253" i="674"/>
  <c r="AA210" i="674"/>
  <c r="AA182" i="674"/>
  <c r="AA184" i="674"/>
  <c r="AA157" i="674"/>
  <c r="AA110" i="674"/>
  <c r="AA131" i="674"/>
  <c r="AA133" i="674"/>
  <c r="AA111" i="674"/>
  <c r="AA98" i="674"/>
  <c r="AA64" i="674"/>
  <c r="AA124" i="674"/>
  <c r="AA45" i="674"/>
  <c r="AA62" i="674"/>
  <c r="AA28" i="674"/>
  <c r="AA30" i="674"/>
  <c r="AA16" i="674"/>
  <c r="AR442" i="674"/>
  <c r="AR428" i="674"/>
  <c r="AR424" i="674"/>
  <c r="AR396" i="674"/>
  <c r="AR404" i="674"/>
  <c r="AR378" i="674"/>
  <c r="AR360" i="674"/>
  <c r="AR375" i="674"/>
  <c r="AR365" i="674"/>
  <c r="AR356" i="674"/>
  <c r="AR348" i="674"/>
  <c r="AR332" i="674"/>
  <c r="AR320" i="674"/>
  <c r="AR329" i="674"/>
  <c r="AR306" i="674"/>
  <c r="AR298" i="674"/>
  <c r="AR289" i="674"/>
  <c r="AR267" i="674"/>
  <c r="AR255" i="674"/>
  <c r="AR260" i="674"/>
  <c r="AR279" i="674"/>
  <c r="AR252" i="674"/>
  <c r="AR261" i="674"/>
  <c r="AR212" i="674"/>
  <c r="AR173" i="674"/>
  <c r="AR192" i="674"/>
  <c r="AR146" i="674"/>
  <c r="AR156" i="674"/>
  <c r="AR110" i="674"/>
  <c r="AR96" i="674"/>
  <c r="AR106" i="674"/>
  <c r="AR130" i="674"/>
  <c r="AR84" i="674"/>
  <c r="AR70" i="674"/>
  <c r="AR79" i="674"/>
  <c r="AR66" i="674"/>
  <c r="AR46" i="674"/>
  <c r="AR34" i="674"/>
  <c r="AR33" i="674"/>
  <c r="AR19" i="674"/>
  <c r="AR32" i="674"/>
  <c r="AS441" i="674"/>
  <c r="AS425" i="674"/>
  <c r="AS420" i="674"/>
  <c r="AS392" i="674"/>
  <c r="AS380" i="674"/>
  <c r="AS381" i="674"/>
  <c r="AS375" i="674"/>
  <c r="AS369" i="674"/>
  <c r="AS379" i="674"/>
  <c r="AS323" i="674"/>
  <c r="AS313" i="674"/>
  <c r="AS327" i="674"/>
  <c r="AS307" i="674"/>
  <c r="AS354" i="674"/>
  <c r="AS308" i="674"/>
  <c r="AS299" i="674"/>
  <c r="AS284" i="674"/>
  <c r="AS262" i="674"/>
  <c r="AS245" i="674"/>
  <c r="AS270" i="674"/>
  <c r="AS261" i="674"/>
  <c r="AS216" i="674"/>
  <c r="AS217" i="674"/>
  <c r="AS166" i="674"/>
  <c r="AS192" i="674"/>
  <c r="AS183" i="674"/>
  <c r="AS165" i="674"/>
  <c r="AS110" i="674"/>
  <c r="AS115" i="674"/>
  <c r="AS125" i="674"/>
  <c r="AS130" i="674"/>
  <c r="AS105" i="674"/>
  <c r="AS70" i="674"/>
  <c r="AS89" i="674"/>
  <c r="AS66" i="674"/>
  <c r="AS62" i="674"/>
  <c r="AS59" i="674"/>
  <c r="AS25" i="674"/>
  <c r="AS35" i="674"/>
  <c r="AS18" i="674"/>
  <c r="AE396" i="674"/>
  <c r="AE48" i="674"/>
  <c r="X316" i="674"/>
  <c r="X88" i="674"/>
  <c r="AF346" i="674"/>
  <c r="AF208" i="674"/>
  <c r="AF161" i="674"/>
  <c r="AF30" i="674"/>
  <c r="Y359" i="674"/>
  <c r="Y325" i="674"/>
  <c r="Y183" i="674"/>
  <c r="Y143" i="674"/>
  <c r="Y17" i="674"/>
  <c r="AG368" i="674"/>
  <c r="AG333" i="674"/>
  <c r="AG216" i="674"/>
  <c r="AG115" i="674"/>
  <c r="AG24" i="674"/>
  <c r="Z392" i="674"/>
  <c r="Z302" i="674"/>
  <c r="Z276" i="674"/>
  <c r="Z112" i="674"/>
  <c r="Z28" i="674"/>
  <c r="AB394" i="674"/>
  <c r="AB346" i="674"/>
  <c r="AB276" i="674"/>
  <c r="AB177" i="674"/>
  <c r="AB99" i="674"/>
  <c r="AB87" i="674"/>
  <c r="AB62" i="674"/>
  <c r="AB21" i="674"/>
  <c r="AA421" i="674"/>
  <c r="AA397" i="674"/>
  <c r="AA349" i="674"/>
  <c r="AA334" i="674"/>
  <c r="AA324" i="674"/>
  <c r="AA287" i="674"/>
  <c r="AA250" i="674"/>
  <c r="AA251" i="674"/>
  <c r="AA209" i="674"/>
  <c r="AA178" i="674"/>
  <c r="AA164" i="674"/>
  <c r="AA179" i="674"/>
  <c r="AA107" i="674"/>
  <c r="AA120" i="674"/>
  <c r="AA122" i="674"/>
  <c r="AA100" i="674"/>
  <c r="AA93" i="674"/>
  <c r="AA61" i="674"/>
  <c r="AA105" i="674"/>
  <c r="AA88" i="674"/>
  <c r="AA48" i="674"/>
  <c r="AA20" i="674"/>
  <c r="AA22" i="674"/>
  <c r="AA24" i="674"/>
  <c r="AR430" i="674"/>
  <c r="AR421" i="674"/>
  <c r="AR423" i="674"/>
  <c r="AR415" i="674"/>
  <c r="AR406" i="674"/>
  <c r="AR407" i="674"/>
  <c r="AR358" i="674"/>
  <c r="AR366" i="674"/>
  <c r="AR355" i="674"/>
  <c r="AR350" i="674"/>
  <c r="AR334" i="674"/>
  <c r="AR324" i="674"/>
  <c r="AR311" i="674"/>
  <c r="AR352" i="674"/>
  <c r="AR304" i="674"/>
  <c r="AR287" i="674"/>
  <c r="AR288" i="674"/>
  <c r="AR259" i="674"/>
  <c r="AR253" i="674"/>
  <c r="AR294" i="674"/>
  <c r="AR277" i="674"/>
  <c r="AR248" i="674"/>
  <c r="AR250" i="674"/>
  <c r="AR183" i="674"/>
  <c r="AR208" i="674"/>
  <c r="AR190" i="674"/>
  <c r="AR143" i="674"/>
  <c r="AR145" i="674"/>
  <c r="AR107" i="674"/>
  <c r="AR131" i="674"/>
  <c r="AR136" i="674"/>
  <c r="AR127" i="674"/>
  <c r="AR65" i="674"/>
  <c r="AR67" i="674"/>
  <c r="AR58" i="674"/>
  <c r="AR60" i="674"/>
  <c r="AR68" i="674"/>
  <c r="AR31" i="674"/>
  <c r="AR25" i="674"/>
  <c r="AR13" i="674"/>
  <c r="AR35" i="674"/>
  <c r="AS429" i="674"/>
  <c r="AS422" i="674"/>
  <c r="AS415" i="674"/>
  <c r="AS418" i="674"/>
  <c r="AS372" i="674"/>
  <c r="AS409" i="674"/>
  <c r="AS366" i="674"/>
  <c r="AS365" i="674"/>
  <c r="AS378" i="674"/>
  <c r="AS348" i="674"/>
  <c r="AS351" i="674"/>
  <c r="AS362" i="674"/>
  <c r="AS305" i="674"/>
  <c r="AS298" i="674"/>
  <c r="AS314" i="674"/>
  <c r="AS285" i="674"/>
  <c r="AS282" i="674"/>
  <c r="AS271" i="674"/>
  <c r="AS289" i="674"/>
  <c r="AS268" i="674"/>
  <c r="AS256" i="674"/>
  <c r="AS215" i="674"/>
  <c r="AS213" i="674"/>
  <c r="AS173" i="674"/>
  <c r="AS190" i="674"/>
  <c r="AS143" i="674"/>
  <c r="AS164" i="674"/>
  <c r="AS107" i="674"/>
  <c r="AS104" i="674"/>
  <c r="AS117" i="674"/>
  <c r="AS127" i="674"/>
  <c r="AS97" i="674"/>
  <c r="AS67" i="674"/>
  <c r="AS79" i="674"/>
  <c r="AS60" i="674"/>
  <c r="AS84" i="674"/>
  <c r="AS47" i="674"/>
  <c r="AS17" i="674"/>
  <c r="AS32" i="674"/>
  <c r="AS26" i="674"/>
  <c r="AE334" i="674"/>
  <c r="AE70" i="674"/>
  <c r="X290" i="674"/>
  <c r="X47" i="674"/>
  <c r="AF357" i="674"/>
  <c r="AF167" i="674"/>
  <c r="AF78" i="674"/>
  <c r="BR8" i="674"/>
  <c r="Y374" i="674"/>
  <c r="Y300" i="674"/>
  <c r="Y208" i="674"/>
  <c r="Y133" i="674"/>
  <c r="Y30" i="674"/>
  <c r="AG371" i="674"/>
  <c r="AG294" i="674"/>
  <c r="AG193" i="674"/>
  <c r="AG106" i="674"/>
  <c r="AG27" i="674"/>
  <c r="Z360" i="674"/>
  <c r="Z282" i="674"/>
  <c r="Z179" i="674"/>
  <c r="Z122" i="674"/>
  <c r="Z29" i="674"/>
  <c r="AB372" i="674"/>
  <c r="AB280" i="674"/>
  <c r="AB253" i="674"/>
  <c r="AB180" i="674"/>
  <c r="AB120" i="674"/>
  <c r="AB67" i="674"/>
  <c r="AB28" i="674"/>
  <c r="AA437" i="674"/>
  <c r="AA419" i="674"/>
  <c r="AA380" i="674"/>
  <c r="AA359" i="674"/>
  <c r="AA337" i="674"/>
  <c r="AA321" i="674"/>
  <c r="AA322" i="674"/>
  <c r="AA248" i="674"/>
  <c r="AA281" i="674"/>
  <c r="AA215" i="674"/>
  <c r="AA217" i="674"/>
  <c r="AA141" i="674"/>
  <c r="AA142" i="674"/>
  <c r="AA99" i="674"/>
  <c r="AA112" i="674"/>
  <c r="AA114" i="674"/>
  <c r="AA92" i="674"/>
  <c r="AA87" i="674"/>
  <c r="AA49" i="674"/>
  <c r="AA78" i="674"/>
  <c r="AA71" i="674"/>
  <c r="AA34" i="674"/>
  <c r="AA46" i="674"/>
  <c r="AA27" i="674"/>
  <c r="AA32" i="674"/>
  <c r="AE310" i="674"/>
  <c r="Y346" i="674"/>
  <c r="AG81" i="674"/>
  <c r="AB301" i="674"/>
  <c r="AA365" i="674"/>
  <c r="AA207" i="674"/>
  <c r="AA95" i="674"/>
  <c r="AR411" i="674"/>
  <c r="AR392" i="674"/>
  <c r="AR349" i="674"/>
  <c r="AR295" i="674"/>
  <c r="AR275" i="674"/>
  <c r="AR174" i="674"/>
  <c r="AR121" i="674"/>
  <c r="AR111" i="674"/>
  <c r="AR97" i="674"/>
  <c r="AR21" i="674"/>
  <c r="AS421" i="674"/>
  <c r="AS368" i="674"/>
  <c r="AS329" i="674"/>
  <c r="AS304" i="674"/>
  <c r="AS273" i="674"/>
  <c r="AS212" i="674"/>
  <c r="AS156" i="674"/>
  <c r="AS111" i="674"/>
  <c r="AS88" i="674"/>
  <c r="AS16" i="674"/>
  <c r="AT440" i="674"/>
  <c r="AT430" i="674"/>
  <c r="AT406" i="674"/>
  <c r="AT429" i="674"/>
  <c r="AT407" i="674"/>
  <c r="AT403" i="674"/>
  <c r="AT405" i="674"/>
  <c r="AT397" i="674"/>
  <c r="AT359" i="674"/>
  <c r="AT351" i="674"/>
  <c r="AT363" i="674"/>
  <c r="AT323" i="674"/>
  <c r="AT325" i="674"/>
  <c r="AT304" i="674"/>
  <c r="AT320" i="674"/>
  <c r="AT281" i="674"/>
  <c r="AT318" i="674"/>
  <c r="AT309" i="674"/>
  <c r="AT255" i="674"/>
  <c r="AT260" i="674"/>
  <c r="AT258" i="674"/>
  <c r="AT248" i="674"/>
  <c r="AT193" i="674"/>
  <c r="AT166" i="674"/>
  <c r="AT206" i="674"/>
  <c r="AT179" i="674"/>
  <c r="AT161" i="674"/>
  <c r="AT174" i="674"/>
  <c r="AT131" i="674"/>
  <c r="AT98" i="674"/>
  <c r="AT127" i="674"/>
  <c r="AT138" i="674"/>
  <c r="AT83" i="674"/>
  <c r="AT126" i="674"/>
  <c r="AT99" i="674"/>
  <c r="AT62" i="674"/>
  <c r="AT49" i="674"/>
  <c r="AT33" i="674"/>
  <c r="AT35" i="674"/>
  <c r="AT12" i="674"/>
  <c r="AT37" i="674"/>
  <c r="AU437" i="674"/>
  <c r="AU415" i="674"/>
  <c r="AU392" i="674"/>
  <c r="AU414" i="674"/>
  <c r="AU429" i="674"/>
  <c r="AU382" i="674"/>
  <c r="AU363" i="674"/>
  <c r="AU384" i="674"/>
  <c r="AU337" i="674"/>
  <c r="AU335" i="674"/>
  <c r="AU371" i="674"/>
  <c r="AU288" i="674"/>
  <c r="AU306" i="674"/>
  <c r="AU315" i="674"/>
  <c r="AU285" i="674"/>
  <c r="AU302" i="674"/>
  <c r="AU255" i="674"/>
  <c r="AU272" i="674"/>
  <c r="AU263" i="674"/>
  <c r="AU256" i="674"/>
  <c r="AU284" i="674"/>
  <c r="AU254" i="674"/>
  <c r="AU215" i="674"/>
  <c r="AU172" i="674"/>
  <c r="AU174" i="674"/>
  <c r="AU137" i="674"/>
  <c r="AU150" i="674"/>
  <c r="AU112" i="674"/>
  <c r="AU122" i="674"/>
  <c r="AU139" i="674"/>
  <c r="AU113" i="674"/>
  <c r="AU79" i="674"/>
  <c r="AU48" i="674"/>
  <c r="AU71" i="674"/>
  <c r="AU146" i="674"/>
  <c r="AU45" i="674"/>
  <c r="AU49" i="674"/>
  <c r="AU25" i="674"/>
  <c r="AU26" i="674"/>
  <c r="AU31" i="674"/>
  <c r="AV442" i="674"/>
  <c r="AV417" i="674"/>
  <c r="AV411" i="674"/>
  <c r="AV410" i="674"/>
  <c r="AV400" i="674"/>
  <c r="AV394" i="674"/>
  <c r="AV369" i="674"/>
  <c r="AV372" i="674"/>
  <c r="AV351" i="674"/>
  <c r="AV349" i="674"/>
  <c r="AV320" i="674"/>
  <c r="AV301" i="674"/>
  <c r="AV304" i="674"/>
  <c r="AV316" i="674"/>
  <c r="AV311" i="674"/>
  <c r="AV323" i="674"/>
  <c r="AV287" i="674"/>
  <c r="AV273" i="674"/>
  <c r="AV277" i="674"/>
  <c r="AV283" i="674"/>
  <c r="AV262" i="674"/>
  <c r="AV255" i="674"/>
  <c r="AV213" i="674"/>
  <c r="AV177" i="674"/>
  <c r="AV193" i="674"/>
  <c r="AV157" i="674"/>
  <c r="AV150" i="674"/>
  <c r="AV117" i="674"/>
  <c r="AV103" i="674"/>
  <c r="AV167" i="674"/>
  <c r="AV121" i="674"/>
  <c r="AV115" i="674"/>
  <c r="AV78" i="674"/>
  <c r="AV81" i="674"/>
  <c r="AV65" i="674"/>
  <c r="AV64" i="674"/>
  <c r="AV112" i="674"/>
  <c r="AV35" i="674"/>
  <c r="AV18" i="674"/>
  <c r="AV17" i="674"/>
  <c r="AW441" i="674"/>
  <c r="AW428" i="674"/>
  <c r="AW424" i="674"/>
  <c r="AW412" i="674"/>
  <c r="AW410" i="674"/>
  <c r="AW417" i="674"/>
  <c r="AW367" i="674"/>
  <c r="AW372" i="674"/>
  <c r="AW362" i="674"/>
  <c r="AW346" i="674"/>
  <c r="AW338" i="674"/>
  <c r="AW333" i="674"/>
  <c r="AW348" i="674"/>
  <c r="AW299" i="674"/>
  <c r="AW351" i="674"/>
  <c r="AW290" i="674"/>
  <c r="AW301" i="674"/>
  <c r="AW273" i="674"/>
  <c r="AW258" i="674"/>
  <c r="AW246" i="674"/>
  <c r="AW259" i="674"/>
  <c r="AW247" i="674"/>
  <c r="AW192" i="674"/>
  <c r="AW208" i="674"/>
  <c r="AW193" i="674"/>
  <c r="AW173" i="674"/>
  <c r="AW150" i="674"/>
  <c r="AW174" i="674"/>
  <c r="AW130" i="674"/>
  <c r="AW105" i="674"/>
  <c r="AW126" i="674"/>
  <c r="AW96" i="674"/>
  <c r="AW93" i="674"/>
  <c r="AW81" i="674"/>
  <c r="AW65" i="674"/>
  <c r="AW70" i="674"/>
  <c r="AW69" i="674"/>
  <c r="AW16" i="674"/>
  <c r="AW18" i="674"/>
  <c r="AW45" i="674"/>
  <c r="AW33" i="674"/>
  <c r="AE58" i="674"/>
  <c r="Y277" i="674"/>
  <c r="Z429" i="674"/>
  <c r="AB315" i="674"/>
  <c r="AA355" i="674"/>
  <c r="AA138" i="674"/>
  <c r="AA66" i="674"/>
  <c r="AR437" i="674"/>
  <c r="AR399" i="674"/>
  <c r="AR354" i="674"/>
  <c r="AR309" i="674"/>
  <c r="AR315" i="674"/>
  <c r="AR276" i="674"/>
  <c r="AR193" i="674"/>
  <c r="AR99" i="674"/>
  <c r="AR59" i="674"/>
  <c r="AR81" i="674"/>
  <c r="AS410" i="674"/>
  <c r="AS363" i="674"/>
  <c r="AS360" i="674"/>
  <c r="AS283" i="674"/>
  <c r="AS263" i="674"/>
  <c r="AS163" i="674"/>
  <c r="AS99" i="674"/>
  <c r="AS95" i="674"/>
  <c r="AS65" i="674"/>
  <c r="AS37" i="674"/>
  <c r="AT428" i="674"/>
  <c r="AT425" i="674"/>
  <c r="AT404" i="674"/>
  <c r="AT422" i="674"/>
  <c r="AT385" i="674"/>
  <c r="AT401" i="674"/>
  <c r="AT392" i="674"/>
  <c r="AT369" i="674"/>
  <c r="AT357" i="674"/>
  <c r="AT337" i="674"/>
  <c r="AT379" i="674"/>
  <c r="AT303" i="674"/>
  <c r="AT301" i="674"/>
  <c r="AT314" i="674"/>
  <c r="AT319" i="674"/>
  <c r="AT279" i="674"/>
  <c r="AT311" i="674"/>
  <c r="AT294" i="674"/>
  <c r="AT253" i="674"/>
  <c r="AT274" i="674"/>
  <c r="AT261" i="674"/>
  <c r="AT269" i="674"/>
  <c r="AT207" i="674"/>
  <c r="AT173" i="674"/>
  <c r="AT192" i="674"/>
  <c r="AT164" i="674"/>
  <c r="AT142" i="674"/>
  <c r="AT144" i="674"/>
  <c r="AT120" i="674"/>
  <c r="AT141" i="674"/>
  <c r="AT119" i="674"/>
  <c r="AT135" i="674"/>
  <c r="AT70" i="674"/>
  <c r="AT107" i="674"/>
  <c r="AT85" i="674"/>
  <c r="AT217" i="674"/>
  <c r="AT95" i="674"/>
  <c r="AT25" i="674"/>
  <c r="AT32" i="674"/>
  <c r="AT15" i="674"/>
  <c r="AT8" i="674"/>
  <c r="AU440" i="674"/>
  <c r="AU413" i="674"/>
  <c r="AU403" i="674"/>
  <c r="AU410" i="674"/>
  <c r="AU412" i="674"/>
  <c r="AU385" i="674"/>
  <c r="AU361" i="674"/>
  <c r="AU381" i="674"/>
  <c r="AU329" i="674"/>
  <c r="AU327" i="674"/>
  <c r="AU356" i="674"/>
  <c r="AU301" i="674"/>
  <c r="AU304" i="674"/>
  <c r="AU338" i="674"/>
  <c r="AU283" i="674"/>
  <c r="AU300" i="674"/>
  <c r="AU253" i="674"/>
  <c r="AU271" i="674"/>
  <c r="AU276" i="674"/>
  <c r="AU279" i="674"/>
  <c r="AU252" i="674"/>
  <c r="AU208" i="674"/>
  <c r="AU213" i="674"/>
  <c r="AU165" i="674"/>
  <c r="AU170" i="674"/>
  <c r="AU182" i="674"/>
  <c r="AU147" i="674"/>
  <c r="AU101" i="674"/>
  <c r="AU114" i="674"/>
  <c r="AU124" i="674"/>
  <c r="AU102" i="674"/>
  <c r="AU58" i="674"/>
  <c r="AU123" i="674"/>
  <c r="AU68" i="674"/>
  <c r="AU115" i="674"/>
  <c r="AU83" i="674"/>
  <c r="AU30" i="674"/>
  <c r="AU35" i="674"/>
  <c r="AU18" i="674"/>
  <c r="AU34" i="674"/>
  <c r="AV430" i="674"/>
  <c r="AV420" i="674"/>
  <c r="AV403" i="674"/>
  <c r="AV405" i="674"/>
  <c r="AV393" i="674"/>
  <c r="AV382" i="674"/>
  <c r="AV368" i="674"/>
  <c r="AV370" i="674"/>
  <c r="AV337" i="674"/>
  <c r="AV335" i="674"/>
  <c r="AV356" i="674"/>
  <c r="AV293" i="674"/>
  <c r="AV296" i="674"/>
  <c r="AV315" i="674"/>
  <c r="AV309" i="674"/>
  <c r="AV300" i="674"/>
  <c r="AV297" i="674"/>
  <c r="AV270" i="674"/>
  <c r="AV261" i="674"/>
  <c r="AV279" i="674"/>
  <c r="AV253" i="674"/>
  <c r="AV247" i="674"/>
  <c r="AV201" i="674"/>
  <c r="AV172" i="674"/>
  <c r="AV183" i="674"/>
  <c r="AV145" i="674"/>
  <c r="AV147" i="674"/>
  <c r="AV106" i="674"/>
  <c r="AV95" i="674"/>
  <c r="AV124" i="674"/>
  <c r="AV113" i="674"/>
  <c r="AV104" i="674"/>
  <c r="AV66" i="674"/>
  <c r="AV77" i="674"/>
  <c r="AV59" i="674"/>
  <c r="AV61" i="674"/>
  <c r="AV58" i="674"/>
  <c r="AV32" i="674"/>
  <c r="AV30" i="674"/>
  <c r="AV25" i="674"/>
  <c r="AW429" i="674"/>
  <c r="AW426" i="674"/>
  <c r="AW418" i="674"/>
  <c r="AW403" i="674"/>
  <c r="AW405" i="674"/>
  <c r="AW396" i="674"/>
  <c r="AW366" i="674"/>
  <c r="AW370" i="674"/>
  <c r="AW360" i="674"/>
  <c r="AW332" i="674"/>
  <c r="AW322" i="674"/>
  <c r="AW325" i="674"/>
  <c r="AW310" i="674"/>
  <c r="AW329" i="674"/>
  <c r="AW334" i="674"/>
  <c r="AW289" i="674"/>
  <c r="AW297" i="674"/>
  <c r="AW270" i="674"/>
  <c r="AW277" i="674"/>
  <c r="AW298" i="674"/>
  <c r="AW295" i="674"/>
  <c r="AW245" i="674"/>
  <c r="AW215" i="674"/>
  <c r="AW172" i="674"/>
  <c r="AW167" i="674"/>
  <c r="AW145" i="674"/>
  <c r="AW147" i="674"/>
  <c r="AW143" i="674"/>
  <c r="AW127" i="674"/>
  <c r="AW97" i="674"/>
  <c r="AW118" i="674"/>
  <c r="AW146" i="674"/>
  <c r="AW78" i="674"/>
  <c r="AW77" i="674"/>
  <c r="AW59" i="674"/>
  <c r="AW67" i="674"/>
  <c r="AW48" i="674"/>
  <c r="AW27" i="674"/>
  <c r="AW34" i="674"/>
  <c r="AW28" i="674"/>
  <c r="AW8" i="674"/>
  <c r="X251" i="674"/>
  <c r="Y165" i="674"/>
  <c r="Z346" i="674"/>
  <c r="AB201" i="674"/>
  <c r="AA299" i="674"/>
  <c r="AA137" i="674"/>
  <c r="AA90" i="674"/>
  <c r="AR441" i="674"/>
  <c r="AR382" i="674"/>
  <c r="AR347" i="674"/>
  <c r="AR307" i="674"/>
  <c r="AR301" i="674"/>
  <c r="AR266" i="674"/>
  <c r="AR185" i="674"/>
  <c r="AR137" i="674"/>
  <c r="AR95" i="674"/>
  <c r="AR77" i="674"/>
  <c r="AS406" i="674"/>
  <c r="AS361" i="674"/>
  <c r="AS352" i="674"/>
  <c r="AS281" i="674"/>
  <c r="AS277" i="674"/>
  <c r="AS211" i="674"/>
  <c r="AS172" i="674"/>
  <c r="AS90" i="674"/>
  <c r="AS48" i="674"/>
  <c r="AS21" i="674"/>
  <c r="AT426" i="674"/>
  <c r="AT437" i="674"/>
  <c r="AT402" i="674"/>
  <c r="AT416" i="674"/>
  <c r="AT384" i="674"/>
  <c r="AT400" i="674"/>
  <c r="AT376" i="674"/>
  <c r="AT398" i="674"/>
  <c r="AT353" i="674"/>
  <c r="AT329" i="674"/>
  <c r="AT362" i="674"/>
  <c r="AT295" i="674"/>
  <c r="AT347" i="674"/>
  <c r="AT313" i="674"/>
  <c r="AT307" i="674"/>
  <c r="AT277" i="674"/>
  <c r="AT305" i="674"/>
  <c r="AT284" i="674"/>
  <c r="AT251" i="674"/>
  <c r="AT270" i="674"/>
  <c r="AT256" i="674"/>
  <c r="AT267" i="674"/>
  <c r="AT214" i="674"/>
  <c r="AT163" i="674"/>
  <c r="AT190" i="674"/>
  <c r="AT170" i="674"/>
  <c r="AT165" i="674"/>
  <c r="AT137" i="674"/>
  <c r="AT112" i="674"/>
  <c r="AT136" i="674"/>
  <c r="AT111" i="674"/>
  <c r="AT132" i="674"/>
  <c r="AT67" i="674"/>
  <c r="AT69" i="674"/>
  <c r="AT118" i="674"/>
  <c r="AT92" i="674"/>
  <c r="AT90" i="674"/>
  <c r="AT17" i="674"/>
  <c r="AT24" i="674"/>
  <c r="AT23" i="674"/>
  <c r="AU426" i="674"/>
  <c r="AU428" i="674"/>
  <c r="AU411" i="674"/>
  <c r="AU402" i="674"/>
  <c r="AU408" i="674"/>
  <c r="AU405" i="674"/>
  <c r="AU367" i="674"/>
  <c r="AU404" i="674"/>
  <c r="AU380" i="674"/>
  <c r="AU406" i="674"/>
  <c r="AU362" i="674"/>
  <c r="AU355" i="674"/>
  <c r="AU293" i="674"/>
  <c r="AU296" i="674"/>
  <c r="AU322" i="674"/>
  <c r="AU281" i="674"/>
  <c r="AU290" i="674"/>
  <c r="AU251" i="674"/>
  <c r="AU260" i="674"/>
  <c r="AU275" i="674"/>
  <c r="AU278" i="674"/>
  <c r="AU262" i="674"/>
  <c r="AU193" i="674"/>
  <c r="AU211" i="674"/>
  <c r="AU209" i="674"/>
  <c r="AU212" i="674"/>
  <c r="AU145" i="674"/>
  <c r="AU164" i="674"/>
  <c r="AU125" i="674"/>
  <c r="AU103" i="674"/>
  <c r="AU116" i="674"/>
  <c r="AU126" i="674"/>
  <c r="AU94" i="674"/>
  <c r="AU104" i="674"/>
  <c r="AU62" i="674"/>
  <c r="AU96" i="674"/>
  <c r="AU67" i="674"/>
  <c r="AU22" i="674"/>
  <c r="AU32" i="674"/>
  <c r="AU33" i="674"/>
  <c r="AU46" i="674"/>
  <c r="AV425" i="674"/>
  <c r="AV423" i="674"/>
  <c r="AV402" i="674"/>
  <c r="AV404" i="674"/>
  <c r="AV412" i="674"/>
  <c r="AV385" i="674"/>
  <c r="AV365" i="674"/>
  <c r="AV392" i="674"/>
  <c r="AV329" i="674"/>
  <c r="AV327" i="674"/>
  <c r="AV355" i="674"/>
  <c r="AV354" i="674"/>
  <c r="AV347" i="674"/>
  <c r="AV302" i="674"/>
  <c r="AV307" i="674"/>
  <c r="AV290" i="674"/>
  <c r="AV280" i="674"/>
  <c r="AV268" i="674"/>
  <c r="AV256" i="674"/>
  <c r="AV278" i="674"/>
  <c r="AV245" i="674"/>
  <c r="AV207" i="674"/>
  <c r="AV218" i="674"/>
  <c r="AV165" i="674"/>
  <c r="AV179" i="674"/>
  <c r="AV134" i="674"/>
  <c r="AV164" i="674"/>
  <c r="AV98" i="674"/>
  <c r="AV141" i="674"/>
  <c r="AV116" i="674"/>
  <c r="AV126" i="674"/>
  <c r="AV96" i="674"/>
  <c r="AV60" i="674"/>
  <c r="AV71" i="674"/>
  <c r="AV90" i="674"/>
  <c r="AV49" i="674"/>
  <c r="AV46" i="674"/>
  <c r="AV24" i="674"/>
  <c r="AV34" i="674"/>
  <c r="AV33" i="674"/>
  <c r="AW436" i="674"/>
  <c r="AW439" i="674"/>
  <c r="AW421" i="674"/>
  <c r="AW402" i="674"/>
  <c r="AW404" i="674"/>
  <c r="AW381" i="674"/>
  <c r="AW375" i="674"/>
  <c r="AW400" i="674"/>
  <c r="AW358" i="674"/>
  <c r="AW324" i="674"/>
  <c r="AW320" i="674"/>
  <c r="AW357" i="674"/>
  <c r="AW308" i="674"/>
  <c r="AW321" i="674"/>
  <c r="AW319" i="674"/>
  <c r="AW305" i="674"/>
  <c r="AW307" i="674"/>
  <c r="AW268" i="674"/>
  <c r="AW261" i="674"/>
  <c r="AW293" i="674"/>
  <c r="AW262" i="674"/>
  <c r="AW271" i="674"/>
  <c r="AW213" i="674"/>
  <c r="AW216" i="674"/>
  <c r="AW207" i="674"/>
  <c r="AW185" i="674"/>
  <c r="AW177" i="674"/>
  <c r="AW136" i="674"/>
  <c r="AW119" i="674"/>
  <c r="AW138" i="674"/>
  <c r="AW110" i="674"/>
  <c r="AW137" i="674"/>
  <c r="AW66" i="674"/>
  <c r="AW71" i="674"/>
  <c r="X15" i="674"/>
  <c r="Y135" i="674"/>
  <c r="Z290" i="674"/>
  <c r="AB112" i="674"/>
  <c r="AA308" i="674"/>
  <c r="AA156" i="674"/>
  <c r="AA31" i="674"/>
  <c r="AR422" i="674"/>
  <c r="AR380" i="674"/>
  <c r="AR328" i="674"/>
  <c r="AR337" i="674"/>
  <c r="AR262" i="674"/>
  <c r="AR216" i="674"/>
  <c r="AR184" i="674"/>
  <c r="AR120" i="674"/>
  <c r="AR64" i="674"/>
  <c r="AR23" i="674"/>
  <c r="AS424" i="674"/>
  <c r="AS408" i="674"/>
  <c r="AS356" i="674"/>
  <c r="AS300" i="674"/>
  <c r="AS280" i="674"/>
  <c r="AS254" i="674"/>
  <c r="AS184" i="674"/>
  <c r="AS96" i="674"/>
  <c r="AS64" i="674"/>
  <c r="AS132" i="674"/>
  <c r="AT441" i="674"/>
  <c r="AT419" i="674"/>
  <c r="AT417" i="674"/>
  <c r="AT394" i="674"/>
  <c r="AT380" i="674"/>
  <c r="AT395" i="674"/>
  <c r="AT381" i="674"/>
  <c r="AT396" i="674"/>
  <c r="AT339" i="674"/>
  <c r="AT361" i="674"/>
  <c r="AT360" i="674"/>
  <c r="AT328" i="674"/>
  <c r="AT333" i="674"/>
  <c r="AT321" i="674"/>
  <c r="AT297" i="674"/>
  <c r="AT275" i="674"/>
  <c r="AT302" i="674"/>
  <c r="AT282" i="674"/>
  <c r="AT249" i="674"/>
  <c r="AT268" i="674"/>
  <c r="AT254" i="674"/>
  <c r="AT219" i="674"/>
  <c r="AT212" i="674"/>
  <c r="AT216" i="674"/>
  <c r="AT184" i="674"/>
  <c r="AT146" i="674"/>
  <c r="AT159" i="674"/>
  <c r="AT134" i="674"/>
  <c r="AT101" i="674"/>
  <c r="AT133" i="674"/>
  <c r="AT139" i="674"/>
  <c r="AT121" i="674"/>
  <c r="AT64" i="674"/>
  <c r="AT63" i="674"/>
  <c r="AT88" i="674"/>
  <c r="AT84" i="674"/>
  <c r="AT48" i="674"/>
  <c r="AT30" i="674"/>
  <c r="AT16" i="674"/>
  <c r="AT31" i="674"/>
  <c r="AU436" i="674"/>
  <c r="AU427" i="674"/>
  <c r="AU409" i="674"/>
  <c r="AU401" i="674"/>
  <c r="AU416" i="674"/>
  <c r="AU378" i="674"/>
  <c r="AU366" i="674"/>
  <c r="AU398" i="674"/>
  <c r="AU364" i="674"/>
  <c r="AU358" i="674"/>
  <c r="AU360" i="674"/>
  <c r="AU350" i="674"/>
  <c r="AU357" i="674"/>
  <c r="AU352" i="674"/>
  <c r="AU318" i="674"/>
  <c r="AU311" i="674"/>
  <c r="AU289" i="674"/>
  <c r="AU249" i="674"/>
  <c r="AU282" i="674"/>
  <c r="AU266" i="674"/>
  <c r="AU264" i="674"/>
  <c r="AU250" i="674"/>
  <c r="AU207" i="674"/>
  <c r="AU216" i="674"/>
  <c r="AU190" i="674"/>
  <c r="AU167" i="674"/>
  <c r="AU178" i="674"/>
  <c r="AU163" i="674"/>
  <c r="AU117" i="674"/>
  <c r="AU130" i="674"/>
  <c r="AU105" i="674"/>
  <c r="AU118" i="674"/>
  <c r="AU69" i="674"/>
  <c r="AU93" i="674"/>
  <c r="AU97" i="674"/>
  <c r="AU95" i="674"/>
  <c r="AU44" i="674"/>
  <c r="AU17" i="674"/>
  <c r="AU24" i="674"/>
  <c r="AU20" i="674"/>
  <c r="AU8" i="674"/>
  <c r="AV437" i="674"/>
  <c r="AV418" i="674"/>
  <c r="AV401" i="674"/>
  <c r="AV407" i="674"/>
  <c r="AV395" i="674"/>
  <c r="AV383" i="674"/>
  <c r="AV363" i="674"/>
  <c r="AV384" i="674"/>
  <c r="AV358" i="674"/>
  <c r="AV362" i="674"/>
  <c r="AV350" i="674"/>
  <c r="AV325" i="674"/>
  <c r="AV333" i="674"/>
  <c r="AV326" i="674"/>
  <c r="AV305" i="674"/>
  <c r="AV289" i="674"/>
  <c r="AV272" i="674"/>
  <c r="AV263" i="674"/>
  <c r="AV254" i="674"/>
  <c r="AV264" i="674"/>
  <c r="AV251" i="674"/>
  <c r="AV214" i="674"/>
  <c r="AV212" i="674"/>
  <c r="AV211" i="674"/>
  <c r="AV174" i="674"/>
  <c r="AV161" i="674"/>
  <c r="AV163" i="674"/>
  <c r="AV143" i="674"/>
  <c r="AV130" i="674"/>
  <c r="AV105" i="674"/>
  <c r="AV118" i="674"/>
  <c r="AV94" i="674"/>
  <c r="AV48" i="674"/>
  <c r="AV68" i="674"/>
  <c r="AV87" i="674"/>
  <c r="AV131" i="674"/>
  <c r="AV45" i="674"/>
  <c r="AV16" i="674"/>
  <c r="AV31" i="674"/>
  <c r="AV20" i="674"/>
  <c r="AW427" i="674"/>
  <c r="AW420" i="674"/>
  <c r="AW425" i="674"/>
  <c r="AW401" i="674"/>
  <c r="AW407" i="674"/>
  <c r="AW376" i="674"/>
  <c r="AW369" i="674"/>
  <c r="AW398" i="674"/>
  <c r="AW356" i="674"/>
  <c r="AW349" i="674"/>
  <c r="AW318" i="674"/>
  <c r="AW353" i="674"/>
  <c r="AW306" i="674"/>
  <c r="AW315" i="674"/>
  <c r="AW311" i="674"/>
  <c r="AW288" i="674"/>
  <c r="AW285" i="674"/>
  <c r="AW263" i="674"/>
  <c r="AW256" i="674"/>
  <c r="AW287" i="674"/>
  <c r="AW265" i="674"/>
  <c r="AW219" i="674"/>
  <c r="AW201" i="674"/>
  <c r="AW211" i="674"/>
  <c r="AW183" i="674"/>
  <c r="AW161" i="674"/>
  <c r="AW164" i="674"/>
  <c r="AW133" i="674"/>
  <c r="AW111" i="674"/>
  <c r="AW135" i="674"/>
  <c r="AW107" i="674"/>
  <c r="AW134" i="674"/>
  <c r="AW60" i="674"/>
  <c r="AW68" i="674"/>
  <c r="AW90" i="674"/>
  <c r="AW61" i="674"/>
  <c r="AW63" i="674"/>
  <c r="AW21" i="674"/>
  <c r="AW23" i="674"/>
  <c r="AW22" i="674"/>
  <c r="AF308" i="674"/>
  <c r="AG430" i="674"/>
  <c r="Z178" i="674"/>
  <c r="AB64" i="674"/>
  <c r="AA304" i="674"/>
  <c r="AA167" i="674"/>
  <c r="AA33" i="674"/>
  <c r="AR416" i="674"/>
  <c r="AR379" i="674"/>
  <c r="AR370" i="674"/>
  <c r="AR351" i="674"/>
  <c r="AR290" i="674"/>
  <c r="AR278" i="674"/>
  <c r="AR180" i="674"/>
  <c r="AR112" i="674"/>
  <c r="AR61" i="674"/>
  <c r="AR15" i="674"/>
  <c r="AS436" i="674"/>
  <c r="AS403" i="674"/>
  <c r="AS350" i="674"/>
  <c r="AS290" i="674"/>
  <c r="AS278" i="674"/>
  <c r="AS252" i="674"/>
  <c r="AS180" i="674"/>
  <c r="AS142" i="674"/>
  <c r="AS61" i="674"/>
  <c r="AS46" i="674"/>
  <c r="AT436" i="674"/>
  <c r="AT414" i="674"/>
  <c r="AT420" i="674"/>
  <c r="AT421" i="674"/>
  <c r="AT372" i="674"/>
  <c r="AT393" i="674"/>
  <c r="AT364" i="674"/>
  <c r="AT378" i="674"/>
  <c r="AT331" i="674"/>
  <c r="AT358" i="674"/>
  <c r="AT352" i="674"/>
  <c r="AT298" i="674"/>
  <c r="AT312" i="674"/>
  <c r="AT316" i="674"/>
  <c r="AT293" i="674"/>
  <c r="AT273" i="674"/>
  <c r="AT300" i="674"/>
  <c r="AT317" i="674"/>
  <c r="AT247" i="674"/>
  <c r="AT263" i="674"/>
  <c r="AT252" i="674"/>
  <c r="AT250" i="674"/>
  <c r="AT211" i="674"/>
  <c r="AT185" i="674"/>
  <c r="AT180" i="674"/>
  <c r="AT143" i="674"/>
  <c r="AT156" i="674"/>
  <c r="AT123" i="674"/>
  <c r="AT93" i="674"/>
  <c r="AT122" i="674"/>
  <c r="AT124" i="674"/>
  <c r="AT113" i="674"/>
  <c r="AT61" i="674"/>
  <c r="AT100" i="674"/>
  <c r="AT81" i="674"/>
  <c r="AT65" i="674"/>
  <c r="AT45" i="674"/>
  <c r="AT22" i="674"/>
  <c r="AT29" i="674"/>
  <c r="AT34" i="674"/>
  <c r="AU439" i="674"/>
  <c r="AU417" i="674"/>
  <c r="AU418" i="674"/>
  <c r="AU399" i="674"/>
  <c r="AU400" i="674"/>
  <c r="AU396" i="674"/>
  <c r="AU376" i="674"/>
  <c r="AU377" i="674"/>
  <c r="AU348" i="674"/>
  <c r="AU346" i="674"/>
  <c r="AU354" i="674"/>
  <c r="AU359" i="674"/>
  <c r="AU353" i="674"/>
  <c r="AU314" i="674"/>
  <c r="AU317" i="674"/>
  <c r="AU303" i="674"/>
  <c r="AU309" i="674"/>
  <c r="AU247" i="674"/>
  <c r="AU274" i="674"/>
  <c r="AU258" i="674"/>
  <c r="AU269" i="674"/>
  <c r="AU218" i="674"/>
  <c r="AU214" i="674"/>
  <c r="AU210" i="674"/>
  <c r="AU184" i="674"/>
  <c r="AU143" i="674"/>
  <c r="AU161" i="674"/>
  <c r="AU141" i="674"/>
  <c r="AU106" i="674"/>
  <c r="AU127" i="674"/>
  <c r="AU138" i="674"/>
  <c r="AU110" i="674"/>
  <c r="AU63" i="674"/>
  <c r="AU85" i="674"/>
  <c r="AU92" i="674"/>
  <c r="AU90" i="674"/>
  <c r="AU64" i="674"/>
  <c r="AU36" i="674"/>
  <c r="AU16" i="674"/>
  <c r="AU28" i="674"/>
  <c r="AV441" i="674"/>
  <c r="AV440" i="674"/>
  <c r="AV421" i="674"/>
  <c r="AV399" i="674"/>
  <c r="AV413" i="674"/>
  <c r="AV378" i="674"/>
  <c r="AV367" i="674"/>
  <c r="AV361" i="674"/>
  <c r="AV406" i="674"/>
  <c r="AV346" i="674"/>
  <c r="AV360" i="674"/>
  <c r="AV328" i="674"/>
  <c r="AV312" i="674"/>
  <c r="AV314" i="674"/>
  <c r="AV318" i="674"/>
  <c r="AV339" i="674"/>
  <c r="AV288" i="674"/>
  <c r="AV271" i="674"/>
  <c r="AV276" i="674"/>
  <c r="AV252" i="674"/>
  <c r="AV269" i="674"/>
  <c r="AV249" i="674"/>
  <c r="AV206" i="674"/>
  <c r="AV216" i="674"/>
  <c r="AV190" i="674"/>
  <c r="AV170" i="674"/>
  <c r="AV142" i="674"/>
  <c r="AV144" i="674"/>
  <c r="AV136" i="674"/>
  <c r="AV127" i="674"/>
  <c r="AV97" i="674"/>
  <c r="AV110" i="674"/>
  <c r="AV69" i="674"/>
  <c r="AV101" i="674"/>
  <c r="AV62" i="674"/>
  <c r="AV80" i="674"/>
  <c r="AV89" i="674"/>
  <c r="AV36" i="674"/>
  <c r="AV29" i="674"/>
  <c r="AV23" i="674"/>
  <c r="AV28" i="674"/>
  <c r="AW442" i="674"/>
  <c r="AW423" i="674"/>
  <c r="AW416" i="674"/>
  <c r="AW399" i="674"/>
  <c r="AW406" i="674"/>
  <c r="AW371" i="674"/>
  <c r="AW368" i="674"/>
  <c r="AW379" i="674"/>
  <c r="AW354" i="674"/>
  <c r="AW335" i="674"/>
  <c r="AW316" i="674"/>
  <c r="AW339" i="674"/>
  <c r="AW304" i="674"/>
  <c r="AW302" i="674"/>
  <c r="AW309" i="674"/>
  <c r="AW294" i="674"/>
  <c r="AW283" i="674"/>
  <c r="AW303" i="674"/>
  <c r="AW254" i="674"/>
  <c r="AW278" i="674"/>
  <c r="AW255" i="674"/>
  <c r="AW260" i="674"/>
  <c r="AW218" i="674"/>
  <c r="AW190" i="674"/>
  <c r="AW179" i="674"/>
  <c r="AW142" i="674"/>
  <c r="AW163" i="674"/>
  <c r="AW122" i="674"/>
  <c r="AF166" i="674"/>
  <c r="AG337" i="674"/>
  <c r="Z77" i="674"/>
  <c r="AB20" i="674"/>
  <c r="AA246" i="674"/>
  <c r="AA103" i="674"/>
  <c r="AA19" i="674"/>
  <c r="AR420" i="674"/>
  <c r="AR408" i="674"/>
  <c r="AR326" i="674"/>
  <c r="AR338" i="674"/>
  <c r="AR251" i="674"/>
  <c r="AR218" i="674"/>
  <c r="AR157" i="674"/>
  <c r="AR133" i="674"/>
  <c r="AR164" i="674"/>
  <c r="AR17" i="674"/>
  <c r="AS416" i="674"/>
  <c r="AS371" i="674"/>
  <c r="AS334" i="674"/>
  <c r="AS325" i="674"/>
  <c r="AS265" i="674"/>
  <c r="AS296" i="674"/>
  <c r="AS179" i="674"/>
  <c r="AS106" i="674"/>
  <c r="AS58" i="674"/>
  <c r="AS36" i="674"/>
  <c r="AT427" i="674"/>
  <c r="AT412" i="674"/>
  <c r="AT424" i="674"/>
  <c r="AT415" i="674"/>
  <c r="AT370" i="674"/>
  <c r="AT383" i="674"/>
  <c r="AT382" i="674"/>
  <c r="AT377" i="674"/>
  <c r="AT348" i="674"/>
  <c r="AT346" i="674"/>
  <c r="AT338" i="674"/>
  <c r="AT365" i="674"/>
  <c r="AT310" i="674"/>
  <c r="AT315" i="674"/>
  <c r="AT299" i="674"/>
  <c r="AT271" i="674"/>
  <c r="AT290" i="674"/>
  <c r="AT296" i="674"/>
  <c r="AT245" i="674"/>
  <c r="AT287" i="674"/>
  <c r="AT278" i="674"/>
  <c r="AT218" i="674"/>
  <c r="AT201" i="674"/>
  <c r="AT177" i="674"/>
  <c r="AT246" i="674"/>
  <c r="AT215" i="674"/>
  <c r="AT150" i="674"/>
  <c r="AT115" i="674"/>
  <c r="AT125" i="674"/>
  <c r="AT114" i="674"/>
  <c r="AT116" i="674"/>
  <c r="AT102" i="674"/>
  <c r="AT89" i="674"/>
  <c r="AT78" i="674"/>
  <c r="AT77" i="674"/>
  <c r="AT59" i="674"/>
  <c r="AT36" i="674"/>
  <c r="AT27" i="674"/>
  <c r="AT21" i="674"/>
  <c r="AT46" i="674"/>
  <c r="AU422" i="674"/>
  <c r="AU420" i="674"/>
  <c r="AU425" i="674"/>
  <c r="AU397" i="674"/>
  <c r="AU393" i="674"/>
  <c r="AU407" i="674"/>
  <c r="AU369" i="674"/>
  <c r="AU374" i="674"/>
  <c r="AU334" i="674"/>
  <c r="AU332" i="674"/>
  <c r="AU347" i="674"/>
  <c r="AU339" i="674"/>
  <c r="AU312" i="674"/>
  <c r="AU313" i="674"/>
  <c r="AU331" i="674"/>
  <c r="AU295" i="674"/>
  <c r="AU319" i="674"/>
  <c r="AU245" i="674"/>
  <c r="AU273" i="674"/>
  <c r="AU294" i="674"/>
  <c r="AU267" i="674"/>
  <c r="AU307" i="674"/>
  <c r="AU206" i="674"/>
  <c r="AU173" i="674"/>
  <c r="AU180" i="674"/>
  <c r="AU201" i="674"/>
  <c r="AU142" i="674"/>
  <c r="AU144" i="674"/>
  <c r="AU98" i="674"/>
  <c r="AU119" i="674"/>
  <c r="AU135" i="674"/>
  <c r="AU107" i="674"/>
  <c r="AU78" i="674"/>
  <c r="AU88" i="674"/>
  <c r="AU84" i="674"/>
  <c r="AU87" i="674"/>
  <c r="AU61" i="674"/>
  <c r="AU27" i="674"/>
  <c r="AU29" i="674"/>
  <c r="AU12" i="674"/>
  <c r="AV429" i="674"/>
  <c r="AV428" i="674"/>
  <c r="AV416" i="674"/>
  <c r="AV397" i="674"/>
  <c r="AV408" i="674"/>
  <c r="AV396" i="674"/>
  <c r="AV366" i="674"/>
  <c r="AV359" i="674"/>
  <c r="AV379" i="674"/>
  <c r="AV332" i="674"/>
  <c r="AV352" i="674"/>
  <c r="AV357" i="674"/>
  <c r="AV310" i="674"/>
  <c r="AV313" i="674"/>
  <c r="AV317" i="674"/>
  <c r="AV303" i="674"/>
  <c r="AV331" i="674"/>
  <c r="AV260" i="674"/>
  <c r="AV275" i="674"/>
  <c r="AV250" i="674"/>
  <c r="AV267" i="674"/>
  <c r="AV265" i="674"/>
  <c r="AV192" i="674"/>
  <c r="AV210" i="674"/>
  <c r="AV184" i="674"/>
  <c r="AV182" i="674"/>
  <c r="AV139" i="674"/>
  <c r="AV173" i="674"/>
  <c r="AV133" i="674"/>
  <c r="AV119" i="674"/>
  <c r="AV138" i="674"/>
  <c r="AV107" i="674"/>
  <c r="AV63" i="674"/>
  <c r="AV93" i="674"/>
  <c r="AV120" i="674"/>
  <c r="AV83" i="674"/>
  <c r="AV44" i="674"/>
  <c r="AV27" i="674"/>
  <c r="AV21" i="674"/>
  <c r="AV15" i="674"/>
  <c r="AV8" i="674"/>
  <c r="AW430" i="674"/>
  <c r="AW415" i="674"/>
  <c r="AW422" i="674"/>
  <c r="AW397" i="674"/>
  <c r="AW393" i="674"/>
  <c r="AW392" i="674"/>
  <c r="AW365" i="674"/>
  <c r="AW378" i="674"/>
  <c r="AW394" i="674"/>
  <c r="AW327" i="674"/>
  <c r="AW314" i="674"/>
  <c r="AW331" i="674"/>
  <c r="AW296" i="674"/>
  <c r="AW337" i="674"/>
  <c r="AW350" i="674"/>
  <c r="AW284" i="674"/>
  <c r="AW281" i="674"/>
  <c r="AW276" i="674"/>
  <c r="AW252" i="674"/>
  <c r="AW264" i="674"/>
  <c r="AW253" i="674"/>
  <c r="AW272" i="674"/>
  <c r="AW212" i="674"/>
  <c r="AW184" i="674"/>
  <c r="AW182" i="674"/>
  <c r="AW139" i="674"/>
  <c r="AW144" i="674"/>
  <c r="AW114" i="674"/>
  <c r="AW92" i="674"/>
  <c r="AW121" i="674"/>
  <c r="AW123" i="674"/>
  <c r="AW120" i="674"/>
  <c r="AF71" i="674"/>
  <c r="AG274" i="674"/>
  <c r="Z8" i="674"/>
  <c r="AA440" i="674"/>
  <c r="AA275" i="674"/>
  <c r="AA89" i="674"/>
  <c r="AA35" i="674"/>
  <c r="AR412" i="674"/>
  <c r="AR401" i="674"/>
  <c r="AR321" i="674"/>
  <c r="AR327" i="674"/>
  <c r="AR249" i="674"/>
  <c r="AR215" i="674"/>
  <c r="AR219" i="674"/>
  <c r="AR122" i="674"/>
  <c r="AR69" i="674"/>
  <c r="AR36" i="674"/>
  <c r="AS419" i="674"/>
  <c r="AS394" i="674"/>
  <c r="AS326" i="674"/>
  <c r="AS301" i="674"/>
  <c r="AS255" i="674"/>
  <c r="AS219" i="674"/>
  <c r="AS157" i="674"/>
  <c r="AS98" i="674"/>
  <c r="AS69" i="674"/>
  <c r="AS30" i="674"/>
  <c r="AT439" i="674"/>
  <c r="AT410" i="674"/>
  <c r="AT423" i="674"/>
  <c r="AT411" i="674"/>
  <c r="AT368" i="674"/>
  <c r="AT375" i="674"/>
  <c r="AT367" i="674"/>
  <c r="AT374" i="674"/>
  <c r="AT334" i="674"/>
  <c r="AT332" i="674"/>
  <c r="AT322" i="674"/>
  <c r="AT356" i="674"/>
  <c r="AT308" i="674"/>
  <c r="AT349" i="674"/>
  <c r="AT285" i="674"/>
  <c r="AT350" i="674"/>
  <c r="AT289" i="674"/>
  <c r="AT262" i="674"/>
  <c r="AT280" i="674"/>
  <c r="AT276" i="674"/>
  <c r="AT264" i="674"/>
  <c r="AT209" i="674"/>
  <c r="AT182" i="674"/>
  <c r="AT210" i="674"/>
  <c r="AT167" i="674"/>
  <c r="AT157" i="674"/>
  <c r="AT147" i="674"/>
  <c r="AT104" i="674"/>
  <c r="AT117" i="674"/>
  <c r="AT103" i="674"/>
  <c r="AT105" i="674"/>
  <c r="AT94" i="674"/>
  <c r="AT79" i="674"/>
  <c r="AT66" i="674"/>
  <c r="AT71" i="674"/>
  <c r="AT47" i="674"/>
  <c r="AT80" i="674"/>
  <c r="AT19" i="674"/>
  <c r="AT20" i="674"/>
  <c r="AT18" i="674"/>
  <c r="AU442" i="674"/>
  <c r="AU424" i="674"/>
  <c r="AU421" i="674"/>
  <c r="AU395" i="674"/>
  <c r="AU383" i="674"/>
  <c r="AU379" i="674"/>
  <c r="AU368" i="674"/>
  <c r="AU372" i="674"/>
  <c r="AU326" i="674"/>
  <c r="AU324" i="674"/>
  <c r="AU333" i="674"/>
  <c r="AU328" i="674"/>
  <c r="AU310" i="674"/>
  <c r="AU321" i="674"/>
  <c r="AU323" i="674"/>
  <c r="AU320" i="674"/>
  <c r="AU287" i="674"/>
  <c r="AU297" i="674"/>
  <c r="AU270" i="674"/>
  <c r="AU277" i="674"/>
  <c r="AU259" i="674"/>
  <c r="AU246" i="674"/>
  <c r="AU192" i="674"/>
  <c r="AU185" i="674"/>
  <c r="AU183" i="674"/>
  <c r="AU166" i="674"/>
  <c r="AU159" i="674"/>
  <c r="AU131" i="674"/>
  <c r="AU136" i="674"/>
  <c r="AU111" i="674"/>
  <c r="AU132" i="674"/>
  <c r="AU99" i="674"/>
  <c r="AU66" i="674"/>
  <c r="AU81" i="674"/>
  <c r="AU65" i="674"/>
  <c r="AU80" i="674"/>
  <c r="AU47" i="674"/>
  <c r="AU19" i="674"/>
  <c r="AU21" i="674"/>
  <c r="AU15" i="674"/>
  <c r="AV424" i="674"/>
  <c r="AV426" i="674"/>
  <c r="AV436" i="674"/>
  <c r="AV419" i="674"/>
  <c r="AV422" i="674"/>
  <c r="AV381" i="674"/>
  <c r="AV376" i="674"/>
  <c r="AV377" i="674"/>
  <c r="AV371" i="674"/>
  <c r="AV324" i="674"/>
  <c r="AV338" i="674"/>
  <c r="AV353" i="674"/>
  <c r="AV308" i="674"/>
  <c r="AV299" i="674"/>
  <c r="AV334" i="674"/>
  <c r="AV298" i="674"/>
  <c r="AV294" i="674"/>
  <c r="AV282" i="674"/>
  <c r="AV266" i="674"/>
  <c r="AV248" i="674"/>
  <c r="AV259" i="674"/>
  <c r="AV217" i="674"/>
  <c r="AV219" i="674"/>
  <c r="AV209" i="674"/>
  <c r="AV180" i="674"/>
  <c r="AV178" i="674"/>
  <c r="AV159" i="674"/>
  <c r="AV146" i="674"/>
  <c r="AV122" i="674"/>
  <c r="AV111" i="674"/>
  <c r="AV135" i="674"/>
  <c r="AV99" i="674"/>
  <c r="AV137" i="674"/>
  <c r="AV85" i="674"/>
  <c r="AV92" i="674"/>
  <c r="AV70" i="674"/>
  <c r="AV79" i="674"/>
  <c r="AV19" i="674"/>
  <c r="AV37" i="674"/>
  <c r="AV12" i="674"/>
  <c r="Y437" i="674"/>
  <c r="AR394" i="674"/>
  <c r="AR116" i="674"/>
  <c r="AS288" i="674"/>
  <c r="AT418" i="674"/>
  <c r="AT354" i="674"/>
  <c r="AT272" i="674"/>
  <c r="AT213" i="674"/>
  <c r="AT68" i="674"/>
  <c r="AU441" i="674"/>
  <c r="AU325" i="674"/>
  <c r="AU268" i="674"/>
  <c r="AU156" i="674"/>
  <c r="AU59" i="674"/>
  <c r="AV415" i="674"/>
  <c r="AV322" i="674"/>
  <c r="AV258" i="674"/>
  <c r="AV156" i="674"/>
  <c r="AV84" i="674"/>
  <c r="AW414" i="674"/>
  <c r="AW374" i="674"/>
  <c r="AW347" i="674"/>
  <c r="AW300" i="674"/>
  <c r="AW248" i="674"/>
  <c r="AW209" i="674"/>
  <c r="AW141" i="674"/>
  <c r="AW102" i="674"/>
  <c r="AW125" i="674"/>
  <c r="AW87" i="674"/>
  <c r="AW46" i="674"/>
  <c r="AW49" i="674"/>
  <c r="AW20" i="674"/>
  <c r="AP423" i="674"/>
  <c r="AP409" i="674"/>
  <c r="AP419" i="674"/>
  <c r="AP397" i="674"/>
  <c r="AP367" i="674"/>
  <c r="AP393" i="674"/>
  <c r="AP382" i="674"/>
  <c r="AP372" i="674"/>
  <c r="AP338" i="674"/>
  <c r="AP357" i="674"/>
  <c r="AP358" i="674"/>
  <c r="AP323" i="674"/>
  <c r="AP318" i="674"/>
  <c r="AP307" i="674"/>
  <c r="AP282" i="674"/>
  <c r="AP304" i="674"/>
  <c r="AP308" i="674"/>
  <c r="AP261" i="674"/>
  <c r="AP264" i="674"/>
  <c r="AP265" i="674"/>
  <c r="AP219" i="674"/>
  <c r="AP201" i="674"/>
  <c r="AP215" i="674"/>
  <c r="AP179" i="674"/>
  <c r="AP209" i="674"/>
  <c r="AP142" i="674"/>
  <c r="AP166" i="674"/>
  <c r="AP100" i="674"/>
  <c r="AP165" i="674"/>
  <c r="AP110" i="674"/>
  <c r="AP131" i="674"/>
  <c r="AP90" i="674"/>
  <c r="AP62" i="674"/>
  <c r="AP80" i="674"/>
  <c r="AP61" i="674"/>
  <c r="AP46" i="674"/>
  <c r="AP29" i="674"/>
  <c r="AP15" i="674"/>
  <c r="AP8" i="674"/>
  <c r="AP30" i="674"/>
  <c r="AP309" i="674"/>
  <c r="AP111" i="674"/>
  <c r="AP49" i="674"/>
  <c r="AG192" i="674"/>
  <c r="AR397" i="674"/>
  <c r="AR26" i="674"/>
  <c r="AS201" i="674"/>
  <c r="AT413" i="674"/>
  <c r="AT355" i="674"/>
  <c r="AT266" i="674"/>
  <c r="AT96" i="674"/>
  <c r="AT87" i="674"/>
  <c r="AU419" i="674"/>
  <c r="AU298" i="674"/>
  <c r="AU261" i="674"/>
  <c r="AU120" i="674"/>
  <c r="AU70" i="674"/>
  <c r="AV414" i="674"/>
  <c r="AV348" i="674"/>
  <c r="AV246" i="674"/>
  <c r="AV125" i="674"/>
  <c r="AV67" i="674"/>
  <c r="AW395" i="674"/>
  <c r="AW380" i="674"/>
  <c r="AW323" i="674"/>
  <c r="AW282" i="674"/>
  <c r="AW269" i="674"/>
  <c r="AW180" i="674"/>
  <c r="AW103" i="674"/>
  <c r="AW170" i="674"/>
  <c r="AW106" i="674"/>
  <c r="AW80" i="674"/>
  <c r="AW47" i="674"/>
  <c r="AW37" i="674"/>
  <c r="AW30" i="674"/>
  <c r="AP436" i="674"/>
  <c r="AP426" i="674"/>
  <c r="AP407" i="674"/>
  <c r="AP425" i="674"/>
  <c r="AP392" i="674"/>
  <c r="AP404" i="674"/>
  <c r="AP384" i="674"/>
  <c r="AP381" i="674"/>
  <c r="AP368" i="674"/>
  <c r="AP366" i="674"/>
  <c r="AP356" i="674"/>
  <c r="AP351" i="674"/>
  <c r="AP322" i="674"/>
  <c r="AP297" i="674"/>
  <c r="AP305" i="674"/>
  <c r="AP280" i="674"/>
  <c r="AP303" i="674"/>
  <c r="AP290" i="674"/>
  <c r="AP256" i="674"/>
  <c r="AP269" i="674"/>
  <c r="AP255" i="674"/>
  <c r="AP275" i="674"/>
  <c r="AP216" i="674"/>
  <c r="AP214" i="674"/>
  <c r="AP164" i="674"/>
  <c r="AP173" i="674"/>
  <c r="AP139" i="674"/>
  <c r="AP141" i="674"/>
  <c r="AP145" i="674"/>
  <c r="AP143" i="674"/>
  <c r="AP107" i="674"/>
  <c r="AP120" i="674"/>
  <c r="AP85" i="674"/>
  <c r="AP103" i="674"/>
  <c r="AP122" i="674"/>
  <c r="AP79" i="674"/>
  <c r="AP37" i="674"/>
  <c r="AP21" i="674"/>
  <c r="AP12" i="674"/>
  <c r="AP24" i="674"/>
  <c r="AP36" i="674"/>
  <c r="AP361" i="674"/>
  <c r="AP87" i="674"/>
  <c r="AB381" i="674"/>
  <c r="AR369" i="674"/>
  <c r="AS159" i="674"/>
  <c r="AT366" i="674"/>
  <c r="AT306" i="674"/>
  <c r="AT259" i="674"/>
  <c r="AT106" i="674"/>
  <c r="AT44" i="674"/>
  <c r="AU375" i="674"/>
  <c r="AU308" i="674"/>
  <c r="AU248" i="674"/>
  <c r="AU133" i="674"/>
  <c r="AU134" i="674"/>
  <c r="AV409" i="674"/>
  <c r="AV306" i="674"/>
  <c r="AV285" i="674"/>
  <c r="AV114" i="674"/>
  <c r="AV47" i="674"/>
  <c r="AW384" i="674"/>
  <c r="AW364" i="674"/>
  <c r="AW359" i="674"/>
  <c r="AW280" i="674"/>
  <c r="AW267" i="674"/>
  <c r="AW210" i="674"/>
  <c r="AW95" i="674"/>
  <c r="AW115" i="674"/>
  <c r="AW88" i="674"/>
  <c r="AW117" i="674"/>
  <c r="AW44" i="674"/>
  <c r="AW26" i="674"/>
  <c r="AW94" i="674"/>
  <c r="AP427" i="674"/>
  <c r="AP441" i="674"/>
  <c r="AP405" i="674"/>
  <c r="AP420" i="674"/>
  <c r="AP430" i="674"/>
  <c r="AP379" i="674"/>
  <c r="AP380" i="674"/>
  <c r="AP401" i="674"/>
  <c r="AP360" i="674"/>
  <c r="AP355" i="674"/>
  <c r="AP350" i="674"/>
  <c r="AP331" i="674"/>
  <c r="AP317" i="674"/>
  <c r="AP353" i="674"/>
  <c r="AP329" i="674"/>
  <c r="AP278" i="674"/>
  <c r="AP296" i="674"/>
  <c r="AP300" i="674"/>
  <c r="AP254" i="674"/>
  <c r="AP267" i="674"/>
  <c r="AP253" i="674"/>
  <c r="AP218" i="674"/>
  <c r="AP212" i="674"/>
  <c r="AP192" i="674"/>
  <c r="AP161" i="674"/>
  <c r="AP206" i="674"/>
  <c r="AP159" i="674"/>
  <c r="AP146" i="674"/>
  <c r="AP138" i="674"/>
  <c r="AP132" i="674"/>
  <c r="AP99" i="674"/>
  <c r="AP112" i="674"/>
  <c r="AP92" i="674"/>
  <c r="AP95" i="674"/>
  <c r="AP94" i="674"/>
  <c r="AP58" i="674"/>
  <c r="AP78" i="674"/>
  <c r="AP26" i="674"/>
  <c r="AP28" i="674"/>
  <c r="AP32" i="674"/>
  <c r="AP133" i="674"/>
  <c r="AP352" i="674"/>
  <c r="AP281" i="674"/>
  <c r="AP268" i="674"/>
  <c r="AP163" i="674"/>
  <c r="AP68" i="674"/>
  <c r="AP16" i="674"/>
  <c r="AA408" i="674"/>
  <c r="AR314" i="674"/>
  <c r="AS119" i="674"/>
  <c r="AT409" i="674"/>
  <c r="AT335" i="674"/>
  <c r="AT208" i="674"/>
  <c r="AT130" i="674"/>
  <c r="AT13" i="674"/>
  <c r="AU394" i="674"/>
  <c r="AU316" i="674"/>
  <c r="AU217" i="674"/>
  <c r="AU100" i="674"/>
  <c r="AU13" i="674"/>
  <c r="AV398" i="674"/>
  <c r="AV321" i="674"/>
  <c r="AV281" i="674"/>
  <c r="AV100" i="674"/>
  <c r="AV13" i="674"/>
  <c r="AW437" i="674"/>
  <c r="AW408" i="674"/>
  <c r="AW385" i="674"/>
  <c r="AW355" i="674"/>
  <c r="AW279" i="674"/>
  <c r="AW251" i="674"/>
  <c r="AW178" i="674"/>
  <c r="AW100" i="674"/>
  <c r="AW104" i="674"/>
  <c r="AW62" i="674"/>
  <c r="AW83" i="674"/>
  <c r="AW35" i="674"/>
  <c r="AW31" i="674"/>
  <c r="AW17" i="674"/>
  <c r="AP439" i="674"/>
  <c r="AP429" i="674"/>
  <c r="AP403" i="674"/>
  <c r="AP406" i="674"/>
  <c r="AP402" i="674"/>
  <c r="AP400" i="674"/>
  <c r="AP378" i="674"/>
  <c r="AP383" i="674"/>
  <c r="AP349" i="674"/>
  <c r="AP354" i="674"/>
  <c r="AP328" i="674"/>
  <c r="AP315" i="674"/>
  <c r="AP316" i="674"/>
  <c r="AP346" i="674"/>
  <c r="AP337" i="674"/>
  <c r="AP276" i="674"/>
  <c r="AP298" i="674"/>
  <c r="AP279" i="674"/>
  <c r="AP252" i="674"/>
  <c r="AP259" i="674"/>
  <c r="AP251" i="674"/>
  <c r="AP245" i="674"/>
  <c r="AP211" i="674"/>
  <c r="AP190" i="674"/>
  <c r="AP174" i="674"/>
  <c r="AP193" i="674"/>
  <c r="AP156" i="674"/>
  <c r="AP157" i="674"/>
  <c r="AP135" i="674"/>
  <c r="AP121" i="674"/>
  <c r="AP137" i="674"/>
  <c r="AP101" i="674"/>
  <c r="AP88" i="674"/>
  <c r="AP84" i="674"/>
  <c r="AP89" i="674"/>
  <c r="AP69" i="674"/>
  <c r="AP60" i="674"/>
  <c r="AP18" i="674"/>
  <c r="AP20" i="674"/>
  <c r="AP13" i="674"/>
  <c r="AP319" i="674"/>
  <c r="AP98" i="674"/>
  <c r="AA213" i="674"/>
  <c r="AR283" i="674"/>
  <c r="AS413" i="674"/>
  <c r="AS85" i="674"/>
  <c r="AT399" i="674"/>
  <c r="AT283" i="674"/>
  <c r="AT178" i="674"/>
  <c r="AT97" i="674"/>
  <c r="AT28" i="674"/>
  <c r="AU365" i="674"/>
  <c r="AU299" i="674"/>
  <c r="AU219" i="674"/>
  <c r="AU121" i="674"/>
  <c r="AU37" i="674"/>
  <c r="AV375" i="674"/>
  <c r="AV319" i="674"/>
  <c r="AV215" i="674"/>
  <c r="AV132" i="674"/>
  <c r="AV26" i="674"/>
  <c r="AW440" i="674"/>
  <c r="AW409" i="674"/>
  <c r="AW382" i="674"/>
  <c r="AW313" i="674"/>
  <c r="AW274" i="674"/>
  <c r="AW249" i="674"/>
  <c r="AW166" i="674"/>
  <c r="AW124" i="674"/>
  <c r="AW131" i="674"/>
  <c r="AW157" i="674"/>
  <c r="AW64" i="674"/>
  <c r="AW32" i="674"/>
  <c r="AW15" i="674"/>
  <c r="AW25" i="674"/>
  <c r="AP422" i="674"/>
  <c r="AP424" i="674"/>
  <c r="AP418" i="674"/>
  <c r="AP412" i="674"/>
  <c r="AP394" i="674"/>
  <c r="AP399" i="674"/>
  <c r="AP370" i="674"/>
  <c r="AP375" i="674"/>
  <c r="AP335" i="674"/>
  <c r="AP347" i="674"/>
  <c r="AP348" i="674"/>
  <c r="AP314" i="674"/>
  <c r="AP302" i="674"/>
  <c r="AP332" i="674"/>
  <c r="AP362" i="674"/>
  <c r="AP274" i="674"/>
  <c r="AP287" i="674"/>
  <c r="AP277" i="674"/>
  <c r="AP250" i="674"/>
  <c r="AP293" i="674"/>
  <c r="AP295" i="674"/>
  <c r="AP249" i="674"/>
  <c r="AP208" i="674"/>
  <c r="AP184" i="674"/>
  <c r="AP170" i="674"/>
  <c r="AP185" i="674"/>
  <c r="AP150" i="674"/>
  <c r="AP130" i="674"/>
  <c r="AP124" i="674"/>
  <c r="AP113" i="674"/>
  <c r="AP134" i="674"/>
  <c r="AP125" i="674"/>
  <c r="AP81" i="674"/>
  <c r="AP65" i="674"/>
  <c r="AP83" i="674"/>
  <c r="AP63" i="674"/>
  <c r="AP48" i="674"/>
  <c r="AP35" i="674"/>
  <c r="AP33" i="674"/>
  <c r="AP19" i="674"/>
  <c r="AP339" i="674"/>
  <c r="AP97" i="674"/>
  <c r="AP23" i="674"/>
  <c r="AA80" i="674"/>
  <c r="AR179" i="674"/>
  <c r="AS376" i="674"/>
  <c r="AS24" i="674"/>
  <c r="AT371" i="674"/>
  <c r="AT327" i="674"/>
  <c r="AT172" i="674"/>
  <c r="AT110" i="674"/>
  <c r="AT26" i="674"/>
  <c r="AU370" i="674"/>
  <c r="AU305" i="674"/>
  <c r="AU177" i="674"/>
  <c r="AU89" i="674"/>
  <c r="AU23" i="674"/>
  <c r="AV374" i="674"/>
  <c r="AV295" i="674"/>
  <c r="AV185" i="674"/>
  <c r="AV123" i="674"/>
  <c r="AV22" i="674"/>
  <c r="AW413" i="674"/>
  <c r="AW377" i="674"/>
  <c r="AW361" i="674"/>
  <c r="AW326" i="674"/>
  <c r="AW275" i="674"/>
  <c r="AW214" i="674"/>
  <c r="AW159" i="674"/>
  <c r="AW116" i="674"/>
  <c r="AW112" i="674"/>
  <c r="AW99" i="674"/>
  <c r="AW89" i="674"/>
  <c r="AW24" i="674"/>
  <c r="AW12" i="674"/>
  <c r="AP437" i="674"/>
  <c r="AP415" i="674"/>
  <c r="AP421" i="674"/>
  <c r="AP408" i="674"/>
  <c r="AP376" i="674"/>
  <c r="AP417" i="674"/>
  <c r="AP365" i="674"/>
  <c r="AP395" i="674"/>
  <c r="AP327" i="674"/>
  <c r="AP333" i="674"/>
  <c r="AP334" i="674"/>
  <c r="AP299" i="674"/>
  <c r="AP294" i="674"/>
  <c r="AP320" i="674"/>
  <c r="AP321" i="674"/>
  <c r="AP272" i="674"/>
  <c r="AP310" i="674"/>
  <c r="AP266" i="674"/>
  <c r="AP248" i="674"/>
  <c r="AP288" i="674"/>
  <c r="AP273" i="674"/>
  <c r="AP270" i="674"/>
  <c r="AP217" i="674"/>
  <c r="AP180" i="674"/>
  <c r="AP210" i="674"/>
  <c r="AP177" i="674"/>
  <c r="AP147" i="674"/>
  <c r="AP127" i="674"/>
  <c r="AP116" i="674"/>
  <c r="AP102" i="674"/>
  <c r="AP123" i="674"/>
  <c r="AP117" i="674"/>
  <c r="AP77" i="674"/>
  <c r="AP59" i="674"/>
  <c r="AP70" i="674"/>
  <c r="AP114" i="674"/>
  <c r="AP45" i="674"/>
  <c r="AP34" i="674"/>
  <c r="AP25" i="674"/>
  <c r="AP27" i="674"/>
  <c r="AP359" i="674"/>
  <c r="AP118" i="674"/>
  <c r="AP22" i="674"/>
  <c r="AR132" i="674"/>
  <c r="AS337" i="674"/>
  <c r="AT442" i="674"/>
  <c r="AT326" i="674"/>
  <c r="AT288" i="674"/>
  <c r="AT183" i="674"/>
  <c r="AT58" i="674"/>
  <c r="AU430" i="674"/>
  <c r="AU351" i="674"/>
  <c r="AU265" i="674"/>
  <c r="AU179" i="674"/>
  <c r="AU60" i="674"/>
  <c r="AV439" i="674"/>
  <c r="AV364" i="674"/>
  <c r="AV284" i="674"/>
  <c r="AV208" i="674"/>
  <c r="AV102" i="674"/>
  <c r="AW411" i="674"/>
  <c r="AW383" i="674"/>
  <c r="AW352" i="674"/>
  <c r="AW317" i="674"/>
  <c r="AW266" i="674"/>
  <c r="AW206" i="674"/>
  <c r="AW156" i="674"/>
  <c r="AW132" i="674"/>
  <c r="AW101" i="674"/>
  <c r="AW84" i="674"/>
  <c r="AW79" i="674"/>
  <c r="AW29" i="674"/>
  <c r="AW19" i="674"/>
  <c r="AP440" i="674"/>
  <c r="AP413" i="674"/>
  <c r="AP442" i="674"/>
  <c r="AP414" i="674"/>
  <c r="AP371" i="674"/>
  <c r="AP410" i="674"/>
  <c r="AP363" i="674"/>
  <c r="AP377" i="674"/>
  <c r="AP364" i="674"/>
  <c r="AP325" i="674"/>
  <c r="AP326" i="674"/>
  <c r="AP289" i="674"/>
  <c r="AP324" i="674"/>
  <c r="AP311" i="674"/>
  <c r="AP301" i="674"/>
  <c r="AP313" i="674"/>
  <c r="AP285" i="674"/>
  <c r="AP258" i="674"/>
  <c r="AP246" i="674"/>
  <c r="AP262" i="674"/>
  <c r="AP260" i="674"/>
  <c r="AP263" i="674"/>
  <c r="AP207" i="674"/>
  <c r="AP167" i="674"/>
  <c r="AP182" i="674"/>
  <c r="AP172" i="674"/>
  <c r="AP136" i="674"/>
  <c r="AP119" i="674"/>
  <c r="AP105" i="674"/>
  <c r="AP126" i="674"/>
  <c r="AP115" i="674"/>
  <c r="AP106" i="674"/>
  <c r="AP71" i="674"/>
  <c r="AP47" i="674"/>
  <c r="AP67" i="674"/>
  <c r="AP66" i="674"/>
  <c r="AP96" i="674"/>
  <c r="AP31" i="674"/>
  <c r="AP17" i="674"/>
  <c r="AP44" i="674"/>
  <c r="AP374" i="674"/>
  <c r="AP271" i="674"/>
  <c r="AP213" i="674"/>
  <c r="AP178" i="674"/>
  <c r="AP104" i="674"/>
  <c r="AP93" i="674"/>
  <c r="AR119" i="674"/>
  <c r="AS318" i="674"/>
  <c r="AT408" i="674"/>
  <c r="AT324" i="674"/>
  <c r="AT265" i="674"/>
  <c r="AT145" i="674"/>
  <c r="AT60" i="674"/>
  <c r="AU423" i="674"/>
  <c r="AU349" i="674"/>
  <c r="AU280" i="674"/>
  <c r="AU157" i="674"/>
  <c r="AU77" i="674"/>
  <c r="AV427" i="674"/>
  <c r="AV380" i="674"/>
  <c r="AV274" i="674"/>
  <c r="AV166" i="674"/>
  <c r="AV88" i="674"/>
  <c r="AW419" i="674"/>
  <c r="AW363" i="674"/>
  <c r="AW312" i="674"/>
  <c r="AW328" i="674"/>
  <c r="AW250" i="674"/>
  <c r="AW217" i="674"/>
  <c r="AW165" i="674"/>
  <c r="AW113" i="674"/>
  <c r="AW85" i="674"/>
  <c r="AW98" i="674"/>
  <c r="AW58" i="674"/>
  <c r="AW36" i="674"/>
  <c r="AW13" i="674"/>
  <c r="AP428" i="674"/>
  <c r="AP411" i="674"/>
  <c r="AP416" i="674"/>
  <c r="AP398" i="674"/>
  <c r="AP369" i="674"/>
  <c r="AP396" i="674"/>
  <c r="AP385" i="674"/>
  <c r="AP284" i="674"/>
  <c r="AP312" i="674"/>
  <c r="AP283" i="674"/>
  <c r="AP306" i="674"/>
  <c r="AP247" i="674"/>
  <c r="AP183" i="674"/>
  <c r="AP144" i="674"/>
  <c r="AP64" i="674"/>
  <c r="AF373" i="674"/>
  <c r="AA373" i="674"/>
  <c r="AT373" i="674"/>
  <c r="M373" i="674"/>
  <c r="Y373" i="674"/>
  <c r="Z373" i="674"/>
  <c r="V373" i="674"/>
  <c r="AW373" i="674"/>
  <c r="AD373" i="674"/>
  <c r="AB373" i="674"/>
  <c r="AP373" i="674"/>
  <c r="AE373" i="674"/>
  <c r="AV373" i="674"/>
  <c r="W373" i="674"/>
  <c r="X373" i="674"/>
  <c r="AG373" i="674"/>
  <c r="AU373" i="674"/>
  <c r="AR373" i="674"/>
  <c r="AS373" i="674"/>
  <c r="K373" i="674"/>
  <c r="K403" i="674"/>
  <c r="M377" i="674"/>
  <c r="M392" i="674"/>
  <c r="K378" i="674"/>
  <c r="K372" i="674"/>
  <c r="K358" i="674"/>
  <c r="K369" i="674"/>
  <c r="M352" i="674"/>
  <c r="K361" i="674"/>
  <c r="M333" i="674"/>
  <c r="K314" i="674"/>
  <c r="K353" i="674"/>
  <c r="M324" i="674"/>
  <c r="K306" i="674"/>
  <c r="M346" i="674"/>
  <c r="M302" i="674"/>
  <c r="M323" i="674"/>
  <c r="K334" i="674"/>
  <c r="M316" i="674"/>
  <c r="M295" i="674"/>
  <c r="M308" i="674"/>
  <c r="K303" i="674"/>
  <c r="M298" i="674"/>
  <c r="M312" i="674"/>
  <c r="K279" i="674"/>
  <c r="K254" i="674"/>
  <c r="K273" i="674"/>
  <c r="M260" i="674"/>
  <c r="M263" i="674"/>
  <c r="K206" i="674"/>
  <c r="K201" i="674"/>
  <c r="K209" i="674"/>
  <c r="K184" i="674"/>
  <c r="M210" i="674"/>
  <c r="M177" i="674"/>
  <c r="M145" i="674"/>
  <c r="M163" i="674"/>
  <c r="K150" i="674"/>
  <c r="K163" i="674"/>
  <c r="M165" i="674"/>
  <c r="K101" i="674"/>
  <c r="M127" i="674"/>
  <c r="K103" i="674"/>
  <c r="K127" i="674"/>
  <c r="M102" i="674"/>
  <c r="M126" i="674"/>
  <c r="K105" i="674"/>
  <c r="K113" i="674"/>
  <c r="K136" i="674"/>
  <c r="M93" i="674"/>
  <c r="K96" i="674"/>
  <c r="K115" i="674"/>
  <c r="K78" i="674"/>
  <c r="K60" i="674"/>
  <c r="K88" i="674"/>
  <c r="K62" i="674"/>
  <c r="M79" i="674"/>
  <c r="M94" i="674"/>
  <c r="M45" i="674"/>
  <c r="K22" i="674"/>
  <c r="K27" i="674"/>
  <c r="K35" i="674"/>
  <c r="K21" i="674"/>
  <c r="K37" i="674"/>
  <c r="M400" i="674"/>
  <c r="K400" i="674"/>
  <c r="M378" i="674"/>
  <c r="M374" i="674"/>
  <c r="K356" i="674"/>
  <c r="K346" i="674"/>
  <c r="M362" i="674"/>
  <c r="M358" i="674"/>
  <c r="M383" i="674"/>
  <c r="K325" i="674"/>
  <c r="M348" i="674"/>
  <c r="K323" i="674"/>
  <c r="K304" i="674"/>
  <c r="M332" i="674"/>
  <c r="M322" i="674"/>
  <c r="K337" i="674"/>
  <c r="M353" i="674"/>
  <c r="K315" i="674"/>
  <c r="M284" i="674"/>
  <c r="K305" i="674"/>
  <c r="M300" i="674"/>
  <c r="K307" i="674"/>
  <c r="K263" i="674"/>
  <c r="K258" i="674"/>
  <c r="M281" i="674"/>
  <c r="K252" i="674"/>
  <c r="K259" i="674"/>
  <c r="K207" i="674"/>
  <c r="K192" i="674"/>
  <c r="M217" i="674"/>
  <c r="M207" i="674"/>
  <c r="M183" i="674"/>
  <c r="M166" i="674"/>
  <c r="K143" i="674"/>
  <c r="M159" i="674"/>
  <c r="K147" i="674"/>
  <c r="M161" i="674"/>
  <c r="M122" i="674"/>
  <c r="K125" i="674"/>
  <c r="M100" i="674"/>
  <c r="M124" i="674"/>
  <c r="K100" i="674"/>
  <c r="K124" i="674"/>
  <c r="M112" i="674"/>
  <c r="K104" i="674"/>
  <c r="M66" i="674"/>
  <c r="M77" i="674"/>
  <c r="K48" i="674"/>
  <c r="M65" i="674"/>
  <c r="M87" i="674"/>
  <c r="M138" i="674"/>
  <c r="M61" i="674"/>
  <c r="K46" i="674"/>
  <c r="K49" i="674"/>
  <c r="K36" i="674"/>
  <c r="K32" i="674"/>
  <c r="K33" i="674"/>
  <c r="K12" i="674"/>
  <c r="M399" i="674"/>
  <c r="M384" i="674"/>
  <c r="K375" i="674"/>
  <c r="M368" i="674"/>
  <c r="K359" i="674"/>
  <c r="M335" i="674"/>
  <c r="K349" i="674"/>
  <c r="K357" i="674"/>
  <c r="M325" i="674"/>
  <c r="M350" i="674"/>
  <c r="K382" i="674"/>
  <c r="M319" i="674"/>
  <c r="M299" i="674"/>
  <c r="M320" i="674"/>
  <c r="K299" i="674"/>
  <c r="K302" i="674"/>
  <c r="M321" i="674"/>
  <c r="K326" i="674"/>
  <c r="M293" i="674"/>
  <c r="M282" i="674"/>
  <c r="M303" i="674"/>
  <c r="M287" i="674"/>
  <c r="M296" i="674"/>
  <c r="K294" i="674"/>
  <c r="M258" i="674"/>
  <c r="M256" i="674"/>
  <c r="M279" i="674"/>
  <c r="K250" i="674"/>
  <c r="M271" i="674"/>
  <c r="M273" i="674"/>
  <c r="K255" i="674"/>
  <c r="M218" i="674"/>
  <c r="K245" i="674"/>
  <c r="M201" i="674"/>
  <c r="K219" i="674"/>
  <c r="M247" i="674"/>
  <c r="K216" i="674"/>
  <c r="M192" i="674"/>
  <c r="K180" i="674"/>
  <c r="M193" i="674"/>
  <c r="M214" i="674"/>
  <c r="K157" i="674"/>
  <c r="M144" i="674"/>
  <c r="M143" i="674"/>
  <c r="K120" i="674"/>
  <c r="M95" i="674"/>
  <c r="K98" i="674"/>
  <c r="K122" i="674"/>
  <c r="M97" i="674"/>
  <c r="M121" i="674"/>
  <c r="K139" i="674"/>
  <c r="K132" i="674"/>
  <c r="M104" i="674"/>
  <c r="K110" i="674"/>
  <c r="K94" i="674"/>
  <c r="K95" i="674"/>
  <c r="M71" i="674"/>
  <c r="M135" i="674"/>
  <c r="K97" i="674"/>
  <c r="K59" i="674"/>
  <c r="K44" i="674"/>
  <c r="K83" i="674"/>
  <c r="M35" i="674"/>
  <c r="M16" i="674"/>
  <c r="M21" i="674"/>
  <c r="M34" i="674"/>
  <c r="M15" i="674"/>
  <c r="M28" i="674"/>
  <c r="M63" i="674"/>
  <c r="K20" i="674"/>
  <c r="K15" i="674"/>
  <c r="M361" i="674"/>
  <c r="M338" i="674"/>
  <c r="K339" i="674"/>
  <c r="M364" i="674"/>
  <c r="M318" i="674"/>
  <c r="K319" i="674"/>
  <c r="M294" i="674"/>
  <c r="M297" i="674"/>
  <c r="M311" i="674"/>
  <c r="M313" i="674"/>
  <c r="M339" i="674"/>
  <c r="M315" i="674"/>
  <c r="M304" i="674"/>
  <c r="M280" i="674"/>
  <c r="K298" i="674"/>
  <c r="K288" i="674"/>
  <c r="K287" i="674"/>
  <c r="M254" i="674"/>
  <c r="K248" i="674"/>
  <c r="M269" i="674"/>
  <c r="K272" i="674"/>
  <c r="M265" i="674"/>
  <c r="M277" i="674"/>
  <c r="K253" i="674"/>
  <c r="M251" i="674"/>
  <c r="M290" i="674"/>
  <c r="M190" i="674"/>
  <c r="M179" i="674"/>
  <c r="M174" i="674"/>
  <c r="K211" i="674"/>
  <c r="M156" i="674"/>
  <c r="K142" i="674"/>
  <c r="M141" i="674"/>
  <c r="K141" i="674"/>
  <c r="K138" i="674"/>
  <c r="M119" i="674"/>
  <c r="M157" i="674"/>
  <c r="K119" i="674"/>
  <c r="M118" i="674"/>
  <c r="K102" i="674"/>
  <c r="M131" i="674"/>
  <c r="K107" i="674"/>
  <c r="M90" i="674"/>
  <c r="M85" i="674"/>
  <c r="M99" i="674"/>
  <c r="M59" i="674"/>
  <c r="K81" i="674"/>
  <c r="K92" i="674"/>
  <c r="M70" i="674"/>
  <c r="M125" i="674"/>
  <c r="M58" i="674"/>
  <c r="K67" i="674"/>
  <c r="K17" i="674"/>
  <c r="K19" i="674"/>
  <c r="M26" i="674"/>
  <c r="M12" i="674"/>
  <c r="K26" i="674"/>
  <c r="K392" i="674"/>
  <c r="M375" i="674"/>
  <c r="K363" i="674"/>
  <c r="M382" i="674"/>
  <c r="K366" i="674"/>
  <c r="K332" i="674"/>
  <c r="M357" i="674"/>
  <c r="K335" i="674"/>
  <c r="K352" i="674"/>
  <c r="K322" i="674"/>
  <c r="K347" i="674"/>
  <c r="M370" i="674"/>
  <c r="M334" i="674"/>
  <c r="M351" i="674"/>
  <c r="K317" i="674"/>
  <c r="K296" i="674"/>
  <c r="M359" i="674"/>
  <c r="K350" i="674"/>
  <c r="M309" i="674"/>
  <c r="K321" i="674"/>
  <c r="M310" i="674"/>
  <c r="M278" i="674"/>
  <c r="K284" i="674"/>
  <c r="M331" i="674"/>
  <c r="K290" i="674"/>
  <c r="M288" i="674"/>
  <c r="M252" i="674"/>
  <c r="M264" i="674"/>
  <c r="K246" i="674"/>
  <c r="M267" i="674"/>
  <c r="K271" i="674"/>
  <c r="K276" i="674"/>
  <c r="K251" i="674"/>
  <c r="K247" i="674"/>
  <c r="M249" i="674"/>
  <c r="K217" i="674"/>
  <c r="K218" i="674"/>
  <c r="K210" i="674"/>
  <c r="K185" i="674"/>
  <c r="K183" i="674"/>
  <c r="M209" i="674"/>
  <c r="K193" i="674"/>
  <c r="M142" i="674"/>
  <c r="M150" i="674"/>
  <c r="K208" i="674"/>
  <c r="K161" i="674"/>
  <c r="M114" i="674"/>
  <c r="K117" i="674"/>
  <c r="M92" i="674"/>
  <c r="M116" i="674"/>
  <c r="K134" i="674"/>
  <c r="M136" i="674"/>
  <c r="K116" i="674"/>
  <c r="M123" i="674"/>
  <c r="K126" i="674"/>
  <c r="M60" i="674"/>
  <c r="K90" i="674"/>
  <c r="M68" i="674"/>
  <c r="K93" i="674"/>
  <c r="M80" i="674"/>
  <c r="M106" i="674"/>
  <c r="K70" i="674"/>
  <c r="K146" i="674"/>
  <c r="M32" i="674"/>
  <c r="K13" i="674"/>
  <c r="K24" i="674"/>
  <c r="M31" i="674"/>
  <c r="K28" i="674"/>
  <c r="K23" i="674"/>
  <c r="M380" i="674"/>
  <c r="M365" i="674"/>
  <c r="K406" i="674"/>
  <c r="K385" i="674"/>
  <c r="M381" i="674"/>
  <c r="K364" i="674"/>
  <c r="K371" i="674"/>
  <c r="M355" i="674"/>
  <c r="M327" i="674"/>
  <c r="M356" i="674"/>
  <c r="M347" i="674"/>
  <c r="K320" i="674"/>
  <c r="K368" i="674"/>
  <c r="K312" i="674"/>
  <c r="M289" i="674"/>
  <c r="K351" i="674"/>
  <c r="M337" i="674"/>
  <c r="M307" i="674"/>
  <c r="M301" i="674"/>
  <c r="K301" i="674"/>
  <c r="M276" i="674"/>
  <c r="K282" i="674"/>
  <c r="M314" i="674"/>
  <c r="K289" i="674"/>
  <c r="K285" i="674"/>
  <c r="K270" i="674"/>
  <c r="M250" i="674"/>
  <c r="K300" i="674"/>
  <c r="K269" i="674"/>
  <c r="K262" i="674"/>
  <c r="K275" i="674"/>
  <c r="K249" i="674"/>
  <c r="K277" i="674"/>
  <c r="K260" i="674"/>
  <c r="K214" i="674"/>
  <c r="K213" i="674"/>
  <c r="M216" i="674"/>
  <c r="M208" i="674"/>
  <c r="M184" i="674"/>
  <c r="K172" i="674"/>
  <c r="M167" i="674"/>
  <c r="M182" i="674"/>
  <c r="K174" i="674"/>
  <c r="M185" i="674"/>
  <c r="M170" i="674"/>
  <c r="M139" i="674"/>
  <c r="M147" i="674"/>
  <c r="K167" i="674"/>
  <c r="K144" i="674"/>
  <c r="K112" i="674"/>
  <c r="K135" i="674"/>
  <c r="M137" i="674"/>
  <c r="K114" i="674"/>
  <c r="M113" i="674"/>
  <c r="K121" i="674"/>
  <c r="M96" i="674"/>
  <c r="M101" i="674"/>
  <c r="K79" i="674"/>
  <c r="K58" i="674"/>
  <c r="K69" i="674"/>
  <c r="M89" i="674"/>
  <c r="K66" i="674"/>
  <c r="K85" i="674"/>
  <c r="K77" i="674"/>
  <c r="M67" i="674"/>
  <c r="K87" i="674"/>
  <c r="M46" i="674"/>
  <c r="M69" i="674"/>
  <c r="K61" i="674"/>
  <c r="K30" i="674"/>
  <c r="M27" i="674"/>
  <c r="K29" i="674"/>
  <c r="K25" i="674"/>
  <c r="M20" i="674"/>
  <c r="AC3" i="674"/>
  <c r="BO3" i="674"/>
  <c r="BO8" i="674" s="1"/>
  <c r="W20" i="674"/>
  <c r="W23" i="674"/>
  <c r="W24" i="674"/>
  <c r="W58" i="674"/>
  <c r="W49" i="674"/>
  <c r="W87" i="674"/>
  <c r="W68" i="674"/>
  <c r="W112" i="674"/>
  <c r="W101" i="674"/>
  <c r="W110" i="674"/>
  <c r="W105" i="674"/>
  <c r="W95" i="674"/>
  <c r="W106" i="674"/>
  <c r="W144" i="674"/>
  <c r="W139" i="674"/>
  <c r="W178" i="674"/>
  <c r="W165" i="674"/>
  <c r="W218" i="674"/>
  <c r="W192" i="674"/>
  <c r="W264" i="674"/>
  <c r="W263" i="674"/>
  <c r="W247" i="674"/>
  <c r="W272" i="674"/>
  <c r="W302" i="674"/>
  <c r="W279" i="674"/>
  <c r="W305" i="674"/>
  <c r="W318" i="674"/>
  <c r="W316" i="674"/>
  <c r="W323" i="674"/>
  <c r="W357" i="674"/>
  <c r="W324" i="674"/>
  <c r="W326" i="674"/>
  <c r="W377" i="674"/>
  <c r="W385" i="674"/>
  <c r="W397" i="674"/>
  <c r="W372" i="674"/>
  <c r="W421" i="674"/>
  <c r="W420" i="674"/>
  <c r="W410" i="674"/>
  <c r="W439" i="674"/>
  <c r="W33" i="674"/>
  <c r="W31" i="674"/>
  <c r="W32" i="674"/>
  <c r="W79" i="674"/>
  <c r="W61" i="674"/>
  <c r="W143" i="674"/>
  <c r="W71" i="674"/>
  <c r="W131" i="674"/>
  <c r="W96" i="674"/>
  <c r="W118" i="674"/>
  <c r="W116" i="674"/>
  <c r="W103" i="674"/>
  <c r="W117" i="674"/>
  <c r="W185" i="674"/>
  <c r="W142" i="674"/>
  <c r="W182" i="674"/>
  <c r="W180" i="674"/>
  <c r="W209" i="674"/>
  <c r="W206" i="674"/>
  <c r="W293" i="674"/>
  <c r="W268" i="674"/>
  <c r="W249" i="674"/>
  <c r="W287" i="674"/>
  <c r="W288" i="674"/>
  <c r="W281" i="674"/>
  <c r="W309" i="674"/>
  <c r="W327" i="674"/>
  <c r="W349" i="674"/>
  <c r="W333" i="674"/>
  <c r="W361" i="674"/>
  <c r="W332" i="674"/>
  <c r="W334" i="674"/>
  <c r="W378" i="674"/>
  <c r="W395" i="674"/>
  <c r="W376" i="674"/>
  <c r="W380" i="674"/>
  <c r="W405" i="674"/>
  <c r="W422" i="674"/>
  <c r="W412" i="674"/>
  <c r="W427" i="674"/>
  <c r="AE17" i="674"/>
  <c r="AE34" i="674"/>
  <c r="AE16" i="674"/>
  <c r="AE79" i="674"/>
  <c r="AE83" i="674"/>
  <c r="AE59" i="674"/>
  <c r="AE81" i="674"/>
  <c r="AE78" i="674"/>
  <c r="AE115" i="674"/>
  <c r="AE137" i="674"/>
  <c r="AE124" i="674"/>
  <c r="AE95" i="674"/>
  <c r="AE125" i="674"/>
  <c r="AE156" i="674"/>
  <c r="AE145" i="674"/>
  <c r="AE182" i="674"/>
  <c r="AE190" i="674"/>
  <c r="AE218" i="674"/>
  <c r="AE267" i="674"/>
  <c r="AE280" i="674"/>
  <c r="AE266" i="674"/>
  <c r="AE245" i="674"/>
  <c r="AE262" i="674"/>
  <c r="AE297" i="674"/>
  <c r="AE290" i="674"/>
  <c r="AE285" i="674"/>
  <c r="AE316" i="674"/>
  <c r="AE312" i="674"/>
  <c r="AE349" i="674"/>
  <c r="AE338" i="674"/>
  <c r="AE360" i="674"/>
  <c r="AE348" i="674"/>
  <c r="AE405" i="674"/>
  <c r="AE379" i="674"/>
  <c r="AE375" i="674"/>
  <c r="AE397" i="674"/>
  <c r="AE421" i="674"/>
  <c r="AE425" i="674"/>
  <c r="AE412" i="674"/>
  <c r="AE436" i="674"/>
  <c r="AE174" i="674"/>
  <c r="AE193" i="674"/>
  <c r="AE207" i="674"/>
  <c r="AE201" i="674"/>
  <c r="AE246" i="674"/>
  <c r="AE287" i="674"/>
  <c r="AE278" i="674"/>
  <c r="AE247" i="674"/>
  <c r="AE293" i="674"/>
  <c r="AE311" i="674"/>
  <c r="AE271" i="674"/>
  <c r="AE300" i="674"/>
  <c r="AE323" i="674"/>
  <c r="AE313" i="674"/>
  <c r="AE295" i="674"/>
  <c r="AE352" i="674"/>
  <c r="AE329" i="674"/>
  <c r="AE358" i="674"/>
  <c r="AE371" i="674"/>
  <c r="AE367" i="674"/>
  <c r="AE383" i="674"/>
  <c r="AE393" i="674"/>
  <c r="AE413" i="674"/>
  <c r="AE424" i="674"/>
  <c r="AE414" i="674"/>
  <c r="AE441" i="674"/>
  <c r="V31" i="674"/>
  <c r="V25" i="674"/>
  <c r="V24" i="674"/>
  <c r="V33" i="674"/>
  <c r="V83" i="674"/>
  <c r="V59" i="674"/>
  <c r="V62" i="674"/>
  <c r="V94" i="674"/>
  <c r="V69" i="674"/>
  <c r="V126" i="674"/>
  <c r="V116" i="674"/>
  <c r="V103" i="674"/>
  <c r="V117" i="674"/>
  <c r="V147" i="674"/>
  <c r="V166" i="674"/>
  <c r="V216" i="674"/>
  <c r="V180" i="674"/>
  <c r="V209" i="674"/>
  <c r="V214" i="674"/>
  <c r="V252" i="674"/>
  <c r="V270" i="674"/>
  <c r="V251" i="674"/>
  <c r="V273" i="674"/>
  <c r="V282" i="674"/>
  <c r="V279" i="674"/>
  <c r="V324" i="674"/>
  <c r="V316" i="674"/>
  <c r="V295" i="674"/>
  <c r="V311" i="674"/>
  <c r="V329" i="674"/>
  <c r="V326" i="674"/>
  <c r="V350" i="674"/>
  <c r="V363" i="674"/>
  <c r="V370" i="674"/>
  <c r="V379" i="674"/>
  <c r="V394" i="674"/>
  <c r="V426" i="674"/>
  <c r="V410" i="674"/>
  <c r="V412" i="674"/>
  <c r="V427" i="674"/>
  <c r="V437" i="674"/>
  <c r="V23" i="674"/>
  <c r="V17" i="674"/>
  <c r="V32" i="674"/>
  <c r="V22" i="674"/>
  <c r="V70" i="674"/>
  <c r="V65" i="674"/>
  <c r="V68" i="674"/>
  <c r="V97" i="674"/>
  <c r="V115" i="674"/>
  <c r="V144" i="674"/>
  <c r="V124" i="674"/>
  <c r="V114" i="674"/>
  <c r="V125" i="674"/>
  <c r="V150" i="674"/>
  <c r="V137" i="674"/>
  <c r="V170" i="674"/>
  <c r="V184" i="674"/>
  <c r="V219" i="674"/>
  <c r="V207" i="674"/>
  <c r="V254" i="674"/>
  <c r="V278" i="674"/>
  <c r="V253" i="674"/>
  <c r="V259" i="674"/>
  <c r="V284" i="674"/>
  <c r="V281" i="674"/>
  <c r="V332" i="674"/>
  <c r="V338" i="674"/>
  <c r="V303" i="674"/>
  <c r="V322" i="674"/>
  <c r="V337" i="674"/>
  <c r="V334" i="674"/>
  <c r="V358" i="674"/>
  <c r="V365" i="674"/>
  <c r="V385" i="674"/>
  <c r="V397" i="674"/>
  <c r="V372" i="674"/>
  <c r="V392" i="674"/>
  <c r="V418" i="674"/>
  <c r="V414" i="674"/>
  <c r="V436" i="674"/>
  <c r="V15" i="674"/>
  <c r="V18" i="674"/>
  <c r="V35" i="674"/>
  <c r="V30" i="674"/>
  <c r="V46" i="674"/>
  <c r="V84" i="674"/>
  <c r="V71" i="674"/>
  <c r="V136" i="674"/>
  <c r="V58" i="674"/>
  <c r="V102" i="674"/>
  <c r="V134" i="674"/>
  <c r="V122" i="674"/>
  <c r="V101" i="674"/>
  <c r="V156" i="674"/>
  <c r="V157" i="674"/>
  <c r="V174" i="674"/>
  <c r="V190" i="674"/>
  <c r="V210" i="674"/>
  <c r="V215" i="674"/>
  <c r="V256" i="674"/>
  <c r="V260" i="674"/>
  <c r="V255" i="674"/>
  <c r="V267" i="674"/>
  <c r="V304" i="674"/>
  <c r="V283" i="674"/>
  <c r="V346" i="674"/>
  <c r="V301" i="674"/>
  <c r="V325" i="674"/>
  <c r="V352" i="674"/>
  <c r="V351" i="674"/>
  <c r="V348" i="674"/>
  <c r="V362" i="674"/>
  <c r="V375" i="674"/>
  <c r="V395" i="674"/>
  <c r="V378" i="674"/>
  <c r="V380" i="674"/>
  <c r="V403" i="674"/>
  <c r="V421" i="674"/>
  <c r="V419" i="674"/>
  <c r="V424" i="674"/>
  <c r="V12" i="674"/>
  <c r="V26" i="674"/>
  <c r="V45" i="674"/>
  <c r="V36" i="674"/>
  <c r="V44" i="674"/>
  <c r="V89" i="674"/>
  <c r="V77" i="674"/>
  <c r="V48" i="674"/>
  <c r="V79" i="674"/>
  <c r="V113" i="674"/>
  <c r="V100" i="674"/>
  <c r="V133" i="674"/>
  <c r="V112" i="674"/>
  <c r="V159" i="674"/>
  <c r="V167" i="674"/>
  <c r="V179" i="674"/>
  <c r="V193" i="674"/>
  <c r="V212" i="674"/>
  <c r="V217" i="674"/>
  <c r="V261" i="674"/>
  <c r="V276" i="674"/>
  <c r="V265" i="674"/>
  <c r="V269" i="674"/>
  <c r="V293" i="674"/>
  <c r="V285" i="674"/>
  <c r="V318" i="674"/>
  <c r="V314" i="674"/>
  <c r="V290" i="674"/>
  <c r="V356" i="674"/>
  <c r="V313" i="674"/>
  <c r="V360" i="674"/>
  <c r="V384" i="674"/>
  <c r="V408" i="674"/>
  <c r="V367" i="674"/>
  <c r="V393" i="674"/>
  <c r="V399" i="674"/>
  <c r="V404" i="674"/>
  <c r="V413" i="674"/>
  <c r="V416" i="674"/>
  <c r="V429" i="674"/>
  <c r="V8" i="674"/>
  <c r="V49" i="674"/>
  <c r="V13" i="674"/>
  <c r="V64" i="674"/>
  <c r="V80" i="674"/>
  <c r="V93" i="674"/>
  <c r="V81" i="674"/>
  <c r="V60" i="674"/>
  <c r="V99" i="674"/>
  <c r="V121" i="674"/>
  <c r="V111" i="674"/>
  <c r="V135" i="674"/>
  <c r="V120" i="674"/>
  <c r="V164" i="674"/>
  <c r="V143" i="674"/>
  <c r="V183" i="674"/>
  <c r="V218" i="674"/>
  <c r="V201" i="674"/>
  <c r="V264" i="674"/>
  <c r="V258" i="674"/>
  <c r="V277" i="674"/>
  <c r="V274" i="674"/>
  <c r="V271" i="674"/>
  <c r="V320" i="674"/>
  <c r="V289" i="674"/>
  <c r="V376" i="674"/>
  <c r="V298" i="674"/>
  <c r="V300" i="674"/>
  <c r="V327" i="674"/>
  <c r="V315" i="674"/>
  <c r="V331" i="674"/>
  <c r="V355" i="674"/>
  <c r="V371" i="674"/>
  <c r="V368" i="674"/>
  <c r="V405" i="674"/>
  <c r="V377" i="674"/>
  <c r="V402" i="674"/>
  <c r="V415" i="674"/>
  <c r="V425" i="674"/>
  <c r="V441" i="674"/>
  <c r="V37" i="674"/>
  <c r="V21" i="674"/>
  <c r="V19" i="674"/>
  <c r="V92" i="674"/>
  <c r="V87" i="674"/>
  <c r="V95" i="674"/>
  <c r="V88" i="674"/>
  <c r="V66" i="674"/>
  <c r="V107" i="674"/>
  <c r="V132" i="674"/>
  <c r="V119" i="674"/>
  <c r="V138" i="674"/>
  <c r="V131" i="674"/>
  <c r="V173" i="674"/>
  <c r="V161" i="674"/>
  <c r="V208" i="674"/>
  <c r="V172" i="674"/>
  <c r="V213" i="674"/>
  <c r="V246" i="674"/>
  <c r="V266" i="674"/>
  <c r="V245" i="674"/>
  <c r="V275" i="674"/>
  <c r="V299" i="674"/>
  <c r="V288" i="674"/>
  <c r="V294" i="674"/>
  <c r="V308" i="674"/>
  <c r="V323" i="674"/>
  <c r="V305" i="674"/>
  <c r="V335" i="674"/>
  <c r="V317" i="674"/>
  <c r="V339" i="674"/>
  <c r="V357" i="674"/>
  <c r="V382" i="674"/>
  <c r="V374" i="674"/>
  <c r="V381" i="674"/>
  <c r="V406" i="674"/>
  <c r="V396" i="674"/>
  <c r="V420" i="674"/>
  <c r="V430" i="674"/>
  <c r="V423" i="674"/>
  <c r="AX3" i="674"/>
  <c r="AQ3" i="674"/>
  <c r="CA3" i="674"/>
  <c r="AZ3" i="674"/>
  <c r="AO3" i="674"/>
  <c r="AY3" i="674"/>
  <c r="AD23" i="674"/>
  <c r="AD17" i="674"/>
  <c r="AD35" i="674"/>
  <c r="AD36" i="674"/>
  <c r="AD70" i="674"/>
  <c r="AD84" i="674"/>
  <c r="AD81" i="674"/>
  <c r="AD78" i="674"/>
  <c r="AD95" i="674"/>
  <c r="AD113" i="674"/>
  <c r="AD144" i="674"/>
  <c r="AD146" i="674"/>
  <c r="AD125" i="674"/>
  <c r="AD167" i="674"/>
  <c r="AD137" i="674"/>
  <c r="AD174" i="674"/>
  <c r="AD172" i="674"/>
  <c r="AD218" i="674"/>
  <c r="AD207" i="674"/>
  <c r="AD252" i="674"/>
  <c r="AD293" i="674"/>
  <c r="AD275" i="674"/>
  <c r="AD272" i="674"/>
  <c r="AD280" i="674"/>
  <c r="AD318" i="674"/>
  <c r="AD320" i="674"/>
  <c r="AD312" i="674"/>
  <c r="AD298" i="674"/>
  <c r="AD309" i="674"/>
  <c r="AD360" i="674"/>
  <c r="AD319" i="674"/>
  <c r="AD353" i="674"/>
  <c r="AD359" i="674"/>
  <c r="AD367" i="674"/>
  <c r="AD394" i="674"/>
  <c r="AD397" i="674"/>
  <c r="AD405" i="674"/>
  <c r="AD400" i="674"/>
  <c r="AD414" i="674"/>
  <c r="AD436" i="674"/>
  <c r="AD15" i="674"/>
  <c r="AD18" i="674"/>
  <c r="AD25" i="674"/>
  <c r="AD37" i="674"/>
  <c r="AD44" i="674"/>
  <c r="AD94" i="674"/>
  <c r="AD88" i="674"/>
  <c r="AD96" i="674"/>
  <c r="AD115" i="674"/>
  <c r="AD121" i="674"/>
  <c r="AD100" i="674"/>
  <c r="AD103" i="674"/>
  <c r="AD101" i="674"/>
  <c r="AD147" i="674"/>
  <c r="AD157" i="674"/>
  <c r="AD193" i="674"/>
  <c r="AD208" i="674"/>
  <c r="AD201" i="674"/>
  <c r="AD215" i="674"/>
  <c r="AD254" i="674"/>
  <c r="AD263" i="674"/>
  <c r="AD245" i="674"/>
  <c r="AD273" i="674"/>
  <c r="AD282" i="674"/>
  <c r="AD279" i="674"/>
  <c r="AD333" i="674"/>
  <c r="AD314" i="674"/>
  <c r="AD295" i="674"/>
  <c r="AD311" i="674"/>
  <c r="AD329" i="674"/>
  <c r="AD321" i="674"/>
  <c r="AD328" i="674"/>
  <c r="AD361" i="674"/>
  <c r="AD368" i="674"/>
  <c r="AD399" i="674"/>
  <c r="AD377" i="674"/>
  <c r="AD411" i="674"/>
  <c r="AD421" i="674"/>
  <c r="AD419" i="674"/>
  <c r="AD424" i="674"/>
  <c r="AD12" i="674"/>
  <c r="AD26" i="674"/>
  <c r="AD93" i="674"/>
  <c r="AD45" i="674"/>
  <c r="AD49" i="674"/>
  <c r="AD104" i="674"/>
  <c r="AD90" i="674"/>
  <c r="AD63" i="674"/>
  <c r="AD99" i="674"/>
  <c r="AD132" i="674"/>
  <c r="AD111" i="674"/>
  <c r="AD114" i="674"/>
  <c r="AD112" i="674"/>
  <c r="AD150" i="674"/>
  <c r="AD161" i="674"/>
  <c r="AD179" i="674"/>
  <c r="AD177" i="674"/>
  <c r="AD213" i="674"/>
  <c r="AD217" i="674"/>
  <c r="AD256" i="674"/>
  <c r="AD268" i="674"/>
  <c r="AD247" i="674"/>
  <c r="AD262" i="674"/>
  <c r="AD284" i="674"/>
  <c r="AD281" i="674"/>
  <c r="AD347" i="674"/>
  <c r="AD332" i="674"/>
  <c r="AD303" i="674"/>
  <c r="AD352" i="674"/>
  <c r="AD337" i="674"/>
  <c r="AD326" i="674"/>
  <c r="AD350" i="674"/>
  <c r="AD363" i="674"/>
  <c r="AD378" i="674"/>
  <c r="AD409" i="674"/>
  <c r="AD384" i="674"/>
  <c r="AD408" i="674"/>
  <c r="AD413" i="674"/>
  <c r="AD416" i="674"/>
  <c r="AD429" i="674"/>
  <c r="AD8" i="674"/>
  <c r="AD21" i="674"/>
  <c r="AD13" i="674"/>
  <c r="AD61" i="674"/>
  <c r="AD80" i="674"/>
  <c r="AD123" i="674"/>
  <c r="AD85" i="674"/>
  <c r="AD69" i="674"/>
  <c r="AD107" i="674"/>
  <c r="AD134" i="674"/>
  <c r="AD119" i="674"/>
  <c r="AD122" i="674"/>
  <c r="AD120" i="674"/>
  <c r="AD156" i="674"/>
  <c r="AD163" i="674"/>
  <c r="AD183" i="674"/>
  <c r="AD185" i="674"/>
  <c r="AD219" i="674"/>
  <c r="AD246" i="674"/>
  <c r="AD261" i="674"/>
  <c r="AD270" i="674"/>
  <c r="AD249" i="674"/>
  <c r="AD271" i="674"/>
  <c r="AD297" i="674"/>
  <c r="AD283" i="674"/>
  <c r="AD371" i="674"/>
  <c r="AD346" i="674"/>
  <c r="AD338" i="674"/>
  <c r="AD354" i="674"/>
  <c r="AD351" i="674"/>
  <c r="AD334" i="674"/>
  <c r="AD382" i="674"/>
  <c r="AD365" i="674"/>
  <c r="AD366" i="674"/>
  <c r="AD422" i="674"/>
  <c r="AD385" i="674"/>
  <c r="AD392" i="674"/>
  <c r="AD415" i="674"/>
  <c r="AD425" i="674"/>
  <c r="AD441" i="674"/>
  <c r="AD47" i="674"/>
  <c r="AD29" i="674"/>
  <c r="AD19" i="674"/>
  <c r="AD64" i="674"/>
  <c r="AD87" i="674"/>
  <c r="AD62" i="674"/>
  <c r="AD166" i="674"/>
  <c r="AD92" i="674"/>
  <c r="AD110" i="674"/>
  <c r="AD105" i="674"/>
  <c r="AD127" i="674"/>
  <c r="AD133" i="674"/>
  <c r="AD131" i="674"/>
  <c r="AD159" i="674"/>
  <c r="AD143" i="674"/>
  <c r="AD165" i="674"/>
  <c r="AD211" i="674"/>
  <c r="AD192" i="674"/>
  <c r="AD264" i="674"/>
  <c r="AD294" i="674"/>
  <c r="AD276" i="674"/>
  <c r="AD251" i="674"/>
  <c r="AD259" i="674"/>
  <c r="AD325" i="674"/>
  <c r="AD285" i="674"/>
  <c r="AD316" i="674"/>
  <c r="AD356" i="674"/>
  <c r="AD290" i="674"/>
  <c r="AD327" i="674"/>
  <c r="AD362" i="674"/>
  <c r="AD348" i="674"/>
  <c r="AD383" i="674"/>
  <c r="AD369" i="674"/>
  <c r="AD364" i="674"/>
  <c r="AD404" i="674"/>
  <c r="AD393" i="674"/>
  <c r="AD402" i="674"/>
  <c r="AD420" i="674"/>
  <c r="AD430" i="674"/>
  <c r="AD423" i="674"/>
  <c r="AD28" i="674"/>
  <c r="AD16" i="674"/>
  <c r="AD27" i="674"/>
  <c r="AD46" i="674"/>
  <c r="AD89" i="674"/>
  <c r="AD68" i="674"/>
  <c r="AD48" i="674"/>
  <c r="AD97" i="674"/>
  <c r="AD118" i="674"/>
  <c r="AD116" i="674"/>
  <c r="AD130" i="674"/>
  <c r="AD98" i="674"/>
  <c r="AD136" i="674"/>
  <c r="AD142" i="674"/>
  <c r="AD178" i="674"/>
  <c r="AD180" i="674"/>
  <c r="AD209" i="674"/>
  <c r="AD206" i="674"/>
  <c r="AD299" i="674"/>
  <c r="AD258" i="674"/>
  <c r="AD277" i="674"/>
  <c r="AD253" i="674"/>
  <c r="AD267" i="674"/>
  <c r="AD288" i="674"/>
  <c r="AD287" i="674"/>
  <c r="AD323" i="674"/>
  <c r="AD301" i="674"/>
  <c r="AD300" i="674"/>
  <c r="AD335" i="674"/>
  <c r="AD313" i="674"/>
  <c r="AD358" i="674"/>
  <c r="AD406" i="674"/>
  <c r="AD370" i="674"/>
  <c r="AD376" i="674"/>
  <c r="AD418" i="674"/>
  <c r="AD395" i="674"/>
  <c r="AD410" i="674"/>
  <c r="AD426" i="674"/>
  <c r="AD442" i="674"/>
  <c r="AD428" i="674"/>
  <c r="AD34" i="674"/>
  <c r="AD20" i="674"/>
  <c r="AD24" i="674"/>
  <c r="AD22" i="674"/>
  <c r="AD67" i="674"/>
  <c r="AD59" i="674"/>
  <c r="AD71" i="674"/>
  <c r="AD60" i="674"/>
  <c r="AD58" i="674"/>
  <c r="AD126" i="674"/>
  <c r="AD124" i="674"/>
  <c r="AD135" i="674"/>
  <c r="AD106" i="674"/>
  <c r="AD164" i="674"/>
  <c r="AD145" i="674"/>
  <c r="AD182" i="674"/>
  <c r="AD184" i="674"/>
  <c r="AD210" i="674"/>
  <c r="AD214" i="674"/>
  <c r="AD248" i="674"/>
  <c r="AD266" i="674"/>
  <c r="AD260" i="674"/>
  <c r="AD255" i="674"/>
  <c r="AD269" i="674"/>
  <c r="AD289" i="674"/>
  <c r="AD302" i="674"/>
  <c r="AD308" i="674"/>
  <c r="AD322" i="674"/>
  <c r="AD305" i="674"/>
  <c r="AD349" i="674"/>
  <c r="AD315" i="674"/>
  <c r="AD331" i="674"/>
  <c r="AD355" i="674"/>
  <c r="AD374" i="674"/>
  <c r="AD375" i="674"/>
  <c r="AD372" i="674"/>
  <c r="AD407" i="674"/>
  <c r="AD396" i="674"/>
  <c r="AD417" i="674"/>
  <c r="AD439" i="674"/>
  <c r="AD440" i="674"/>
  <c r="AC19" i="674"/>
  <c r="AC36" i="674"/>
  <c r="AC49" i="674"/>
  <c r="AC88" i="674"/>
  <c r="AC107" i="674"/>
  <c r="AC121" i="674"/>
  <c r="AC111" i="674"/>
  <c r="AC135" i="674"/>
  <c r="AC133" i="674"/>
  <c r="AC112" i="674"/>
  <c r="AC147" i="674"/>
  <c r="AC178" i="674"/>
  <c r="AC280" i="674"/>
  <c r="AC276" i="674"/>
  <c r="AC245" i="674"/>
  <c r="AC265" i="674"/>
  <c r="AC262" i="674"/>
  <c r="AC267" i="674"/>
  <c r="AC319" i="674"/>
  <c r="AC310" i="674"/>
  <c r="AC313" i="674"/>
  <c r="AC309" i="674"/>
  <c r="AC349" i="674"/>
  <c r="AC332" i="674"/>
  <c r="AC334" i="674"/>
  <c r="AC328" i="674"/>
  <c r="AC360" i="674"/>
  <c r="AC21" i="674"/>
  <c r="AC28" i="674"/>
  <c r="AC37" i="674"/>
  <c r="AC87" i="674"/>
  <c r="AC47" i="674"/>
  <c r="AC68" i="674"/>
  <c r="AC90" i="674"/>
  <c r="AC126" i="674"/>
  <c r="AC79" i="674"/>
  <c r="AC83" i="674"/>
  <c r="AC102" i="674"/>
  <c r="AC97" i="674"/>
  <c r="AC114" i="674"/>
  <c r="AC136" i="674"/>
  <c r="AC150" i="674"/>
  <c r="AC182" i="674"/>
  <c r="AC179" i="674"/>
  <c r="AC172" i="674"/>
  <c r="AC177" i="674"/>
  <c r="AC214" i="674"/>
  <c r="AC215" i="674"/>
  <c r="AC263" i="674"/>
  <c r="AC277" i="674"/>
  <c r="AC247" i="674"/>
  <c r="AC269" i="674"/>
  <c r="AC283" i="674"/>
  <c r="AC302" i="674"/>
  <c r="AC337" i="674"/>
  <c r="AC312" i="674"/>
  <c r="AC311" i="674"/>
  <c r="AC356" i="674"/>
  <c r="AC371" i="674"/>
  <c r="AC366" i="674"/>
  <c r="AC362" i="674"/>
  <c r="AC32" i="674"/>
  <c r="AC33" i="674"/>
  <c r="AC80" i="674"/>
  <c r="AC89" i="674"/>
  <c r="AC69" i="674"/>
  <c r="AC92" i="674"/>
  <c r="AC61" i="674"/>
  <c r="AC124" i="674"/>
  <c r="AC138" i="674"/>
  <c r="AC117" i="674"/>
  <c r="AC93" i="674"/>
  <c r="AC115" i="674"/>
  <c r="AC156" i="674"/>
  <c r="AC143" i="674"/>
  <c r="AC164" i="674"/>
  <c r="AC183" i="674"/>
  <c r="AC185" i="674"/>
  <c r="AC211" i="674"/>
  <c r="AC219" i="674"/>
  <c r="AC216" i="674"/>
  <c r="AC193" i="674"/>
  <c r="AC218" i="674"/>
  <c r="AC288" i="674"/>
  <c r="AC249" i="674"/>
  <c r="AC271" i="674"/>
  <c r="AC294" i="674"/>
  <c r="AC285" i="674"/>
  <c r="AC301" i="674"/>
  <c r="AC322" i="674"/>
  <c r="AC297" i="674"/>
  <c r="AC404" i="674"/>
  <c r="AC348" i="674"/>
  <c r="AC323" i="674"/>
  <c r="AC353" i="674"/>
  <c r="AC27" i="674"/>
  <c r="AC48" i="674"/>
  <c r="AC59" i="674"/>
  <c r="AC71" i="674"/>
  <c r="AC85" i="674"/>
  <c r="AC60" i="674"/>
  <c r="AC64" i="674"/>
  <c r="AC99" i="674"/>
  <c r="AC132" i="674"/>
  <c r="AC119" i="674"/>
  <c r="AC120" i="674"/>
  <c r="AC159" i="674"/>
  <c r="AC142" i="674"/>
  <c r="AC157" i="674"/>
  <c r="AC170" i="674"/>
  <c r="AC180" i="674"/>
  <c r="AC209" i="674"/>
  <c r="AC256" i="674"/>
  <c r="AC278" i="674"/>
  <c r="AC268" i="674"/>
  <c r="AC289" i="674"/>
  <c r="AC251" i="674"/>
  <c r="AC298" i="674"/>
  <c r="AC352" i="674"/>
  <c r="AC351" i="674"/>
  <c r="AC314" i="674"/>
  <c r="AC346" i="674"/>
  <c r="AC321" i="674"/>
  <c r="AC361" i="674"/>
  <c r="AC392" i="674"/>
  <c r="AC367" i="674"/>
  <c r="AC372" i="674"/>
  <c r="AC376" i="674"/>
  <c r="AC29" i="674"/>
  <c r="AC16" i="674"/>
  <c r="AC35" i="674"/>
  <c r="AC22" i="674"/>
  <c r="AC17" i="674"/>
  <c r="AC100" i="674"/>
  <c r="AC65" i="674"/>
  <c r="AC77" i="674"/>
  <c r="AC110" i="674"/>
  <c r="AC95" i="674"/>
  <c r="AC134" i="674"/>
  <c r="AC105" i="674"/>
  <c r="AC139" i="674"/>
  <c r="AC122" i="674"/>
  <c r="AC98" i="674"/>
  <c r="AC96" i="674"/>
  <c r="AC144" i="674"/>
  <c r="AC145" i="674"/>
  <c r="AC174" i="674"/>
  <c r="AC201" i="674"/>
  <c r="AC184" i="674"/>
  <c r="AC166" i="674"/>
  <c r="AC192" i="674"/>
  <c r="AC246" i="674"/>
  <c r="AC250" i="674"/>
  <c r="AC261" i="674"/>
  <c r="AC258" i="674"/>
  <c r="AC282" i="674"/>
  <c r="AC270" i="674"/>
  <c r="AC274" i="674"/>
  <c r="AC253" i="674"/>
  <c r="AC272" i="674"/>
  <c r="AC296" i="674"/>
  <c r="AC290" i="674"/>
  <c r="AC293" i="674"/>
  <c r="AC315" i="674"/>
  <c r="AC303" i="674"/>
  <c r="AC300" i="674"/>
  <c r="AC320" i="674"/>
  <c r="AC331" i="674"/>
  <c r="AC350" i="674"/>
  <c r="AC363" i="674"/>
  <c r="AC369" i="674"/>
  <c r="AC368" i="674"/>
  <c r="AC375" i="674"/>
  <c r="AC13" i="674"/>
  <c r="AC118" i="674"/>
  <c r="AC44" i="674"/>
  <c r="AC62" i="674"/>
  <c r="AC81" i="674"/>
  <c r="AC66" i="674"/>
  <c r="AC67" i="674"/>
  <c r="AC113" i="674"/>
  <c r="AC125" i="674"/>
  <c r="AC101" i="674"/>
  <c r="AC123" i="674"/>
  <c r="AC161" i="674"/>
  <c r="AC167" i="674"/>
  <c r="AC190" i="674"/>
  <c r="AC173" i="674"/>
  <c r="AC217" i="674"/>
  <c r="AC208" i="674"/>
  <c r="AC248" i="674"/>
  <c r="AC254" i="674"/>
  <c r="AC317" i="674"/>
  <c r="AC260" i="674"/>
  <c r="AC275" i="674"/>
  <c r="AC255" i="674"/>
  <c r="AC273" i="674"/>
  <c r="AC329" i="674"/>
  <c r="AC259" i="674"/>
  <c r="AC264" i="674"/>
  <c r="AC287" i="674"/>
  <c r="AC304" i="674"/>
  <c r="AC354" i="674"/>
  <c r="AC327" i="674"/>
  <c r="AC324" i="674"/>
  <c r="AC326" i="674"/>
  <c r="AC399" i="674"/>
  <c r="AC347" i="674"/>
  <c r="AC370" i="674"/>
  <c r="AC406" i="674"/>
  <c r="AC373" i="674"/>
  <c r="AC12" i="674"/>
  <c r="AC436" i="674"/>
  <c r="AC423" i="674"/>
  <c r="AC426" i="674"/>
  <c r="AC414" i="674"/>
  <c r="AC412" i="674"/>
  <c r="AC8" i="674"/>
  <c r="AC437" i="674"/>
  <c r="AC427" i="674"/>
  <c r="AC424" i="674"/>
  <c r="AC420" i="674"/>
  <c r="AC411" i="674"/>
  <c r="AC385" i="674"/>
  <c r="AC413" i="674"/>
  <c r="AC401" i="674"/>
  <c r="AC393" i="674"/>
  <c r="AC402" i="674"/>
  <c r="AC364" i="674"/>
  <c r="AC26" i="674"/>
  <c r="AC442" i="674"/>
  <c r="AC407" i="674"/>
  <c r="AC18" i="674"/>
  <c r="AC441" i="674"/>
  <c r="AC416" i="674"/>
  <c r="AC419" i="674"/>
  <c r="AC394" i="674"/>
  <c r="AC403" i="674"/>
  <c r="AC382" i="674"/>
  <c r="AC384" i="674"/>
  <c r="AC397" i="674"/>
  <c r="AC34" i="674"/>
  <c r="AC439" i="674"/>
  <c r="AC415" i="674"/>
  <c r="AC31" i="674"/>
  <c r="AC430" i="674"/>
  <c r="AC429" i="674"/>
  <c r="AC417" i="674"/>
  <c r="AC422" i="674"/>
  <c r="AC400" i="674"/>
  <c r="AC377" i="674"/>
  <c r="AC408" i="674"/>
  <c r="AC23" i="674"/>
  <c r="AC398" i="674"/>
  <c r="AC410" i="674"/>
  <c r="AC374" i="674"/>
  <c r="AC357" i="674"/>
  <c r="AC15" i="674"/>
  <c r="AC421" i="674"/>
  <c r="AC428" i="674"/>
  <c r="AC425" i="674"/>
  <c r="AC440" i="674"/>
  <c r="AC396" i="674"/>
  <c r="AC405" i="674"/>
  <c r="AC395" i="674"/>
  <c r="AC383" i="674"/>
  <c r="AC333" i="674"/>
  <c r="AC378" i="674"/>
  <c r="AC418" i="674"/>
  <c r="AC358" i="674"/>
  <c r="AC380" i="674"/>
  <c r="AC325" i="674"/>
  <c r="AC339" i="674"/>
  <c r="AC307" i="674"/>
  <c r="AC338" i="674"/>
  <c r="AC335" i="674"/>
  <c r="AC308" i="674"/>
  <c r="AC318" i="674"/>
  <c r="AC299" i="674"/>
  <c r="AC284" i="674"/>
  <c r="AC266" i="674"/>
  <c r="AC252" i="674"/>
  <c r="AC213" i="674"/>
  <c r="AC163" i="674"/>
  <c r="AC104" i="674"/>
  <c r="AC131" i="674"/>
  <c r="AC106" i="674"/>
  <c r="AC130" i="674"/>
  <c r="AC116" i="674"/>
  <c r="AC141" i="674"/>
  <c r="AC63" i="674"/>
  <c r="AC84" i="674"/>
  <c r="AC45" i="674"/>
  <c r="AC25" i="674"/>
  <c r="AC30" i="674"/>
  <c r="AC24" i="674"/>
  <c r="AC409" i="674"/>
  <c r="AC379" i="674"/>
  <c r="AC381" i="674"/>
  <c r="AC365" i="674"/>
  <c r="AC359" i="674"/>
  <c r="AC305" i="674"/>
  <c r="AC355" i="674"/>
  <c r="AC306" i="674"/>
  <c r="AC295" i="674"/>
  <c r="AC316" i="674"/>
  <c r="AC279" i="674"/>
  <c r="AC281" i="674"/>
  <c r="AC207" i="674"/>
  <c r="AC206" i="674"/>
  <c r="AC210" i="674"/>
  <c r="AC212" i="674"/>
  <c r="AC146" i="674"/>
  <c r="AC165" i="674"/>
  <c r="AC103" i="674"/>
  <c r="AC127" i="674"/>
  <c r="AC137" i="674"/>
  <c r="AC94" i="674"/>
  <c r="AC70" i="674"/>
  <c r="AC58" i="674"/>
  <c r="AC78" i="674"/>
  <c r="AC46" i="674"/>
  <c r="AC20" i="674"/>
  <c r="AX373" i="674"/>
  <c r="AX28" i="674"/>
  <c r="AX106" i="674"/>
  <c r="AX143" i="674"/>
  <c r="AX248" i="674"/>
  <c r="AX355" i="674"/>
  <c r="AX415" i="674"/>
  <c r="AX114" i="674"/>
  <c r="AX211" i="674"/>
  <c r="AX318" i="674"/>
  <c r="AX401" i="674"/>
  <c r="AX13" i="674"/>
  <c r="AX45" i="674"/>
  <c r="AX26" i="674"/>
  <c r="AX60" i="674"/>
  <c r="AX133" i="674"/>
  <c r="AX67" i="674"/>
  <c r="AX59" i="674"/>
  <c r="AX88" i="674"/>
  <c r="AX117" i="674"/>
  <c r="AX104" i="674"/>
  <c r="AX102" i="674"/>
  <c r="AX116" i="674"/>
  <c r="AX157" i="674"/>
  <c r="AX147" i="674"/>
  <c r="AX185" i="674"/>
  <c r="AX206" i="674"/>
  <c r="AX210" i="674"/>
  <c r="AX217" i="674"/>
  <c r="AX263" i="674"/>
  <c r="AX271" i="674"/>
  <c r="AX267" i="674"/>
  <c r="AX250" i="674"/>
  <c r="AX275" i="674"/>
  <c r="AX296" i="674"/>
  <c r="AX276" i="674"/>
  <c r="AX323" i="674"/>
  <c r="AX319" i="674"/>
  <c r="AX302" i="674"/>
  <c r="AX299" i="674"/>
  <c r="AX334" i="674"/>
  <c r="AX325" i="674"/>
  <c r="AX327" i="674"/>
  <c r="AX399" i="674"/>
  <c r="AX365" i="674"/>
  <c r="AX398" i="674"/>
  <c r="AX395" i="674"/>
  <c r="AX410" i="674"/>
  <c r="AX418" i="674"/>
  <c r="AX424" i="674"/>
  <c r="AX422" i="674"/>
  <c r="AX46" i="674"/>
  <c r="AX105" i="674"/>
  <c r="AX260" i="674"/>
  <c r="AX294" i="674"/>
  <c r="AX384" i="674"/>
  <c r="AX17" i="674"/>
  <c r="AX12" i="674"/>
  <c r="AX16" i="674"/>
  <c r="AX37" i="674"/>
  <c r="AX58" i="674"/>
  <c r="AX70" i="674"/>
  <c r="AX65" i="674"/>
  <c r="AX93" i="674"/>
  <c r="AX125" i="674"/>
  <c r="AX115" i="674"/>
  <c r="AX113" i="674"/>
  <c r="AX124" i="674"/>
  <c r="AX172" i="674"/>
  <c r="AX150" i="674"/>
  <c r="AX214" i="674"/>
  <c r="AX161" i="674"/>
  <c r="AX180" i="674"/>
  <c r="AX190" i="674"/>
  <c r="AX270" i="674"/>
  <c r="AX251" i="674"/>
  <c r="AX269" i="674"/>
  <c r="AX252" i="674"/>
  <c r="AX293" i="674"/>
  <c r="AX339" i="674"/>
  <c r="AX278" i="674"/>
  <c r="AX331" i="674"/>
  <c r="AX364" i="674"/>
  <c r="AX314" i="674"/>
  <c r="AX312" i="674"/>
  <c r="AX348" i="674"/>
  <c r="AX333" i="674"/>
  <c r="AX335" i="674"/>
  <c r="AX377" i="674"/>
  <c r="AX368" i="674"/>
  <c r="AX379" i="674"/>
  <c r="AX396" i="674"/>
  <c r="AX420" i="674"/>
  <c r="AX403" i="674"/>
  <c r="AX429" i="674"/>
  <c r="AX439" i="674"/>
  <c r="AX18" i="674"/>
  <c r="AX126" i="674"/>
  <c r="AX247" i="674"/>
  <c r="AX274" i="674"/>
  <c r="AX363" i="674"/>
  <c r="AX8" i="674"/>
  <c r="AX15" i="674"/>
  <c r="AX78" i="674"/>
  <c r="AX83" i="674"/>
  <c r="AX84" i="674"/>
  <c r="AX85" i="674"/>
  <c r="AX101" i="674"/>
  <c r="AX123" i="674"/>
  <c r="AX121" i="674"/>
  <c r="AX100" i="674"/>
  <c r="AX146" i="674"/>
  <c r="AX156" i="674"/>
  <c r="AX173" i="674"/>
  <c r="AX164" i="674"/>
  <c r="AX184" i="674"/>
  <c r="AX212" i="674"/>
  <c r="AX218" i="674"/>
  <c r="AX253" i="674"/>
  <c r="AX279" i="674"/>
  <c r="AX254" i="674"/>
  <c r="AX295" i="674"/>
  <c r="AX306" i="674"/>
  <c r="AX280" i="674"/>
  <c r="AX322" i="674"/>
  <c r="AX381" i="674"/>
  <c r="AX315" i="674"/>
  <c r="AX313" i="674"/>
  <c r="AX359" i="674"/>
  <c r="AX347" i="674"/>
  <c r="AX349" i="674"/>
  <c r="AX393" i="674"/>
  <c r="AX375" i="674"/>
  <c r="AX392" i="674"/>
  <c r="AX412" i="674"/>
  <c r="AX430" i="674"/>
  <c r="AX405" i="674"/>
  <c r="AX441" i="674"/>
  <c r="AX427" i="674"/>
  <c r="AX81" i="674"/>
  <c r="AX192" i="674"/>
  <c r="AX266" i="674"/>
  <c r="AX361" i="674"/>
  <c r="AX437" i="674"/>
  <c r="AX35" i="674"/>
  <c r="AX30" i="674"/>
  <c r="AX33" i="674"/>
  <c r="AX23" i="674"/>
  <c r="AX21" i="674"/>
  <c r="AX66" i="674"/>
  <c r="AX89" i="674"/>
  <c r="AX80" i="674"/>
  <c r="AX62" i="674"/>
  <c r="AX103" i="674"/>
  <c r="AX112" i="674"/>
  <c r="AX99" i="674"/>
  <c r="AX132" i="674"/>
  <c r="AX111" i="674"/>
  <c r="AX141" i="674"/>
  <c r="AX159" i="674"/>
  <c r="AX178" i="674"/>
  <c r="AX179" i="674"/>
  <c r="AX207" i="674"/>
  <c r="AX201" i="674"/>
  <c r="AX249" i="674"/>
  <c r="AX255" i="674"/>
  <c r="AX264" i="674"/>
  <c r="AX256" i="674"/>
  <c r="AX298" i="674"/>
  <c r="AX308" i="674"/>
  <c r="AX282" i="674"/>
  <c r="AX305" i="674"/>
  <c r="AX297" i="674"/>
  <c r="AX329" i="674"/>
  <c r="AX332" i="674"/>
  <c r="AX382" i="674"/>
  <c r="AX360" i="674"/>
  <c r="AX358" i="674"/>
  <c r="AX400" i="674"/>
  <c r="AX380" i="674"/>
  <c r="AX367" i="674"/>
  <c r="AX417" i="674"/>
  <c r="AX419" i="674"/>
  <c r="AX407" i="674"/>
  <c r="AX426" i="674"/>
  <c r="AX436" i="674"/>
  <c r="AX47" i="674"/>
  <c r="AX193" i="674"/>
  <c r="AX320" i="674"/>
  <c r="AX397" i="674"/>
  <c r="AX79" i="674"/>
  <c r="AX22" i="674"/>
  <c r="AX44" i="674"/>
  <c r="AX31" i="674"/>
  <c r="AX29" i="674"/>
  <c r="AX63" i="674"/>
  <c r="AX95" i="674"/>
  <c r="AX87" i="674"/>
  <c r="AX68" i="674"/>
  <c r="AX145" i="674"/>
  <c r="AX120" i="674"/>
  <c r="AX107" i="674"/>
  <c r="AX135" i="674"/>
  <c r="AX119" i="674"/>
  <c r="AX165" i="674"/>
  <c r="AX139" i="674"/>
  <c r="AX182" i="674"/>
  <c r="AX183" i="674"/>
  <c r="AX245" i="674"/>
  <c r="AX213" i="674"/>
  <c r="AX219" i="674"/>
  <c r="AX265" i="674"/>
  <c r="AX290" i="674"/>
  <c r="AX261" i="674"/>
  <c r="AX303" i="674"/>
  <c r="AX287" i="674"/>
  <c r="AX284" i="674"/>
  <c r="AX307" i="674"/>
  <c r="AX316" i="674"/>
  <c r="AX353" i="674"/>
  <c r="AX346" i="674"/>
  <c r="AX328" i="674"/>
  <c r="AX362" i="674"/>
  <c r="AX366" i="674"/>
  <c r="AX370" i="674"/>
  <c r="AX385" i="674"/>
  <c r="AX369" i="674"/>
  <c r="AX408" i="674"/>
  <c r="AX416" i="674"/>
  <c r="AX409" i="674"/>
  <c r="AX423" i="674"/>
  <c r="AX64" i="674"/>
  <c r="AX136" i="674"/>
  <c r="AX285" i="674"/>
  <c r="AX326" i="674"/>
  <c r="AX442" i="674"/>
  <c r="AX25" i="674"/>
  <c r="AX36" i="674"/>
  <c r="AX32" i="674"/>
  <c r="AX34" i="674"/>
  <c r="AX48" i="674"/>
  <c r="AX69" i="674"/>
  <c r="AX96" i="674"/>
  <c r="AX92" i="674"/>
  <c r="AX71" i="674"/>
  <c r="AX90" i="674"/>
  <c r="AX131" i="674"/>
  <c r="AX110" i="674"/>
  <c r="AX138" i="674"/>
  <c r="AX127" i="674"/>
  <c r="AX144" i="674"/>
  <c r="AX142" i="674"/>
  <c r="AX170" i="674"/>
  <c r="AX209" i="674"/>
  <c r="AX208" i="674"/>
  <c r="AX215" i="674"/>
  <c r="AX273" i="674"/>
  <c r="AX304" i="674"/>
  <c r="AX301" i="674"/>
  <c r="AX277" i="674"/>
  <c r="AX281" i="674"/>
  <c r="AX310" i="674"/>
  <c r="AX288" i="674"/>
  <c r="AX309" i="674"/>
  <c r="AX317" i="674"/>
  <c r="AX356" i="674"/>
  <c r="AX351" i="674"/>
  <c r="AX350" i="674"/>
  <c r="AX338" i="674"/>
  <c r="AX383" i="674"/>
  <c r="AX372" i="674"/>
  <c r="AX402" i="674"/>
  <c r="AX371" i="674"/>
  <c r="AX406" i="674"/>
  <c r="AX425" i="674"/>
  <c r="AX411" i="674"/>
  <c r="AX428" i="674"/>
  <c r="AX19" i="674"/>
  <c r="AX137" i="674"/>
  <c r="AX177" i="674"/>
  <c r="AX259" i="674"/>
  <c r="AX289" i="674"/>
  <c r="AX404" i="674"/>
  <c r="AX27" i="674"/>
  <c r="AX20" i="674"/>
  <c r="AX24" i="674"/>
  <c r="AX49" i="674"/>
  <c r="AX94" i="674"/>
  <c r="AX61" i="674"/>
  <c r="AX122" i="674"/>
  <c r="AX77" i="674"/>
  <c r="AX98" i="674"/>
  <c r="AX134" i="674"/>
  <c r="AX118" i="674"/>
  <c r="AX97" i="674"/>
  <c r="AX130" i="674"/>
  <c r="AX163" i="674"/>
  <c r="AX166" i="674"/>
  <c r="AX174" i="674"/>
  <c r="AX167" i="674"/>
  <c r="AX216" i="674"/>
  <c r="AX268" i="674"/>
  <c r="AX300" i="674"/>
  <c r="AX262" i="674"/>
  <c r="AX246" i="674"/>
  <c r="AX258" i="674"/>
  <c r="AX283" i="674"/>
  <c r="AX272" i="674"/>
  <c r="AX324" i="674"/>
  <c r="AX311" i="674"/>
  <c r="AX337" i="674"/>
  <c r="AX357" i="674"/>
  <c r="AX321" i="674"/>
  <c r="AX354" i="674"/>
  <c r="AX352" i="674"/>
  <c r="AX378" i="674"/>
  <c r="AX374" i="674"/>
  <c r="AX394" i="674"/>
  <c r="AX376" i="674"/>
  <c r="AX414" i="674"/>
  <c r="AX421" i="674"/>
  <c r="AX413" i="674"/>
  <c r="AX440" i="674"/>
  <c r="AQ373" i="674"/>
  <c r="AQ115" i="674"/>
  <c r="AQ362" i="674"/>
  <c r="AQ105" i="674"/>
  <c r="AQ408" i="674"/>
  <c r="AQ44" i="674"/>
  <c r="AQ185" i="674"/>
  <c r="AQ8" i="674"/>
  <c r="AQ219" i="674"/>
  <c r="AQ23" i="674"/>
  <c r="AQ275" i="674"/>
  <c r="AQ69" i="674"/>
  <c r="AQ278" i="674"/>
  <c r="AQ127" i="674"/>
  <c r="AQ314" i="674"/>
  <c r="AQ103" i="674"/>
  <c r="AQ337" i="674"/>
  <c r="AQ27" i="674"/>
  <c r="AQ21" i="674"/>
  <c r="AQ31" i="674"/>
  <c r="AQ119" i="674"/>
  <c r="AQ47" i="674"/>
  <c r="AQ114" i="674"/>
  <c r="AQ123" i="674"/>
  <c r="AQ124" i="674"/>
  <c r="AQ193" i="674"/>
  <c r="AQ216" i="674"/>
  <c r="AQ299" i="674"/>
  <c r="AQ288" i="674"/>
  <c r="AQ300" i="674"/>
  <c r="AQ353" i="674"/>
  <c r="AQ420" i="674"/>
  <c r="AQ437" i="674"/>
  <c r="AQ19" i="674"/>
  <c r="AQ30" i="674"/>
  <c r="AQ34" i="674"/>
  <c r="AQ139" i="674"/>
  <c r="AQ59" i="674"/>
  <c r="AQ122" i="674"/>
  <c r="AQ134" i="674"/>
  <c r="AQ143" i="674"/>
  <c r="AQ209" i="674"/>
  <c r="AQ276" i="674"/>
  <c r="AQ271" i="674"/>
  <c r="AQ306" i="674"/>
  <c r="AQ305" i="674"/>
  <c r="AQ372" i="674"/>
  <c r="AQ375" i="674"/>
  <c r="AQ421" i="674"/>
  <c r="AQ13" i="674"/>
  <c r="AQ36" i="674"/>
  <c r="AQ46" i="674"/>
  <c r="AQ64" i="674"/>
  <c r="AQ68" i="674"/>
  <c r="AQ117" i="674"/>
  <c r="AQ110" i="674"/>
  <c r="AQ146" i="674"/>
  <c r="AQ255" i="674"/>
  <c r="AQ249" i="674"/>
  <c r="AQ321" i="674"/>
  <c r="AQ295" i="674"/>
  <c r="AQ297" i="674"/>
  <c r="AQ357" i="674"/>
  <c r="AQ382" i="674"/>
  <c r="AQ426" i="674"/>
  <c r="AQ35" i="674"/>
  <c r="AQ17" i="674"/>
  <c r="AQ49" i="674"/>
  <c r="AQ67" i="674"/>
  <c r="AQ71" i="674"/>
  <c r="AQ125" i="674"/>
  <c r="AQ118" i="674"/>
  <c r="AQ192" i="674"/>
  <c r="AQ164" i="674"/>
  <c r="AQ277" i="674"/>
  <c r="AQ301" i="674"/>
  <c r="AQ310" i="674"/>
  <c r="AQ318" i="674"/>
  <c r="AQ359" i="674"/>
  <c r="AQ399" i="674"/>
  <c r="AQ440" i="674"/>
  <c r="AQ32" i="674"/>
  <c r="AQ25" i="674"/>
  <c r="AQ85" i="674"/>
  <c r="AQ70" i="674"/>
  <c r="AQ77" i="674"/>
  <c r="AQ161" i="674"/>
  <c r="AQ126" i="674"/>
  <c r="AQ190" i="674"/>
  <c r="AQ183" i="674"/>
  <c r="AQ218" i="674"/>
  <c r="AQ281" i="674"/>
  <c r="AQ298" i="674"/>
  <c r="AQ316" i="674"/>
  <c r="AQ392" i="674"/>
  <c r="AQ415" i="674"/>
  <c r="AQ24" i="674"/>
  <c r="AQ33" i="674"/>
  <c r="AQ48" i="674"/>
  <c r="AQ83" i="674"/>
  <c r="AQ81" i="674"/>
  <c r="AQ163" i="674"/>
  <c r="AQ94" i="674"/>
  <c r="AQ147" i="674"/>
  <c r="AQ214" i="674"/>
  <c r="AQ266" i="674"/>
  <c r="AQ246" i="674"/>
  <c r="AQ280" i="674"/>
  <c r="AQ317" i="674"/>
  <c r="AQ338" i="674"/>
  <c r="AQ396" i="674"/>
  <c r="AQ16" i="674"/>
  <c r="AQ15" i="674"/>
  <c r="AQ63" i="674"/>
  <c r="AQ90" i="674"/>
  <c r="AQ95" i="674"/>
  <c r="AQ104" i="674"/>
  <c r="AQ97" i="674"/>
  <c r="AQ156" i="674"/>
  <c r="AQ215" i="674"/>
  <c r="AQ274" i="674"/>
  <c r="AQ250" i="674"/>
  <c r="AQ282" i="674"/>
  <c r="AQ329" i="674"/>
  <c r="AQ366" i="674"/>
  <c r="AQ407" i="674"/>
  <c r="AQ116" i="674"/>
  <c r="AQ180" i="674"/>
  <c r="AQ150" i="674"/>
  <c r="AQ208" i="674"/>
  <c r="AQ179" i="674"/>
  <c r="AQ207" i="674"/>
  <c r="AQ258" i="674"/>
  <c r="AQ253" i="674"/>
  <c r="AQ283" i="674"/>
  <c r="AQ262" i="674"/>
  <c r="AQ248" i="674"/>
  <c r="AQ289" i="674"/>
  <c r="AQ287" i="674"/>
  <c r="AQ284" i="674"/>
  <c r="AQ307" i="674"/>
  <c r="AQ319" i="674"/>
  <c r="AQ322" i="674"/>
  <c r="AQ351" i="674"/>
  <c r="AQ377" i="674"/>
  <c r="AQ368" i="674"/>
  <c r="AQ352" i="674"/>
  <c r="AQ364" i="674"/>
  <c r="AQ383" i="674"/>
  <c r="AQ406" i="674"/>
  <c r="AQ398" i="674"/>
  <c r="AQ417" i="674"/>
  <c r="AQ428" i="674"/>
  <c r="AQ425" i="674"/>
  <c r="AQ309" i="674"/>
  <c r="AQ324" i="674"/>
  <c r="AQ327" i="674"/>
  <c r="AQ358" i="674"/>
  <c r="AQ397" i="674"/>
  <c r="AQ325" i="674"/>
  <c r="AQ365" i="674"/>
  <c r="AQ371" i="674"/>
  <c r="AQ395" i="674"/>
  <c r="AQ379" i="674"/>
  <c r="AQ400" i="674"/>
  <c r="AQ410" i="674"/>
  <c r="AQ418" i="674"/>
  <c r="AQ430" i="674"/>
  <c r="AQ20" i="674"/>
  <c r="AQ18" i="674"/>
  <c r="AQ60" i="674"/>
  <c r="AQ58" i="674"/>
  <c r="AQ89" i="674"/>
  <c r="AQ65" i="674"/>
  <c r="AQ88" i="674"/>
  <c r="AQ133" i="674"/>
  <c r="AQ112" i="674"/>
  <c r="AQ137" i="674"/>
  <c r="AQ102" i="674"/>
  <c r="AQ135" i="674"/>
  <c r="AQ141" i="674"/>
  <c r="AQ159" i="674"/>
  <c r="AQ178" i="674"/>
  <c r="AQ201" i="674"/>
  <c r="AQ210" i="674"/>
  <c r="AQ251" i="674"/>
  <c r="AQ285" i="674"/>
  <c r="AQ260" i="674"/>
  <c r="AQ259" i="674"/>
  <c r="AQ252" i="674"/>
  <c r="AQ334" i="674"/>
  <c r="AQ296" i="674"/>
  <c r="AQ315" i="674"/>
  <c r="AQ311" i="674"/>
  <c r="AQ335" i="674"/>
  <c r="AQ349" i="674"/>
  <c r="AQ361" i="674"/>
  <c r="AQ405" i="674"/>
  <c r="AQ333" i="674"/>
  <c r="AQ369" i="674"/>
  <c r="AQ381" i="674"/>
  <c r="AQ401" i="674"/>
  <c r="AQ404" i="674"/>
  <c r="AQ423" i="674"/>
  <c r="AQ412" i="674"/>
  <c r="AQ427" i="674"/>
  <c r="AQ442" i="674"/>
  <c r="AQ28" i="674"/>
  <c r="AQ26" i="674"/>
  <c r="AQ66" i="674"/>
  <c r="AQ79" i="674"/>
  <c r="AQ101" i="674"/>
  <c r="AQ84" i="674"/>
  <c r="AQ92" i="674"/>
  <c r="AQ136" i="674"/>
  <c r="AQ120" i="674"/>
  <c r="AQ142" i="674"/>
  <c r="AQ113" i="674"/>
  <c r="AQ138" i="674"/>
  <c r="AQ166" i="674"/>
  <c r="AQ165" i="674"/>
  <c r="AQ182" i="674"/>
  <c r="AQ167" i="674"/>
  <c r="AQ247" i="674"/>
  <c r="AQ279" i="674"/>
  <c r="AQ263" i="674"/>
  <c r="AQ272" i="674"/>
  <c r="AQ267" i="674"/>
  <c r="AQ254" i="674"/>
  <c r="AQ290" i="674"/>
  <c r="AQ304" i="674"/>
  <c r="AQ326" i="674"/>
  <c r="AQ320" i="674"/>
  <c r="AQ348" i="674"/>
  <c r="AQ363" i="674"/>
  <c r="AQ323" i="674"/>
  <c r="AQ328" i="674"/>
  <c r="AQ347" i="674"/>
  <c r="AQ370" i="674"/>
  <c r="AQ385" i="674"/>
  <c r="AQ403" i="674"/>
  <c r="AQ394" i="674"/>
  <c r="AQ409" i="674"/>
  <c r="AQ414" i="674"/>
  <c r="AQ436" i="674"/>
  <c r="AQ439" i="674"/>
  <c r="AQ22" i="674"/>
  <c r="AQ29" i="674"/>
  <c r="AQ45" i="674"/>
  <c r="AQ78" i="674"/>
  <c r="AQ100" i="674"/>
  <c r="AQ80" i="674"/>
  <c r="AQ173" i="674"/>
  <c r="AQ111" i="674"/>
  <c r="AQ98" i="674"/>
  <c r="AQ131" i="674"/>
  <c r="AQ99" i="674"/>
  <c r="AQ121" i="674"/>
  <c r="AQ145" i="674"/>
  <c r="AQ184" i="674"/>
  <c r="AQ172" i="674"/>
  <c r="AQ170" i="674"/>
  <c r="AQ213" i="674"/>
  <c r="AQ211" i="674"/>
  <c r="AQ217" i="674"/>
  <c r="AQ268" i="674"/>
  <c r="AQ273" i="674"/>
  <c r="AQ269" i="674"/>
  <c r="AQ256" i="674"/>
  <c r="AQ308" i="674"/>
  <c r="AQ312" i="674"/>
  <c r="AQ360" i="674"/>
  <c r="AQ332" i="674"/>
  <c r="AQ294" i="674"/>
  <c r="AQ367" i="674"/>
  <c r="AQ331" i="674"/>
  <c r="AQ350" i="674"/>
  <c r="AQ354" i="674"/>
  <c r="AQ378" i="674"/>
  <c r="AQ380" i="674"/>
  <c r="AQ424" i="674"/>
  <c r="AQ402" i="674"/>
  <c r="AQ416" i="674"/>
  <c r="AQ419" i="674"/>
  <c r="AQ429" i="674"/>
  <c r="AQ12" i="674"/>
  <c r="AQ37" i="674"/>
  <c r="AQ93" i="674"/>
  <c r="AQ61" i="674"/>
  <c r="AQ87" i="674"/>
  <c r="AQ62" i="674"/>
  <c r="AQ130" i="674"/>
  <c r="AQ106" i="674"/>
  <c r="AQ96" i="674"/>
  <c r="AQ107" i="674"/>
  <c r="AQ132" i="674"/>
  <c r="AQ157" i="674"/>
  <c r="AQ144" i="674"/>
  <c r="AQ177" i="674"/>
  <c r="AQ174" i="674"/>
  <c r="AQ206" i="674"/>
  <c r="AQ212" i="674"/>
  <c r="AQ245" i="674"/>
  <c r="AQ270" i="674"/>
  <c r="AQ265" i="674"/>
  <c r="AQ264" i="674"/>
  <c r="AQ261" i="674"/>
  <c r="AQ293" i="674"/>
  <c r="AQ313" i="674"/>
  <c r="AQ303" i="674"/>
  <c r="AQ346" i="674"/>
  <c r="AQ302" i="674"/>
  <c r="AQ376" i="674"/>
  <c r="AQ339" i="674"/>
  <c r="AQ356" i="674"/>
  <c r="AQ355" i="674"/>
  <c r="AQ384" i="674"/>
  <c r="AQ413" i="674"/>
  <c r="AQ374" i="674"/>
  <c r="AQ411" i="674"/>
  <c r="AQ393" i="674"/>
  <c r="AQ422" i="674"/>
  <c r="AQ441" i="674"/>
  <c r="CA44" i="674"/>
  <c r="CA8" i="674"/>
  <c r="CA12" i="674"/>
  <c r="CA49" i="674"/>
  <c r="CA90" i="674"/>
  <c r="CA134" i="674"/>
  <c r="CA59" i="674"/>
  <c r="CA95" i="674"/>
  <c r="CA131" i="674"/>
  <c r="CA94" i="674"/>
  <c r="CA166" i="674"/>
  <c r="CA177" i="674"/>
  <c r="CA193" i="674"/>
  <c r="CA190" i="674"/>
  <c r="CA27" i="674"/>
  <c r="CA22" i="674"/>
  <c r="CA15" i="674"/>
  <c r="CA46" i="674"/>
  <c r="CA127" i="674"/>
  <c r="CA61" i="674"/>
  <c r="CA65" i="674"/>
  <c r="CA122" i="674"/>
  <c r="CA135" i="674"/>
  <c r="CA102" i="674"/>
  <c r="CA157" i="674"/>
  <c r="CA185" i="674"/>
  <c r="CA209" i="674"/>
  <c r="CA212" i="674"/>
  <c r="CA19" i="674"/>
  <c r="CA30" i="674"/>
  <c r="CA31" i="674"/>
  <c r="CA85" i="674"/>
  <c r="CA137" i="674"/>
  <c r="CA64" i="674"/>
  <c r="CA88" i="674"/>
  <c r="CA173" i="674"/>
  <c r="CA104" i="674"/>
  <c r="CA113" i="674"/>
  <c r="CA141" i="674"/>
  <c r="CA201" i="674"/>
  <c r="CA213" i="674"/>
  <c r="CA218" i="674"/>
  <c r="CA13" i="674"/>
  <c r="CA25" i="674"/>
  <c r="CA34" i="674"/>
  <c r="CA89" i="674"/>
  <c r="CA63" i="674"/>
  <c r="CA67" i="674"/>
  <c r="CA62" i="674"/>
  <c r="CA180" i="674"/>
  <c r="CA142" i="674"/>
  <c r="CA121" i="674"/>
  <c r="CA133" i="674"/>
  <c r="CA182" i="674"/>
  <c r="CA206" i="674"/>
  <c r="CA35" i="674"/>
  <c r="CA33" i="674"/>
  <c r="CA36" i="674"/>
  <c r="CA37" i="674"/>
  <c r="CA69" i="674"/>
  <c r="CA83" i="674"/>
  <c r="CA68" i="674"/>
  <c r="CA98" i="674"/>
  <c r="CA99" i="674"/>
  <c r="CA97" i="674"/>
  <c r="CA144" i="674"/>
  <c r="CA174" i="674"/>
  <c r="CA214" i="674"/>
  <c r="CA32" i="674"/>
  <c r="CA20" i="674"/>
  <c r="CA21" i="674"/>
  <c r="CA48" i="674"/>
  <c r="CA58" i="674"/>
  <c r="CA80" i="674"/>
  <c r="CA71" i="674"/>
  <c r="CA117" i="674"/>
  <c r="CA107" i="674"/>
  <c r="CA124" i="674"/>
  <c r="CA147" i="674"/>
  <c r="CA161" i="674"/>
  <c r="CA219" i="674"/>
  <c r="CA24" i="674"/>
  <c r="CA28" i="674"/>
  <c r="CA18" i="674"/>
  <c r="CA60" i="674"/>
  <c r="CA100" i="674"/>
  <c r="CA87" i="674"/>
  <c r="CA77" i="674"/>
  <c r="CA112" i="674"/>
  <c r="CA110" i="674"/>
  <c r="CA138" i="674"/>
  <c r="CA156" i="674"/>
  <c r="CA164" i="674"/>
  <c r="CA216" i="674"/>
  <c r="CB3" i="674"/>
  <c r="CA16" i="674"/>
  <c r="CA29" i="674"/>
  <c r="CA26" i="674"/>
  <c r="CA66" i="674"/>
  <c r="CA130" i="674"/>
  <c r="CA47" i="674"/>
  <c r="CA81" i="674"/>
  <c r="CA120" i="674"/>
  <c r="CA126" i="674"/>
  <c r="CA145" i="674"/>
  <c r="CA172" i="674"/>
  <c r="CA179" i="674"/>
  <c r="CA211" i="674"/>
  <c r="CA17" i="674"/>
  <c r="CA23" i="674"/>
  <c r="CA45" i="674"/>
  <c r="CA78" i="674"/>
  <c r="CA79" i="674"/>
  <c r="CA70" i="674"/>
  <c r="CA84" i="674"/>
  <c r="CA92" i="674"/>
  <c r="CA106" i="674"/>
  <c r="CA96" i="674"/>
  <c r="CA118" i="674"/>
  <c r="CA132" i="674"/>
  <c r="CA184" i="674"/>
  <c r="CA150" i="674"/>
  <c r="CA178" i="674"/>
  <c r="CA183" i="674"/>
  <c r="CA207" i="674"/>
  <c r="CA217" i="674"/>
  <c r="CA93" i="674"/>
  <c r="CA111" i="674"/>
  <c r="CA101" i="674"/>
  <c r="CA119" i="674"/>
  <c r="CA103" i="674"/>
  <c r="CA125" i="674"/>
  <c r="CA115" i="674"/>
  <c r="CA136" i="674"/>
  <c r="CA105" i="674"/>
  <c r="CA143" i="674"/>
  <c r="CA159" i="674"/>
  <c r="CA192" i="674"/>
  <c r="CA208" i="674"/>
  <c r="CA210" i="674"/>
  <c r="CA114" i="674"/>
  <c r="CA139" i="674"/>
  <c r="CA123" i="674"/>
  <c r="CA163" i="674"/>
  <c r="CA116" i="674"/>
  <c r="CA146" i="674"/>
  <c r="CA165" i="674"/>
  <c r="CA170" i="674"/>
  <c r="CA167" i="674"/>
  <c r="CA215" i="674"/>
  <c r="AZ373" i="674"/>
  <c r="AZ201" i="674"/>
  <c r="AZ281" i="674"/>
  <c r="AZ302" i="674"/>
  <c r="AZ332" i="674"/>
  <c r="AZ19" i="674"/>
  <c r="AZ371" i="674"/>
  <c r="AZ78" i="674"/>
  <c r="AZ400" i="674"/>
  <c r="AZ136" i="674"/>
  <c r="AZ135" i="674"/>
  <c r="AZ25" i="674"/>
  <c r="AZ58" i="674"/>
  <c r="AZ106" i="674"/>
  <c r="AZ146" i="674"/>
  <c r="AZ218" i="674"/>
  <c r="AZ251" i="674"/>
  <c r="AZ335" i="674"/>
  <c r="AZ359" i="674"/>
  <c r="AZ364" i="674"/>
  <c r="AZ420" i="674"/>
  <c r="AZ33" i="674"/>
  <c r="AZ79" i="674"/>
  <c r="AZ117" i="674"/>
  <c r="AZ164" i="674"/>
  <c r="AZ211" i="674"/>
  <c r="AZ253" i="674"/>
  <c r="AZ327" i="674"/>
  <c r="AZ323" i="674"/>
  <c r="AZ384" i="674"/>
  <c r="AZ417" i="674"/>
  <c r="AZ31" i="674"/>
  <c r="AZ83" i="674"/>
  <c r="AZ134" i="674"/>
  <c r="AZ212" i="674"/>
  <c r="AZ276" i="674"/>
  <c r="AZ259" i="674"/>
  <c r="AZ290" i="674"/>
  <c r="AZ328" i="674"/>
  <c r="AZ411" i="674"/>
  <c r="AZ421" i="674"/>
  <c r="AZ34" i="674"/>
  <c r="AZ90" i="674"/>
  <c r="AZ137" i="674"/>
  <c r="AZ165" i="674"/>
  <c r="AZ250" i="674"/>
  <c r="AZ267" i="674"/>
  <c r="AZ300" i="674"/>
  <c r="AZ350" i="674"/>
  <c r="AZ402" i="674"/>
  <c r="AZ424" i="674"/>
  <c r="AZ35" i="674"/>
  <c r="AZ46" i="674"/>
  <c r="AZ84" i="674"/>
  <c r="AZ107" i="674"/>
  <c r="AZ182" i="674"/>
  <c r="AZ266" i="674"/>
  <c r="AZ313" i="674"/>
  <c r="AZ337" i="674"/>
  <c r="AZ347" i="674"/>
  <c r="AZ392" i="674"/>
  <c r="AZ430" i="674"/>
  <c r="AZ32" i="674"/>
  <c r="AZ81" i="674"/>
  <c r="AZ89" i="674"/>
  <c r="AZ110" i="674"/>
  <c r="AZ207" i="674"/>
  <c r="AZ274" i="674"/>
  <c r="AZ288" i="674"/>
  <c r="AZ361" i="674"/>
  <c r="AZ369" i="674"/>
  <c r="AZ403" i="674"/>
  <c r="AZ442" i="674"/>
  <c r="AZ13" i="674"/>
  <c r="AZ66" i="674"/>
  <c r="AZ133" i="674"/>
  <c r="AZ132" i="674"/>
  <c r="AZ190" i="674"/>
  <c r="AZ273" i="674"/>
  <c r="AZ294" i="674"/>
  <c r="AZ324" i="674"/>
  <c r="AZ395" i="674"/>
  <c r="AZ398" i="674"/>
  <c r="AZ24" i="674"/>
  <c r="AZ27" i="674"/>
  <c r="AZ26" i="674"/>
  <c r="AZ71" i="674"/>
  <c r="AZ37" i="674"/>
  <c r="AZ116" i="674"/>
  <c r="AZ98" i="674"/>
  <c r="AZ105" i="674"/>
  <c r="AZ92" i="674"/>
  <c r="AZ145" i="674"/>
  <c r="AZ125" i="674"/>
  <c r="AZ150" i="674"/>
  <c r="AZ118" i="674"/>
  <c r="AZ139" i="674"/>
  <c r="AZ138" i="674"/>
  <c r="AZ172" i="674"/>
  <c r="AZ170" i="674"/>
  <c r="AZ213" i="674"/>
  <c r="AZ219" i="674"/>
  <c r="AZ216" i="674"/>
  <c r="AZ275" i="674"/>
  <c r="AZ260" i="674"/>
  <c r="AZ255" i="674"/>
  <c r="AZ269" i="674"/>
  <c r="AZ289" i="674"/>
  <c r="AZ314" i="674"/>
  <c r="AZ338" i="674"/>
  <c r="AZ305" i="674"/>
  <c r="AZ297" i="674"/>
  <c r="AZ346" i="674"/>
  <c r="AZ331" i="674"/>
  <c r="AZ354" i="674"/>
  <c r="AZ370" i="674"/>
  <c r="AZ379" i="674"/>
  <c r="AZ399" i="674"/>
  <c r="AZ415" i="674"/>
  <c r="AZ412" i="674"/>
  <c r="AZ385" i="674"/>
  <c r="AZ422" i="674"/>
  <c r="AZ439" i="674"/>
  <c r="AZ16" i="674"/>
  <c r="AZ36" i="674"/>
  <c r="AZ20" i="674"/>
  <c r="AZ88" i="674"/>
  <c r="AZ47" i="674"/>
  <c r="AZ63" i="674"/>
  <c r="AZ49" i="674"/>
  <c r="AZ124" i="674"/>
  <c r="AZ100" i="674"/>
  <c r="AZ103" i="674"/>
  <c r="AZ161" i="674"/>
  <c r="AZ96" i="674"/>
  <c r="AZ126" i="674"/>
  <c r="AZ142" i="674"/>
  <c r="AZ141" i="674"/>
  <c r="AZ177" i="674"/>
  <c r="AZ174" i="674"/>
  <c r="AZ215" i="674"/>
  <c r="AZ248" i="674"/>
  <c r="AZ217" i="674"/>
  <c r="AZ284" i="674"/>
  <c r="AZ271" i="674"/>
  <c r="AZ265" i="674"/>
  <c r="AZ278" i="674"/>
  <c r="AZ299" i="674"/>
  <c r="AZ315" i="674"/>
  <c r="AZ320" i="674"/>
  <c r="AZ307" i="674"/>
  <c r="AZ316" i="674"/>
  <c r="AZ367" i="674"/>
  <c r="AZ339" i="674"/>
  <c r="AZ355" i="674"/>
  <c r="AZ372" i="674"/>
  <c r="AZ380" i="674"/>
  <c r="AZ401" i="674"/>
  <c r="AZ377" i="674"/>
  <c r="AZ418" i="674"/>
  <c r="AZ407" i="674"/>
  <c r="AZ440" i="674"/>
  <c r="AZ427" i="674"/>
  <c r="AZ8" i="674"/>
  <c r="AZ18" i="674"/>
  <c r="AZ28" i="674"/>
  <c r="AZ44" i="674"/>
  <c r="AZ68" i="674"/>
  <c r="AZ69" i="674"/>
  <c r="AZ61" i="674"/>
  <c r="AZ80" i="674"/>
  <c r="AZ111" i="674"/>
  <c r="AZ114" i="674"/>
  <c r="AZ101" i="674"/>
  <c r="AZ104" i="674"/>
  <c r="AZ94" i="674"/>
  <c r="AZ167" i="674"/>
  <c r="AZ144" i="674"/>
  <c r="AZ185" i="674"/>
  <c r="AZ192" i="674"/>
  <c r="AZ206" i="674"/>
  <c r="AZ254" i="674"/>
  <c r="AZ277" i="674"/>
  <c r="AZ263" i="674"/>
  <c r="AZ295" i="674"/>
  <c r="AZ262" i="674"/>
  <c r="AZ279" i="674"/>
  <c r="AZ285" i="674"/>
  <c r="AZ304" i="674"/>
  <c r="AZ351" i="674"/>
  <c r="AZ309" i="674"/>
  <c r="AZ317" i="674"/>
  <c r="AZ321" i="674"/>
  <c r="AZ353" i="674"/>
  <c r="AZ368" i="674"/>
  <c r="AZ375" i="674"/>
  <c r="AZ404" i="674"/>
  <c r="AZ393" i="674"/>
  <c r="AZ374" i="674"/>
  <c r="AZ394" i="674"/>
  <c r="AZ408" i="674"/>
  <c r="AZ419" i="674"/>
  <c r="AZ436" i="674"/>
  <c r="AZ29" i="674"/>
  <c r="AZ22" i="674"/>
  <c r="AZ12" i="674"/>
  <c r="AZ93" i="674"/>
  <c r="AZ45" i="674"/>
  <c r="AZ95" i="674"/>
  <c r="AZ64" i="674"/>
  <c r="AZ87" i="674"/>
  <c r="AZ119" i="674"/>
  <c r="AZ122" i="674"/>
  <c r="AZ112" i="674"/>
  <c r="AZ115" i="674"/>
  <c r="AZ102" i="674"/>
  <c r="AZ193" i="674"/>
  <c r="AZ163" i="674"/>
  <c r="AZ173" i="674"/>
  <c r="AZ208" i="674"/>
  <c r="AZ214" i="674"/>
  <c r="AZ261" i="674"/>
  <c r="AZ252" i="674"/>
  <c r="AZ268" i="674"/>
  <c r="AZ245" i="674"/>
  <c r="AZ283" i="674"/>
  <c r="AZ312" i="674"/>
  <c r="AZ296" i="674"/>
  <c r="AZ306" i="674"/>
  <c r="AZ303" i="674"/>
  <c r="AZ311" i="674"/>
  <c r="AZ329" i="674"/>
  <c r="AZ326" i="674"/>
  <c r="AZ356" i="674"/>
  <c r="AZ383" i="674"/>
  <c r="AZ366" i="674"/>
  <c r="AZ358" i="674"/>
  <c r="AZ376" i="674"/>
  <c r="AZ382" i="674"/>
  <c r="AZ409" i="674"/>
  <c r="AZ414" i="674"/>
  <c r="AZ425" i="674"/>
  <c r="AZ429" i="674"/>
  <c r="AZ21" i="674"/>
  <c r="AZ30" i="674"/>
  <c r="AZ15" i="674"/>
  <c r="AZ62" i="674"/>
  <c r="AZ85" i="674"/>
  <c r="AZ97" i="674"/>
  <c r="AZ67" i="674"/>
  <c r="AZ59" i="674"/>
  <c r="AZ127" i="674"/>
  <c r="AZ147" i="674"/>
  <c r="AZ120" i="674"/>
  <c r="AZ123" i="674"/>
  <c r="AZ113" i="674"/>
  <c r="AZ157" i="674"/>
  <c r="AZ180" i="674"/>
  <c r="AZ166" i="674"/>
  <c r="AZ179" i="674"/>
  <c r="AZ209" i="674"/>
  <c r="AZ246" i="674"/>
  <c r="AZ280" i="674"/>
  <c r="AZ270" i="674"/>
  <c r="AZ247" i="674"/>
  <c r="AZ293" i="674"/>
  <c r="AZ264" i="674"/>
  <c r="AZ301" i="674"/>
  <c r="AZ308" i="674"/>
  <c r="AZ322" i="674"/>
  <c r="AZ318" i="674"/>
  <c r="AZ349" i="674"/>
  <c r="AZ334" i="674"/>
  <c r="AZ357" i="674"/>
  <c r="AZ325" i="674"/>
  <c r="AZ410" i="674"/>
  <c r="AZ360" i="674"/>
  <c r="AZ378" i="674"/>
  <c r="AZ397" i="674"/>
  <c r="AZ413" i="674"/>
  <c r="AZ428" i="674"/>
  <c r="AZ416" i="674"/>
  <c r="AZ441" i="674"/>
  <c r="AZ48" i="674"/>
  <c r="AZ17" i="674"/>
  <c r="AZ23" i="674"/>
  <c r="AZ77" i="674"/>
  <c r="AZ60" i="674"/>
  <c r="AZ156" i="674"/>
  <c r="AZ70" i="674"/>
  <c r="AZ65" i="674"/>
  <c r="AZ130" i="674"/>
  <c r="AZ159" i="674"/>
  <c r="AZ131" i="674"/>
  <c r="AZ99" i="674"/>
  <c r="AZ121" i="674"/>
  <c r="AZ143" i="674"/>
  <c r="AZ184" i="674"/>
  <c r="AZ178" i="674"/>
  <c r="AZ183" i="674"/>
  <c r="AZ210" i="674"/>
  <c r="AZ256" i="674"/>
  <c r="AZ258" i="674"/>
  <c r="AZ272" i="674"/>
  <c r="AZ249" i="674"/>
  <c r="AZ298" i="674"/>
  <c r="AZ282" i="674"/>
  <c r="AZ287" i="674"/>
  <c r="AZ310" i="674"/>
  <c r="AZ352" i="674"/>
  <c r="AZ319" i="674"/>
  <c r="AZ365" i="674"/>
  <c r="AZ348" i="674"/>
  <c r="AZ363" i="674"/>
  <c r="AZ333" i="674"/>
  <c r="AZ381" i="674"/>
  <c r="AZ362" i="674"/>
  <c r="AZ406" i="674"/>
  <c r="AZ405" i="674"/>
  <c r="AZ396" i="674"/>
  <c r="AZ423" i="674"/>
  <c r="AZ426" i="674"/>
  <c r="AZ437" i="674"/>
  <c r="AO373" i="674"/>
  <c r="AO27" i="674"/>
  <c r="AO70" i="674"/>
  <c r="AO123" i="674"/>
  <c r="AO164" i="674"/>
  <c r="AO275" i="674"/>
  <c r="AO375" i="674"/>
  <c r="AO425" i="674"/>
  <c r="AO31" i="674"/>
  <c r="AO59" i="674"/>
  <c r="AO126" i="674"/>
  <c r="AO211" i="674"/>
  <c r="AO300" i="674"/>
  <c r="AO356" i="674"/>
  <c r="AO429" i="674"/>
  <c r="AO34" i="674"/>
  <c r="AO65" i="674"/>
  <c r="AO102" i="674"/>
  <c r="AO217" i="674"/>
  <c r="AO301" i="674"/>
  <c r="AO400" i="674"/>
  <c r="AO24" i="674"/>
  <c r="AO71" i="674"/>
  <c r="AO124" i="674"/>
  <c r="AO192" i="674"/>
  <c r="AO329" i="674"/>
  <c r="AO368" i="674"/>
  <c r="AO32" i="674"/>
  <c r="AO77" i="674"/>
  <c r="AO135" i="674"/>
  <c r="AO273" i="674"/>
  <c r="AO361" i="674"/>
  <c r="AO394" i="674"/>
  <c r="AO8" i="674"/>
  <c r="AO69" i="674"/>
  <c r="AO78" i="674"/>
  <c r="AO130" i="674"/>
  <c r="AO272" i="674"/>
  <c r="AO312" i="674"/>
  <c r="AO406" i="674"/>
  <c r="AO47" i="674"/>
  <c r="AO46" i="674"/>
  <c r="AO93" i="674"/>
  <c r="AO143" i="674"/>
  <c r="AO298" i="674"/>
  <c r="AO359" i="674"/>
  <c r="AO405" i="674"/>
  <c r="AO22" i="674"/>
  <c r="AO67" i="674"/>
  <c r="AO115" i="674"/>
  <c r="AO159" i="674"/>
  <c r="AO261" i="674"/>
  <c r="AO318" i="674"/>
  <c r="AO421" i="674"/>
  <c r="AO95" i="674"/>
  <c r="AO193" i="674"/>
  <c r="AO185" i="674"/>
  <c r="AO165" i="674"/>
  <c r="AO179" i="674"/>
  <c r="AO208" i="674"/>
  <c r="AO206" i="674"/>
  <c r="AO247" i="674"/>
  <c r="AO262" i="674"/>
  <c r="AO264" i="674"/>
  <c r="AO258" i="674"/>
  <c r="AO276" i="674"/>
  <c r="AO305" i="674"/>
  <c r="AO307" i="674"/>
  <c r="AO309" i="674"/>
  <c r="AO299" i="674"/>
  <c r="AO313" i="674"/>
  <c r="AO396" i="674"/>
  <c r="AO320" i="674"/>
  <c r="AO324" i="674"/>
  <c r="AO358" i="674"/>
  <c r="AO380" i="674"/>
  <c r="AO369" i="674"/>
  <c r="AO402" i="674"/>
  <c r="AO407" i="674"/>
  <c r="AO423" i="674"/>
  <c r="AO422" i="674"/>
  <c r="AO426" i="674"/>
  <c r="AO441" i="674"/>
  <c r="AO45" i="674"/>
  <c r="AO13" i="674"/>
  <c r="AO18" i="674"/>
  <c r="AO35" i="674"/>
  <c r="AO58" i="674"/>
  <c r="AO83" i="674"/>
  <c r="AO84" i="674"/>
  <c r="AO81" i="674"/>
  <c r="AO101" i="674"/>
  <c r="AO134" i="674"/>
  <c r="AO113" i="674"/>
  <c r="AO138" i="674"/>
  <c r="AO103" i="674"/>
  <c r="AO141" i="674"/>
  <c r="AO139" i="674"/>
  <c r="AO173" i="674"/>
  <c r="AO183" i="674"/>
  <c r="AO218" i="674"/>
  <c r="AO214" i="674"/>
  <c r="AO249" i="674"/>
  <c r="AO287" i="674"/>
  <c r="AO246" i="674"/>
  <c r="AO266" i="674"/>
  <c r="AO279" i="674"/>
  <c r="AO326" i="674"/>
  <c r="AO337" i="674"/>
  <c r="AO311" i="674"/>
  <c r="AO315" i="674"/>
  <c r="AO321" i="674"/>
  <c r="AO325" i="674"/>
  <c r="AO322" i="674"/>
  <c r="AO332" i="674"/>
  <c r="AO360" i="674"/>
  <c r="AO417" i="674"/>
  <c r="AO372" i="674"/>
  <c r="AO381" i="674"/>
  <c r="AO384" i="674"/>
  <c r="AO424" i="674"/>
  <c r="AO418" i="674"/>
  <c r="AO428" i="674"/>
  <c r="AO33" i="674"/>
  <c r="AO20" i="674"/>
  <c r="AO26" i="674"/>
  <c r="AO37" i="674"/>
  <c r="AO79" i="674"/>
  <c r="AO89" i="674"/>
  <c r="AO90" i="674"/>
  <c r="AO88" i="674"/>
  <c r="AO112" i="674"/>
  <c r="AO137" i="674"/>
  <c r="AO121" i="674"/>
  <c r="AO92" i="674"/>
  <c r="AO114" i="674"/>
  <c r="AO177" i="674"/>
  <c r="AO142" i="674"/>
  <c r="AO207" i="674"/>
  <c r="AO167" i="674"/>
  <c r="AO209" i="674"/>
  <c r="AO215" i="674"/>
  <c r="AO251" i="674"/>
  <c r="AO259" i="674"/>
  <c r="AO248" i="674"/>
  <c r="AO277" i="674"/>
  <c r="AO281" i="674"/>
  <c r="AO303" i="674"/>
  <c r="AO351" i="674"/>
  <c r="AO319" i="674"/>
  <c r="AO296" i="674"/>
  <c r="AO348" i="674"/>
  <c r="AO333" i="674"/>
  <c r="AO338" i="674"/>
  <c r="AO346" i="674"/>
  <c r="AO362" i="674"/>
  <c r="AO363" i="674"/>
  <c r="AO374" i="674"/>
  <c r="AO392" i="674"/>
  <c r="AO395" i="674"/>
  <c r="AO430" i="674"/>
  <c r="AO411" i="674"/>
  <c r="AO440" i="674"/>
  <c r="AO25" i="674"/>
  <c r="AO28" i="674"/>
  <c r="AO19" i="674"/>
  <c r="AO44" i="674"/>
  <c r="AO98" i="674"/>
  <c r="AO94" i="674"/>
  <c r="AO106" i="674"/>
  <c r="AO85" i="674"/>
  <c r="AO120" i="674"/>
  <c r="AO174" i="674"/>
  <c r="AO132" i="674"/>
  <c r="AO100" i="674"/>
  <c r="AO122" i="674"/>
  <c r="AO144" i="674"/>
  <c r="AO163" i="674"/>
  <c r="AO166" i="674"/>
  <c r="AO180" i="674"/>
  <c r="AO212" i="674"/>
  <c r="AO274" i="674"/>
  <c r="AO253" i="674"/>
  <c r="AO267" i="674"/>
  <c r="AO250" i="674"/>
  <c r="AO278" i="674"/>
  <c r="AO283" i="674"/>
  <c r="AO280" i="674"/>
  <c r="AO288" i="674"/>
  <c r="AO357" i="674"/>
  <c r="AO304" i="674"/>
  <c r="AO323" i="674"/>
  <c r="AO347" i="674"/>
  <c r="AO352" i="674"/>
  <c r="AO410" i="674"/>
  <c r="AO364" i="674"/>
  <c r="AO365" i="674"/>
  <c r="AO377" i="674"/>
  <c r="AO398" i="674"/>
  <c r="AO397" i="674"/>
  <c r="AO412" i="674"/>
  <c r="AO413" i="674"/>
  <c r="AO437" i="674"/>
  <c r="AO17" i="674"/>
  <c r="AO12" i="674"/>
  <c r="AO21" i="674"/>
  <c r="AO48" i="674"/>
  <c r="AO117" i="674"/>
  <c r="AO99" i="674"/>
  <c r="AO125" i="674"/>
  <c r="AO136" i="674"/>
  <c r="AO131" i="674"/>
  <c r="AO107" i="674"/>
  <c r="AO97" i="674"/>
  <c r="AO111" i="674"/>
  <c r="AO133" i="674"/>
  <c r="AO147" i="674"/>
  <c r="AO170" i="674"/>
  <c r="AO178" i="674"/>
  <c r="AO184" i="674"/>
  <c r="AO216" i="674"/>
  <c r="AO245" i="674"/>
  <c r="AO255" i="674"/>
  <c r="AO269" i="674"/>
  <c r="AO252" i="674"/>
  <c r="AO263" i="674"/>
  <c r="AO285" i="674"/>
  <c r="AO282" i="674"/>
  <c r="AO294" i="674"/>
  <c r="AO302" i="674"/>
  <c r="AO306" i="674"/>
  <c r="AO331" i="674"/>
  <c r="AO355" i="674"/>
  <c r="AO327" i="674"/>
  <c r="AO366" i="674"/>
  <c r="AO383" i="674"/>
  <c r="AO370" i="674"/>
  <c r="AO385" i="674"/>
  <c r="AO393" i="674"/>
  <c r="AO399" i="674"/>
  <c r="AO414" i="674"/>
  <c r="AO415" i="674"/>
  <c r="AO442" i="674"/>
  <c r="AO36" i="674"/>
  <c r="AO15" i="674"/>
  <c r="AO29" i="674"/>
  <c r="AO49" i="674"/>
  <c r="AO61" i="674"/>
  <c r="AO80" i="674"/>
  <c r="AO62" i="674"/>
  <c r="AO60" i="674"/>
  <c r="AO96" i="674"/>
  <c r="AO110" i="674"/>
  <c r="AO105" i="674"/>
  <c r="AO119" i="674"/>
  <c r="AO146" i="674"/>
  <c r="AO150" i="674"/>
  <c r="AO145" i="674"/>
  <c r="AO182" i="674"/>
  <c r="AO190" i="674"/>
  <c r="AO201" i="674"/>
  <c r="AO260" i="674"/>
  <c r="AO265" i="674"/>
  <c r="AO289" i="674"/>
  <c r="AO254" i="674"/>
  <c r="AO268" i="674"/>
  <c r="AO293" i="674"/>
  <c r="AO284" i="674"/>
  <c r="AO334" i="674"/>
  <c r="AO317" i="674"/>
  <c r="AO308" i="674"/>
  <c r="AO339" i="674"/>
  <c r="AO314" i="674"/>
  <c r="AO335" i="674"/>
  <c r="AO367" i="674"/>
  <c r="AO403" i="674"/>
  <c r="AO378" i="674"/>
  <c r="AO371" i="674"/>
  <c r="AO408" i="674"/>
  <c r="AO401" i="674"/>
  <c r="AO419" i="674"/>
  <c r="AO439" i="674"/>
  <c r="AO427" i="674"/>
  <c r="AO30" i="674"/>
  <c r="AO23" i="674"/>
  <c r="AO16" i="674"/>
  <c r="AO63" i="674"/>
  <c r="AO64" i="674"/>
  <c r="AO87" i="674"/>
  <c r="AO68" i="674"/>
  <c r="AO66" i="674"/>
  <c r="AO104" i="674"/>
  <c r="AO118" i="674"/>
  <c r="AO116" i="674"/>
  <c r="AO127" i="674"/>
  <c r="AO157" i="674"/>
  <c r="AO156" i="674"/>
  <c r="AO161" i="674"/>
  <c r="AO210" i="674"/>
  <c r="AO172" i="674"/>
  <c r="AO213" i="674"/>
  <c r="AO219" i="674"/>
  <c r="AO271" i="674"/>
  <c r="AO290" i="674"/>
  <c r="AO256" i="674"/>
  <c r="AO270" i="674"/>
  <c r="AO295" i="674"/>
  <c r="AO297" i="674"/>
  <c r="AO350" i="674"/>
  <c r="AO328" i="674"/>
  <c r="AO310" i="674"/>
  <c r="AO353" i="674"/>
  <c r="AO316" i="674"/>
  <c r="AO349" i="674"/>
  <c r="AO354" i="674"/>
  <c r="AO382" i="674"/>
  <c r="AO379" i="674"/>
  <c r="AO376" i="674"/>
  <c r="AO409" i="674"/>
  <c r="AO404" i="674"/>
  <c r="AO416" i="674"/>
  <c r="AO420" i="674"/>
  <c r="AO436" i="674"/>
  <c r="AY373" i="674"/>
  <c r="AY32" i="674"/>
  <c r="AY395" i="674"/>
  <c r="AY63" i="674"/>
  <c r="AY426" i="674"/>
  <c r="AY114" i="674"/>
  <c r="AY116" i="674"/>
  <c r="AY179" i="674"/>
  <c r="AY296" i="674"/>
  <c r="AY301" i="674"/>
  <c r="AY294" i="674"/>
  <c r="AY29" i="674"/>
  <c r="AY64" i="674"/>
  <c r="AY112" i="674"/>
  <c r="AY141" i="674"/>
  <c r="AY207" i="674"/>
  <c r="AY283" i="674"/>
  <c r="AY282" i="674"/>
  <c r="AY359" i="674"/>
  <c r="AY416" i="674"/>
  <c r="AY17" i="674"/>
  <c r="AY67" i="674"/>
  <c r="AY120" i="674"/>
  <c r="AY180" i="674"/>
  <c r="AY210" i="674"/>
  <c r="AY324" i="674"/>
  <c r="AY284" i="674"/>
  <c r="AY385" i="674"/>
  <c r="AY378" i="674"/>
  <c r="AY15" i="674"/>
  <c r="AY100" i="674"/>
  <c r="AY123" i="674"/>
  <c r="AY156" i="674"/>
  <c r="AY266" i="674"/>
  <c r="AY289" i="674"/>
  <c r="AY320" i="674"/>
  <c r="AY363" i="674"/>
  <c r="AY375" i="674"/>
  <c r="AY23" i="674"/>
  <c r="AY47" i="674"/>
  <c r="AY139" i="674"/>
  <c r="AY159" i="674"/>
  <c r="AY245" i="674"/>
  <c r="AY264" i="674"/>
  <c r="AY303" i="674"/>
  <c r="AY328" i="674"/>
  <c r="AY397" i="674"/>
  <c r="AY49" i="674"/>
  <c r="AY68" i="674"/>
  <c r="AY102" i="674"/>
  <c r="AY177" i="674"/>
  <c r="AY249" i="674"/>
  <c r="AY261" i="674"/>
  <c r="AY309" i="674"/>
  <c r="AY360" i="674"/>
  <c r="AY396" i="674"/>
  <c r="AY46" i="674"/>
  <c r="AY71" i="674"/>
  <c r="AY113" i="674"/>
  <c r="AY185" i="674"/>
  <c r="AY251" i="674"/>
  <c r="AY276" i="674"/>
  <c r="AY311" i="674"/>
  <c r="AY366" i="674"/>
  <c r="AY428" i="674"/>
  <c r="AY35" i="674"/>
  <c r="AY78" i="674"/>
  <c r="AY103" i="674"/>
  <c r="AY105" i="674"/>
  <c r="AY164" i="674"/>
  <c r="AY281" i="674"/>
  <c r="AY335" i="674"/>
  <c r="AY321" i="674"/>
  <c r="AY381" i="674"/>
  <c r="AY424" i="674"/>
  <c r="AY383" i="674"/>
  <c r="AY379" i="674"/>
  <c r="AY398" i="674"/>
  <c r="AY417" i="674"/>
  <c r="AY437" i="674"/>
  <c r="AY440" i="674"/>
  <c r="AY24" i="674"/>
  <c r="AY25" i="674"/>
  <c r="AY31" i="674"/>
  <c r="AY37" i="674"/>
  <c r="AY69" i="674"/>
  <c r="AY70" i="674"/>
  <c r="AY59" i="674"/>
  <c r="AY77" i="674"/>
  <c r="AY122" i="674"/>
  <c r="AY131" i="674"/>
  <c r="AY99" i="674"/>
  <c r="AY121" i="674"/>
  <c r="AY124" i="674"/>
  <c r="AY133" i="674"/>
  <c r="AY161" i="674"/>
  <c r="AY178" i="674"/>
  <c r="AY183" i="674"/>
  <c r="AY216" i="674"/>
  <c r="AY255" i="674"/>
  <c r="AY275" i="674"/>
  <c r="AY260" i="674"/>
  <c r="AY259" i="674"/>
  <c r="AY246" i="674"/>
  <c r="AY277" i="674"/>
  <c r="AY306" i="674"/>
  <c r="AY312" i="674"/>
  <c r="AY322" i="674"/>
  <c r="AY318" i="674"/>
  <c r="AY302" i="674"/>
  <c r="AY323" i="674"/>
  <c r="AY350" i="674"/>
  <c r="AY338" i="674"/>
  <c r="AY371" i="674"/>
  <c r="AY402" i="674"/>
  <c r="AY384" i="674"/>
  <c r="AY392" i="674"/>
  <c r="AY400" i="674"/>
  <c r="AY422" i="674"/>
  <c r="AY418" i="674"/>
  <c r="AY425" i="674"/>
  <c r="AY16" i="674"/>
  <c r="AY33" i="674"/>
  <c r="AY34" i="674"/>
  <c r="AY130" i="674"/>
  <c r="AY58" i="674"/>
  <c r="AY83" i="674"/>
  <c r="AY65" i="674"/>
  <c r="AY81" i="674"/>
  <c r="AY166" i="674"/>
  <c r="AY134" i="674"/>
  <c r="AY107" i="674"/>
  <c r="AY132" i="674"/>
  <c r="AY145" i="674"/>
  <c r="AY144" i="674"/>
  <c r="AY165" i="674"/>
  <c r="AY182" i="674"/>
  <c r="AY209" i="674"/>
  <c r="AY211" i="674"/>
  <c r="AY274" i="674"/>
  <c r="AY263" i="674"/>
  <c r="AY271" i="674"/>
  <c r="AY267" i="674"/>
  <c r="AY248" i="674"/>
  <c r="AY290" i="674"/>
  <c r="AY308" i="674"/>
  <c r="AY313" i="674"/>
  <c r="AY334" i="674"/>
  <c r="AY319" i="674"/>
  <c r="AY314" i="674"/>
  <c r="AY331" i="674"/>
  <c r="AY354" i="674"/>
  <c r="AY352" i="674"/>
  <c r="AY380" i="674"/>
  <c r="AY376" i="674"/>
  <c r="AY399" i="674"/>
  <c r="AY403" i="674"/>
  <c r="AY407" i="674"/>
  <c r="AY410" i="674"/>
  <c r="AY423" i="674"/>
  <c r="AY430" i="674"/>
  <c r="AY36" i="674"/>
  <c r="AY8" i="674"/>
  <c r="AY44" i="674"/>
  <c r="AY18" i="674"/>
  <c r="AY85" i="674"/>
  <c r="AY79" i="674"/>
  <c r="AY90" i="674"/>
  <c r="AY84" i="674"/>
  <c r="AY88" i="674"/>
  <c r="AY98" i="674"/>
  <c r="AY137" i="674"/>
  <c r="AY110" i="674"/>
  <c r="AY135" i="674"/>
  <c r="AY157" i="674"/>
  <c r="AY163" i="674"/>
  <c r="AY172" i="674"/>
  <c r="AY170" i="674"/>
  <c r="AY167" i="674"/>
  <c r="AY219" i="674"/>
  <c r="AY247" i="674"/>
  <c r="AY268" i="674"/>
  <c r="AY285" i="674"/>
  <c r="AY269" i="674"/>
  <c r="AY250" i="674"/>
  <c r="AY304" i="674"/>
  <c r="AY349" i="674"/>
  <c r="AY332" i="674"/>
  <c r="AY358" i="674"/>
  <c r="AY326" i="674"/>
  <c r="AY315" i="674"/>
  <c r="AY339" i="674"/>
  <c r="AY355" i="674"/>
  <c r="AY361" i="674"/>
  <c r="AY415" i="674"/>
  <c r="AY377" i="674"/>
  <c r="AY404" i="674"/>
  <c r="AY401" i="674"/>
  <c r="AY408" i="674"/>
  <c r="AY412" i="674"/>
  <c r="AY427" i="674"/>
  <c r="AY442" i="674"/>
  <c r="AY27" i="674"/>
  <c r="AY22" i="674"/>
  <c r="AY20" i="674"/>
  <c r="AY26" i="674"/>
  <c r="AY48" i="674"/>
  <c r="AY89" i="674"/>
  <c r="AY80" i="674"/>
  <c r="AY101" i="674"/>
  <c r="AY93" i="674"/>
  <c r="AY106" i="674"/>
  <c r="AY96" i="674"/>
  <c r="AY118" i="674"/>
  <c r="AY138" i="674"/>
  <c r="AY173" i="674"/>
  <c r="AY184" i="674"/>
  <c r="AY201" i="674"/>
  <c r="AY174" i="674"/>
  <c r="AY193" i="674"/>
  <c r="AY253" i="674"/>
  <c r="AY258" i="674"/>
  <c r="AY270" i="674"/>
  <c r="AY299" i="674"/>
  <c r="AY278" i="674"/>
  <c r="AY252" i="674"/>
  <c r="AY293" i="674"/>
  <c r="AY287" i="674"/>
  <c r="AY346" i="674"/>
  <c r="AY300" i="674"/>
  <c r="AY297" i="674"/>
  <c r="AY329" i="674"/>
  <c r="AY353" i="674"/>
  <c r="AY325" i="674"/>
  <c r="AY365" i="674"/>
  <c r="AY362" i="674"/>
  <c r="AY369" i="674"/>
  <c r="AY374" i="674"/>
  <c r="AY420" i="674"/>
  <c r="AY393" i="674"/>
  <c r="AY414" i="674"/>
  <c r="AY436" i="674"/>
  <c r="AY439" i="674"/>
  <c r="AY19" i="674"/>
  <c r="AY30" i="674"/>
  <c r="AY28" i="674"/>
  <c r="AY111" i="674"/>
  <c r="AY60" i="674"/>
  <c r="AY119" i="674"/>
  <c r="AY87" i="674"/>
  <c r="AY127" i="674"/>
  <c r="AY136" i="674"/>
  <c r="AY117" i="674"/>
  <c r="AY104" i="674"/>
  <c r="AY126" i="674"/>
  <c r="AY142" i="674"/>
  <c r="AY143" i="674"/>
  <c r="AY147" i="674"/>
  <c r="AY213" i="674"/>
  <c r="AY192" i="674"/>
  <c r="AY206" i="674"/>
  <c r="AY190" i="674"/>
  <c r="AY217" i="674"/>
  <c r="AY272" i="674"/>
  <c r="AY265" i="674"/>
  <c r="AY279" i="674"/>
  <c r="AY254" i="674"/>
  <c r="AY295" i="674"/>
  <c r="AY310" i="674"/>
  <c r="AY348" i="674"/>
  <c r="AY305" i="674"/>
  <c r="AY316" i="674"/>
  <c r="AY337" i="674"/>
  <c r="AY356" i="674"/>
  <c r="AY333" i="674"/>
  <c r="AY367" i="674"/>
  <c r="AY364" i="674"/>
  <c r="AY370" i="674"/>
  <c r="AY382" i="674"/>
  <c r="AY409" i="674"/>
  <c r="AY405" i="674"/>
  <c r="AY419" i="674"/>
  <c r="AY429" i="674"/>
  <c r="AY13" i="674"/>
  <c r="AY21" i="674"/>
  <c r="AY12" i="674"/>
  <c r="AY45" i="674"/>
  <c r="AY66" i="674"/>
  <c r="AY61" i="674"/>
  <c r="AY92" i="674"/>
  <c r="AY62" i="674"/>
  <c r="AY95" i="674"/>
  <c r="AY125" i="674"/>
  <c r="AY115" i="674"/>
  <c r="AY94" i="674"/>
  <c r="AY97" i="674"/>
  <c r="AY146" i="674"/>
  <c r="AY150" i="674"/>
  <c r="AY215" i="674"/>
  <c r="AY208" i="674"/>
  <c r="AY214" i="674"/>
  <c r="AY212" i="674"/>
  <c r="AY218" i="674"/>
  <c r="AY273" i="674"/>
  <c r="AY262" i="674"/>
  <c r="AY288" i="674"/>
  <c r="AY256" i="674"/>
  <c r="AY298" i="674"/>
  <c r="AY280" i="674"/>
  <c r="AY327" i="674"/>
  <c r="AY307" i="674"/>
  <c r="AY317" i="674"/>
  <c r="AY351" i="674"/>
  <c r="AY357" i="674"/>
  <c r="AY347" i="674"/>
  <c r="AY368" i="674"/>
  <c r="AY411" i="674"/>
  <c r="AY372" i="674"/>
  <c r="AY394" i="674"/>
  <c r="AY413" i="674"/>
  <c r="AY406" i="674"/>
  <c r="AY421" i="674"/>
  <c r="AY441" i="674"/>
  <c r="CB105" i="674"/>
  <c r="CB94" i="674"/>
  <c r="CB24" i="674"/>
  <c r="CB100" i="674"/>
  <c r="CB177" i="674"/>
  <c r="CB26" i="674"/>
  <c r="CB111" i="674"/>
  <c r="CB185" i="674"/>
  <c r="CB174" i="674"/>
  <c r="CB213" i="674"/>
  <c r="CB216" i="674"/>
  <c r="CB78" i="674"/>
  <c r="CB138" i="674"/>
  <c r="CB16" i="674"/>
  <c r="CB87" i="674"/>
  <c r="CB163" i="674"/>
  <c r="CB8" i="674"/>
  <c r="CB37" i="674"/>
  <c r="CB119" i="674"/>
  <c r="CB107" i="674"/>
  <c r="CB113" i="674"/>
  <c r="CB167" i="674"/>
  <c r="CB144" i="674"/>
  <c r="CB173" i="674"/>
  <c r="CB207" i="674"/>
  <c r="CB206" i="674"/>
  <c r="CB217" i="674"/>
  <c r="CB79" i="674"/>
  <c r="CB142" i="674"/>
  <c r="CB48" i="674"/>
  <c r="CB122" i="674"/>
  <c r="CB61" i="674"/>
  <c r="CB29" i="674"/>
  <c r="CB64" i="674"/>
  <c r="CB110" i="674"/>
  <c r="CB219" i="674"/>
  <c r="CB18" i="674"/>
  <c r="CB114" i="674"/>
  <c r="CB211" i="674"/>
  <c r="CB90" i="674"/>
  <c r="CB102" i="674"/>
  <c r="CB62" i="674"/>
  <c r="CB135" i="674"/>
  <c r="CB15" i="674"/>
  <c r="CB65" i="674"/>
  <c r="CB96" i="674"/>
  <c r="CB180" i="674"/>
  <c r="CB214" i="674"/>
  <c r="CB21" i="674"/>
  <c r="CB17" i="674"/>
  <c r="CB23" i="674"/>
  <c r="CB124" i="674"/>
  <c r="CB85" i="674"/>
  <c r="CB98" i="674"/>
  <c r="CB67" i="674"/>
  <c r="CB84" i="674"/>
  <c r="CB130" i="674"/>
  <c r="CB125" i="674"/>
  <c r="CB104" i="674"/>
  <c r="CB118" i="674"/>
  <c r="CB132" i="674"/>
  <c r="CB143" i="674"/>
  <c r="CB184" i="674"/>
  <c r="CB166" i="674"/>
  <c r="CB183" i="674"/>
  <c r="CB218" i="674"/>
  <c r="CB80" i="674"/>
  <c r="CB170" i="674"/>
  <c r="CB49" i="674"/>
  <c r="CB141" i="674"/>
  <c r="CB93" i="674"/>
  <c r="CB77" i="674"/>
  <c r="CB127" i="674"/>
  <c r="CB121" i="674"/>
  <c r="CC3" i="674"/>
  <c r="CB13" i="674"/>
  <c r="CB25" i="674"/>
  <c r="CB31" i="674"/>
  <c r="CB68" i="674"/>
  <c r="CB97" i="674"/>
  <c r="CB63" i="674"/>
  <c r="CB70" i="674"/>
  <c r="CB88" i="674"/>
  <c r="CB134" i="674"/>
  <c r="CB156" i="674"/>
  <c r="CB115" i="674"/>
  <c r="CB126" i="674"/>
  <c r="CB145" i="674"/>
  <c r="CB161" i="674"/>
  <c r="CB190" i="674"/>
  <c r="CB178" i="674"/>
  <c r="CB193" i="674"/>
  <c r="CB209" i="674"/>
  <c r="CB20" i="674"/>
  <c r="CB120" i="674"/>
  <c r="CB201" i="674"/>
  <c r="CB47" i="674"/>
  <c r="CB99" i="674"/>
  <c r="CB12" i="674"/>
  <c r="CB106" i="674"/>
  <c r="CB30" i="674"/>
  <c r="CB95" i="674"/>
  <c r="CB117" i="674"/>
  <c r="CB157" i="674"/>
  <c r="CB179" i="674"/>
  <c r="CB35" i="674"/>
  <c r="CB19" i="674"/>
  <c r="CB33" i="674"/>
  <c r="CB34" i="674"/>
  <c r="CB44" i="674"/>
  <c r="CB60" i="674"/>
  <c r="CB69" i="674"/>
  <c r="CB83" i="674"/>
  <c r="CB89" i="674"/>
  <c r="CB137" i="674"/>
  <c r="CB101" i="674"/>
  <c r="CB123" i="674"/>
  <c r="CB133" i="674"/>
  <c r="CB150" i="674"/>
  <c r="CB164" i="674"/>
  <c r="CB165" i="674"/>
  <c r="CB182" i="674"/>
  <c r="CB208" i="674"/>
  <c r="CB210" i="674"/>
  <c r="CB46" i="674"/>
  <c r="CB159" i="674"/>
  <c r="CB28" i="674"/>
  <c r="CB131" i="674"/>
  <c r="CB22" i="674"/>
  <c r="CB59" i="674"/>
  <c r="CB45" i="674"/>
  <c r="CB32" i="674"/>
  <c r="CB27" i="674"/>
  <c r="CB81" i="674"/>
  <c r="CB36" i="674"/>
  <c r="CB71" i="674"/>
  <c r="CB66" i="674"/>
  <c r="CB58" i="674"/>
  <c r="CB116" i="674"/>
  <c r="CB92" i="674"/>
  <c r="CB103" i="674"/>
  <c r="CB112" i="674"/>
  <c r="CB147" i="674"/>
  <c r="CB136" i="674"/>
  <c r="CB139" i="674"/>
  <c r="CB146" i="674"/>
  <c r="CB172" i="674"/>
  <c r="CB192" i="674"/>
  <c r="CB212" i="674"/>
  <c r="CB215" i="674"/>
  <c r="CC8" i="674"/>
  <c r="CC102" i="674"/>
  <c r="CC214" i="674"/>
  <c r="CC25" i="674"/>
  <c r="CC120" i="674"/>
  <c r="CC87" i="674"/>
  <c r="CC143" i="674"/>
  <c r="CC15" i="674"/>
  <c r="CC100" i="674"/>
  <c r="CC173" i="674"/>
  <c r="CC89" i="674"/>
  <c r="CC107" i="674"/>
  <c r="CC59" i="674"/>
  <c r="CC98" i="674"/>
  <c r="CC161" i="674"/>
  <c r="CC93" i="674"/>
  <c r="CC207" i="674"/>
  <c r="CC27" i="674"/>
  <c r="CC111" i="674"/>
  <c r="CC180" i="674"/>
  <c r="CC29" i="674"/>
  <c r="CC63" i="674"/>
  <c r="CC110" i="674"/>
  <c r="CC219" i="674"/>
  <c r="CC69" i="674"/>
  <c r="CC156" i="674"/>
  <c r="CC81" i="674"/>
  <c r="CC99" i="674"/>
  <c r="CC48" i="674"/>
  <c r="CC49" i="674"/>
  <c r="CC166" i="674"/>
  <c r="CC22" i="674"/>
  <c r="CC119" i="674"/>
  <c r="CC178" i="674"/>
  <c r="CC28" i="674"/>
  <c r="CC179" i="674"/>
  <c r="CC118" i="674"/>
  <c r="CC201" i="674"/>
  <c r="CC32" i="674"/>
  <c r="CC46" i="674"/>
  <c r="CC60" i="674"/>
  <c r="CC67" i="674"/>
  <c r="CC97" i="674"/>
  <c r="CC117" i="674"/>
  <c r="CC104" i="674"/>
  <c r="CC126" i="674"/>
  <c r="CC159" i="674"/>
  <c r="CC135" i="674"/>
  <c r="CC177" i="674"/>
  <c r="CC192" i="674"/>
  <c r="CC213" i="674"/>
  <c r="CC216" i="674"/>
  <c r="CC19" i="674"/>
  <c r="CC122" i="674"/>
  <c r="CC209" i="674"/>
  <c r="CC47" i="674"/>
  <c r="CC139" i="674"/>
  <c r="CC211" i="674"/>
  <c r="CC94" i="674"/>
  <c r="CC142" i="674"/>
  <c r="CC212" i="674"/>
  <c r="CC21" i="674"/>
  <c r="CC92" i="674"/>
  <c r="CC127" i="674"/>
  <c r="CC164" i="674"/>
  <c r="CC215" i="674"/>
  <c r="CC45" i="674"/>
  <c r="CC37" i="674"/>
  <c r="CC62" i="674"/>
  <c r="CC113" i="674"/>
  <c r="CC130" i="674"/>
  <c r="CC26" i="674"/>
  <c r="CC35" i="674"/>
  <c r="CC23" i="674"/>
  <c r="CC84" i="674"/>
  <c r="CC68" i="674"/>
  <c r="CC66" i="674"/>
  <c r="CC132" i="674"/>
  <c r="CC70" i="674"/>
  <c r="CC105" i="674"/>
  <c r="CC134" i="674"/>
  <c r="CC125" i="674"/>
  <c r="CC115" i="674"/>
  <c r="CC133" i="674"/>
  <c r="CC183" i="674"/>
  <c r="CC146" i="674"/>
  <c r="CC185" i="674"/>
  <c r="CC206" i="674"/>
  <c r="CC217" i="674"/>
  <c r="CC36" i="674"/>
  <c r="CC172" i="674"/>
  <c r="CC33" i="674"/>
  <c r="CC131" i="674"/>
  <c r="CC210" i="674"/>
  <c r="CC20" i="674"/>
  <c r="CC121" i="674"/>
  <c r="CC184" i="674"/>
  <c r="CC30" i="674"/>
  <c r="CC64" i="674"/>
  <c r="CC96" i="674"/>
  <c r="CC182" i="674"/>
  <c r="CC18" i="674"/>
  <c r="CC65" i="674"/>
  <c r="CC31" i="674"/>
  <c r="CC88" i="674"/>
  <c r="CC71" i="674"/>
  <c r="CC78" i="674"/>
  <c r="CC58" i="674"/>
  <c r="CC83" i="674"/>
  <c r="CC116" i="674"/>
  <c r="CC137" i="674"/>
  <c r="CC101" i="674"/>
  <c r="CC123" i="674"/>
  <c r="CC136" i="674"/>
  <c r="CC145" i="674"/>
  <c r="CC138" i="674"/>
  <c r="CC218" i="674"/>
  <c r="CC170" i="674"/>
  <c r="CC193" i="674"/>
  <c r="CC80" i="674"/>
  <c r="CC167" i="674"/>
  <c r="CC12" i="674"/>
  <c r="CC95" i="674"/>
  <c r="CC147" i="674"/>
  <c r="CC16" i="674"/>
  <c r="CC61" i="674"/>
  <c r="CC150" i="674"/>
  <c r="CC24" i="674"/>
  <c r="CC85" i="674"/>
  <c r="CC106" i="674"/>
  <c r="CC190" i="674"/>
  <c r="CC34" i="674"/>
  <c r="CC13" i="674"/>
  <c r="CC17" i="674"/>
  <c r="CC44" i="674"/>
  <c r="CC77" i="674"/>
  <c r="CC90" i="674"/>
  <c r="CC79" i="674"/>
  <c r="CC103" i="674"/>
  <c r="CC124" i="674"/>
  <c r="CC114" i="674"/>
  <c r="CC112" i="674"/>
  <c r="CC144" i="674"/>
  <c r="CC165" i="674"/>
  <c r="CC157" i="674"/>
  <c r="CC141" i="674"/>
  <c r="CC163" i="674"/>
  <c r="CC174" i="674"/>
  <c r="CC208" i="674"/>
  <c r="CC140" i="674" l="1"/>
  <c r="CC148" i="674" s="1"/>
  <c r="CC40" i="674"/>
  <c r="CC54" i="674" s="1"/>
  <c r="CC38" i="674"/>
  <c r="CC52" i="674" s="1"/>
  <c r="CC41" i="674"/>
  <c r="CC55" i="674" s="1"/>
  <c r="CC51" i="674"/>
  <c r="CC72" i="674" s="1"/>
  <c r="CC39" i="674"/>
  <c r="CC53" i="674" s="1"/>
  <c r="CC42" i="674"/>
  <c r="CC56" i="674" s="1"/>
  <c r="CC108" i="674"/>
  <c r="CC197" i="674" s="1"/>
  <c r="CC82" i="674"/>
  <c r="CC234" i="674"/>
  <c r="CC235" i="674"/>
  <c r="CC86" i="674"/>
  <c r="CC237" i="674" s="1"/>
  <c r="CC236" i="674"/>
  <c r="CC91" i="674"/>
  <c r="CC128" i="674"/>
  <c r="CC155" i="674"/>
  <c r="CC199" i="674"/>
  <c r="CC176" i="674"/>
  <c r="CC181" i="674"/>
  <c r="CC194" i="674"/>
  <c r="CC171" i="674"/>
  <c r="CC220" i="674"/>
  <c r="CC226" i="674" s="1"/>
  <c r="CB38" i="674"/>
  <c r="CB52" i="674" s="1"/>
  <c r="CB140" i="674"/>
  <c r="CB148" i="674" s="1"/>
  <c r="CB41" i="674"/>
  <c r="CB55" i="674" s="1"/>
  <c r="CB40" i="674"/>
  <c r="CB54" i="674" s="1"/>
  <c r="CB39" i="674"/>
  <c r="CB53" i="674" s="1"/>
  <c r="CB42" i="674"/>
  <c r="CB56" i="674" s="1"/>
  <c r="CB108" i="674"/>
  <c r="CB197" i="674" s="1"/>
  <c r="CB82" i="674"/>
  <c r="CB51" i="674"/>
  <c r="CB72" i="674" s="1"/>
  <c r="CB234" i="674"/>
  <c r="CB235" i="674"/>
  <c r="CB86" i="674"/>
  <c r="CB237" i="674" s="1"/>
  <c r="CB236" i="674"/>
  <c r="CB91" i="674"/>
  <c r="CB155" i="674"/>
  <c r="CB128" i="674"/>
  <c r="CB199" i="674"/>
  <c r="CB176" i="674"/>
  <c r="CB181" i="674"/>
  <c r="CB194" i="674"/>
  <c r="CB171" i="674"/>
  <c r="CB220" i="674"/>
  <c r="CB226" i="674" s="1"/>
  <c r="BE30" i="674"/>
  <c r="BE22" i="674"/>
  <c r="BE36" i="674"/>
  <c r="BE27" i="674"/>
  <c r="BE19" i="674"/>
  <c r="AX41" i="674"/>
  <c r="BE13" i="674"/>
  <c r="BE17" i="674"/>
  <c r="AX39" i="674"/>
  <c r="BE25" i="674"/>
  <c r="BE33" i="674"/>
  <c r="BE44" i="674"/>
  <c r="BE32" i="674"/>
  <c r="AX42" i="674"/>
  <c r="BE20" i="674"/>
  <c r="BE28" i="674"/>
  <c r="BE45" i="674"/>
  <c r="BE12" i="674"/>
  <c r="BE15" i="674"/>
  <c r="BE23" i="674"/>
  <c r="BE31" i="674"/>
  <c r="BE34" i="674"/>
  <c r="BE24" i="674"/>
  <c r="AX40" i="674"/>
  <c r="BE18" i="674"/>
  <c r="BE26" i="674"/>
  <c r="BE16" i="674"/>
  <c r="AX38" i="674"/>
  <c r="BE35" i="674"/>
  <c r="BE21" i="674"/>
  <c r="BE29" i="674"/>
  <c r="BE48" i="674"/>
  <c r="BE49" i="674"/>
  <c r="BE46" i="674"/>
  <c r="BE60" i="674"/>
  <c r="AX51" i="674"/>
  <c r="BE37" i="674"/>
  <c r="AX234" i="674"/>
  <c r="BE78" i="674"/>
  <c r="BE66" i="674"/>
  <c r="BE63" i="674"/>
  <c r="BE69" i="674"/>
  <c r="BE94" i="674"/>
  <c r="BE114" i="674"/>
  <c r="BE133" i="674"/>
  <c r="BE58" i="674"/>
  <c r="AX235" i="674"/>
  <c r="BE79" i="674"/>
  <c r="BE89" i="674"/>
  <c r="BE95" i="674"/>
  <c r="BE96" i="674"/>
  <c r="BE61" i="674"/>
  <c r="BE64" i="674"/>
  <c r="BE67" i="674"/>
  <c r="BE70" i="674"/>
  <c r="AX86" i="674"/>
  <c r="AX237" i="674" s="1"/>
  <c r="BE83" i="674"/>
  <c r="AX236" i="674"/>
  <c r="BE80" i="674"/>
  <c r="AX91" i="674"/>
  <c r="BE87" i="674"/>
  <c r="BE92" i="674"/>
  <c r="BE122" i="674"/>
  <c r="BE47" i="674"/>
  <c r="BE59" i="674"/>
  <c r="BE65" i="674"/>
  <c r="BE84" i="674"/>
  <c r="BE62" i="674"/>
  <c r="BE68" i="674"/>
  <c r="BE71" i="674"/>
  <c r="AX108" i="674"/>
  <c r="BE77" i="674"/>
  <c r="AX82" i="674"/>
  <c r="BE81" i="674"/>
  <c r="BE88" i="674"/>
  <c r="BE93" i="674"/>
  <c r="BE85" i="674"/>
  <c r="BE103" i="674"/>
  <c r="BE145" i="674"/>
  <c r="BE90" i="674"/>
  <c r="BE98" i="674"/>
  <c r="BE106" i="674"/>
  <c r="BE117" i="674"/>
  <c r="BE125" i="674"/>
  <c r="BE101" i="674"/>
  <c r="BE112" i="674"/>
  <c r="BE120" i="674"/>
  <c r="BE131" i="674"/>
  <c r="BE134" i="674"/>
  <c r="BE137" i="674"/>
  <c r="BE104" i="674"/>
  <c r="BE115" i="674"/>
  <c r="BE123" i="674"/>
  <c r="BE99" i="674"/>
  <c r="BE107" i="674"/>
  <c r="AX128" i="674"/>
  <c r="BE110" i="674"/>
  <c r="BE118" i="674"/>
  <c r="BE126" i="674"/>
  <c r="BE102" i="674"/>
  <c r="BE113" i="674"/>
  <c r="BE121" i="674"/>
  <c r="BE132" i="674"/>
  <c r="BE135" i="674"/>
  <c r="BE138" i="674"/>
  <c r="BE97" i="674"/>
  <c r="BE105" i="674"/>
  <c r="BE116" i="674"/>
  <c r="BE124" i="674"/>
  <c r="BE100" i="674"/>
  <c r="BE111" i="674"/>
  <c r="BE119" i="674"/>
  <c r="BE127" i="674"/>
  <c r="BE130" i="674"/>
  <c r="BE143" i="674"/>
  <c r="BE157" i="674"/>
  <c r="BE172" i="674"/>
  <c r="BE146" i="674"/>
  <c r="AX140" i="674"/>
  <c r="BE141" i="674"/>
  <c r="BE165" i="674"/>
  <c r="BE144" i="674"/>
  <c r="BE163" i="674"/>
  <c r="BE136" i="674"/>
  <c r="BE147" i="674"/>
  <c r="BE150" i="674"/>
  <c r="BE156" i="674"/>
  <c r="AX155" i="674"/>
  <c r="BE159" i="674"/>
  <c r="BE139" i="674"/>
  <c r="BE142" i="674"/>
  <c r="BE166" i="674"/>
  <c r="BE177" i="674"/>
  <c r="AX176" i="674"/>
  <c r="BE185" i="674"/>
  <c r="BE214" i="674"/>
  <c r="BE173" i="674"/>
  <c r="BE178" i="674"/>
  <c r="BE182" i="674"/>
  <c r="AX181" i="674"/>
  <c r="BE170" i="674"/>
  <c r="AX171" i="674"/>
  <c r="BE174" i="674"/>
  <c r="BE192" i="674"/>
  <c r="AX194" i="674"/>
  <c r="BE206" i="674"/>
  <c r="BE161" i="674"/>
  <c r="AX199" i="674"/>
  <c r="BE164" i="674"/>
  <c r="BE179" i="674"/>
  <c r="BE183" i="674"/>
  <c r="BE209" i="674"/>
  <c r="BE167" i="674"/>
  <c r="BE193" i="674"/>
  <c r="BE210" i="674"/>
  <c r="BE180" i="674"/>
  <c r="BE184" i="674"/>
  <c r="BE207" i="674"/>
  <c r="AX291" i="674"/>
  <c r="AX257" i="674"/>
  <c r="BE245" i="674"/>
  <c r="BE208" i="674"/>
  <c r="BE216" i="674"/>
  <c r="BE211" i="674"/>
  <c r="BE217" i="674"/>
  <c r="BE190" i="674"/>
  <c r="BE212" i="674"/>
  <c r="AX220" i="674"/>
  <c r="BE201" i="674"/>
  <c r="BE213" i="674"/>
  <c r="BE215" i="674"/>
  <c r="BE268" i="674"/>
  <c r="BE247" i="674"/>
  <c r="BE263" i="674"/>
  <c r="BE270" i="674"/>
  <c r="BE218" i="674"/>
  <c r="BE249" i="674"/>
  <c r="BE219" i="674"/>
  <c r="BE273" i="674"/>
  <c r="BE300" i="674"/>
  <c r="BE260" i="674"/>
  <c r="BE271" i="674"/>
  <c r="BE373" i="674"/>
  <c r="BE251" i="674"/>
  <c r="BE253" i="674"/>
  <c r="BE255" i="674"/>
  <c r="BE265" i="674"/>
  <c r="BE304" i="674"/>
  <c r="BE262" i="674"/>
  <c r="BE259" i="674"/>
  <c r="BE267" i="674"/>
  <c r="BE269" i="674"/>
  <c r="BE279" i="674"/>
  <c r="BE264" i="674"/>
  <c r="BE290" i="674"/>
  <c r="BE301" i="674"/>
  <c r="BE246" i="674"/>
  <c r="BE248" i="674"/>
  <c r="BE250" i="674"/>
  <c r="BE252" i="674"/>
  <c r="BE254" i="674"/>
  <c r="BE256" i="674"/>
  <c r="BE261" i="674"/>
  <c r="BE277" i="674"/>
  <c r="BE258" i="674"/>
  <c r="BE266" i="674"/>
  <c r="BE275" i="674"/>
  <c r="BE293" i="674"/>
  <c r="BE295" i="674"/>
  <c r="BE298" i="674"/>
  <c r="BE303" i="674"/>
  <c r="BE281" i="674"/>
  <c r="BE283" i="674"/>
  <c r="BE285" i="674"/>
  <c r="BE296" i="674"/>
  <c r="BE339" i="674"/>
  <c r="BE306" i="674"/>
  <c r="BE308" i="674"/>
  <c r="BE287" i="674"/>
  <c r="BE310" i="674"/>
  <c r="BE272" i="674"/>
  <c r="BE274" i="674"/>
  <c r="BE276" i="674"/>
  <c r="BE278" i="674"/>
  <c r="BE280" i="674"/>
  <c r="BE282" i="674"/>
  <c r="BE284" i="674"/>
  <c r="BE288" i="674"/>
  <c r="BE324" i="674"/>
  <c r="BE320" i="674"/>
  <c r="BE323" i="674"/>
  <c r="AX330" i="674"/>
  <c r="BE331" i="674"/>
  <c r="BE322" i="674"/>
  <c r="BE305" i="674"/>
  <c r="BE307" i="674"/>
  <c r="BE309" i="674"/>
  <c r="BE311" i="674"/>
  <c r="BE318" i="674"/>
  <c r="BE319" i="674"/>
  <c r="BE364" i="674"/>
  <c r="BE381" i="674"/>
  <c r="BE297" i="674"/>
  <c r="BE316" i="674"/>
  <c r="BE317" i="674"/>
  <c r="BE337" i="674"/>
  <c r="AX336" i="674"/>
  <c r="BE294" i="674"/>
  <c r="BE302" i="674"/>
  <c r="BE314" i="674"/>
  <c r="BE315" i="674"/>
  <c r="BE329" i="674"/>
  <c r="BE353" i="674"/>
  <c r="BE356" i="674"/>
  <c r="BE357" i="674"/>
  <c r="BE289" i="674"/>
  <c r="BE299" i="674"/>
  <c r="BE312" i="674"/>
  <c r="BE313" i="674"/>
  <c r="BE332" i="674"/>
  <c r="BE346" i="674"/>
  <c r="AX345" i="674"/>
  <c r="BE351" i="674"/>
  <c r="BE321" i="674"/>
  <c r="BE326" i="674"/>
  <c r="BE334" i="674"/>
  <c r="BE348" i="674"/>
  <c r="BE359" i="674"/>
  <c r="BE382" i="674"/>
  <c r="BE328" i="674"/>
  <c r="BE350" i="674"/>
  <c r="BE354" i="674"/>
  <c r="BE355" i="674"/>
  <c r="BE325" i="674"/>
  <c r="BE333" i="674"/>
  <c r="BE347" i="674"/>
  <c r="BE360" i="674"/>
  <c r="BE362" i="674"/>
  <c r="BE338" i="674"/>
  <c r="BE352" i="674"/>
  <c r="BE361" i="674"/>
  <c r="BE327" i="674"/>
  <c r="BE335" i="674"/>
  <c r="BE349" i="674"/>
  <c r="BE358" i="674"/>
  <c r="BE366" i="674"/>
  <c r="BE383" i="674"/>
  <c r="BE378" i="674"/>
  <c r="BE384" i="674"/>
  <c r="BE399" i="674"/>
  <c r="BE377" i="674"/>
  <c r="BE393" i="674"/>
  <c r="BE400" i="674"/>
  <c r="BE370" i="674"/>
  <c r="BE372" i="674"/>
  <c r="BE374" i="674"/>
  <c r="BE363" i="674"/>
  <c r="BE365" i="674"/>
  <c r="BE368" i="674"/>
  <c r="BE375" i="674"/>
  <c r="BE380" i="674"/>
  <c r="BE385" i="674"/>
  <c r="BE402" i="674"/>
  <c r="BE394" i="674"/>
  <c r="BE397" i="674"/>
  <c r="BE398" i="674"/>
  <c r="BE379" i="674"/>
  <c r="AX391" i="674"/>
  <c r="BE392" i="674"/>
  <c r="BE367" i="674"/>
  <c r="BE369" i="674"/>
  <c r="BE371" i="674"/>
  <c r="BE376" i="674"/>
  <c r="BE401" i="674"/>
  <c r="BE395" i="674"/>
  <c r="BE396" i="674"/>
  <c r="BE412" i="674"/>
  <c r="BE417" i="674"/>
  <c r="BE408" i="674"/>
  <c r="BE406" i="674"/>
  <c r="BE414" i="674"/>
  <c r="BE404" i="674"/>
  <c r="BE410" i="674"/>
  <c r="BE420" i="674"/>
  <c r="BE430" i="674"/>
  <c r="BE419" i="674"/>
  <c r="BE416" i="674"/>
  <c r="BE425" i="674"/>
  <c r="BE421" i="674"/>
  <c r="BE442" i="674"/>
  <c r="BE418" i="674"/>
  <c r="BE403" i="674"/>
  <c r="BE405" i="674"/>
  <c r="BE407" i="674"/>
  <c r="BE409" i="674"/>
  <c r="BE411" i="674"/>
  <c r="BE413" i="674"/>
  <c r="BE415" i="674"/>
  <c r="BE424" i="674"/>
  <c r="BE429" i="674"/>
  <c r="BE441" i="674"/>
  <c r="BE426" i="674"/>
  <c r="BE423" i="674"/>
  <c r="BE428" i="674"/>
  <c r="BE440" i="674"/>
  <c r="BE437" i="674"/>
  <c r="BE422" i="674"/>
  <c r="BE439" i="674"/>
  <c r="AX438" i="674"/>
  <c r="AX431" i="674"/>
  <c r="BE427" i="674"/>
  <c r="AX435" i="674"/>
  <c r="BE436" i="674"/>
  <c r="AP41" i="674"/>
  <c r="AP55" i="674" s="1"/>
  <c r="AP38" i="674"/>
  <c r="AP52" i="674" s="1"/>
  <c r="AP39" i="674"/>
  <c r="AP53" i="674" s="1"/>
  <c r="AP42" i="674"/>
  <c r="AP56" i="674" s="1"/>
  <c r="AP40" i="674"/>
  <c r="AP54" i="674" s="1"/>
  <c r="AP234" i="674"/>
  <c r="AP51" i="674"/>
  <c r="AP72" i="674" s="1"/>
  <c r="AP235" i="674"/>
  <c r="AP86" i="674"/>
  <c r="AP237" i="674" s="1"/>
  <c r="AP236" i="674"/>
  <c r="AP91" i="674"/>
  <c r="AP108" i="674"/>
  <c r="AP197" i="674" s="1"/>
  <c r="AP82" i="674"/>
  <c r="AP128" i="674"/>
  <c r="AP140" i="674"/>
  <c r="AP148" i="674" s="1"/>
  <c r="AP155" i="674"/>
  <c r="AP176" i="674"/>
  <c r="AP181" i="674"/>
  <c r="AP171" i="674"/>
  <c r="AP199" i="674"/>
  <c r="AP194" i="674"/>
  <c r="AP220" i="674"/>
  <c r="AP226" i="674" s="1"/>
  <c r="AP291" i="674"/>
  <c r="AP257" i="674"/>
  <c r="AP336" i="674"/>
  <c r="AP345" i="674"/>
  <c r="AP386" i="674" s="1"/>
  <c r="AP330" i="674"/>
  <c r="AP391" i="674"/>
  <c r="AP433" i="674" s="1"/>
  <c r="AP438" i="674"/>
  <c r="AP431" i="674"/>
  <c r="AP435" i="674"/>
  <c r="CA41" i="674"/>
  <c r="CA55" i="674" s="1"/>
  <c r="CA38" i="674"/>
  <c r="CA52" i="674" s="1"/>
  <c r="CA140" i="674"/>
  <c r="CA148" i="674" s="1"/>
  <c r="CA39" i="674"/>
  <c r="CA53" i="674" s="1"/>
  <c r="CA42" i="674"/>
  <c r="CA56" i="674" s="1"/>
  <c r="CA40" i="674"/>
  <c r="CA54" i="674" s="1"/>
  <c r="CA51" i="674"/>
  <c r="CA72" i="674" s="1"/>
  <c r="CA234" i="674"/>
  <c r="CA235" i="674"/>
  <c r="CA86" i="674"/>
  <c r="CA237" i="674" s="1"/>
  <c r="CA236" i="674"/>
  <c r="CA91" i="674"/>
  <c r="CA82" i="674"/>
  <c r="CA108" i="674"/>
  <c r="CA197" i="674" s="1"/>
  <c r="CA128" i="674"/>
  <c r="CA155" i="674"/>
  <c r="CA176" i="674"/>
  <c r="CA220" i="674"/>
  <c r="CA226" i="674" s="1"/>
  <c r="CA181" i="674"/>
  <c r="CA194" i="674"/>
  <c r="CA171" i="674"/>
  <c r="CA199" i="674"/>
  <c r="AW39" i="674"/>
  <c r="AW53" i="674" s="1"/>
  <c r="AW42" i="674"/>
  <c r="AW56" i="674" s="1"/>
  <c r="AW41" i="674"/>
  <c r="AW55" i="674" s="1"/>
  <c r="AW40" i="674"/>
  <c r="AW54" i="674" s="1"/>
  <c r="AW51" i="674"/>
  <c r="AW72" i="674" s="1"/>
  <c r="AW38" i="674"/>
  <c r="AW52" i="674" s="1"/>
  <c r="AW235" i="674"/>
  <c r="AW86" i="674"/>
  <c r="AW237" i="674" s="1"/>
  <c r="AW236" i="674"/>
  <c r="AW91" i="674"/>
  <c r="AW108" i="674"/>
  <c r="AW197" i="674" s="1"/>
  <c r="AW82" i="674"/>
  <c r="AW234" i="674"/>
  <c r="AW128" i="674"/>
  <c r="AW171" i="674"/>
  <c r="AW140" i="674"/>
  <c r="AW148" i="674" s="1"/>
  <c r="AW176" i="674"/>
  <c r="AW155" i="674"/>
  <c r="AW199" i="674"/>
  <c r="AW181" i="674"/>
  <c r="AW220" i="674"/>
  <c r="AW226" i="674" s="1"/>
  <c r="AW194" i="674"/>
  <c r="AW291" i="674"/>
  <c r="AW257" i="674"/>
  <c r="AW336" i="674"/>
  <c r="AW330" i="674"/>
  <c r="AW345" i="674"/>
  <c r="AW386" i="674" s="1"/>
  <c r="AW391" i="674"/>
  <c r="AW433" i="674" s="1"/>
  <c r="AW438" i="674"/>
  <c r="AW431" i="674"/>
  <c r="AW435" i="674"/>
  <c r="BB47" i="674"/>
  <c r="BB45" i="674"/>
  <c r="BB33" i="674"/>
  <c r="BB25" i="674"/>
  <c r="BB17" i="674"/>
  <c r="AO39" i="674"/>
  <c r="BB36" i="674"/>
  <c r="BB30" i="674"/>
  <c r="BB22" i="674"/>
  <c r="BB27" i="674"/>
  <c r="BB13" i="674"/>
  <c r="AO42" i="674"/>
  <c r="BB20" i="674"/>
  <c r="BB28" i="674"/>
  <c r="BB12" i="674"/>
  <c r="BB15" i="674"/>
  <c r="BB23" i="674"/>
  <c r="BB31" i="674"/>
  <c r="BB34" i="674"/>
  <c r="AO40" i="674"/>
  <c r="BB18" i="674"/>
  <c r="BB26" i="674"/>
  <c r="AO41" i="674"/>
  <c r="BB19" i="674"/>
  <c r="BB21" i="674"/>
  <c r="BB29" i="674"/>
  <c r="AO38" i="674"/>
  <c r="BB16" i="674"/>
  <c r="BB24" i="674"/>
  <c r="BB32" i="674"/>
  <c r="BB35" i="674"/>
  <c r="AO51" i="674"/>
  <c r="BB37" i="674"/>
  <c r="BB44" i="674"/>
  <c r="BB48" i="674"/>
  <c r="BB49" i="674"/>
  <c r="BB63" i="674"/>
  <c r="BB69" i="674"/>
  <c r="BB46" i="674"/>
  <c r="BB58" i="674"/>
  <c r="AO235" i="674"/>
  <c r="BB79" i="674"/>
  <c r="BB98" i="674"/>
  <c r="BB117" i="674"/>
  <c r="BB61" i="674"/>
  <c r="BB64" i="674"/>
  <c r="BB67" i="674"/>
  <c r="BB70" i="674"/>
  <c r="BB83" i="674"/>
  <c r="AO86" i="674"/>
  <c r="AO237" i="674" s="1"/>
  <c r="BB89" i="674"/>
  <c r="BB94" i="674"/>
  <c r="BB99" i="674"/>
  <c r="AO236" i="674"/>
  <c r="BB80" i="674"/>
  <c r="BB87" i="674"/>
  <c r="AO91" i="674"/>
  <c r="BB59" i="674"/>
  <c r="BB65" i="674"/>
  <c r="BB84" i="674"/>
  <c r="BB90" i="674"/>
  <c r="BB106" i="674"/>
  <c r="BB125" i="674"/>
  <c r="BB62" i="674"/>
  <c r="BB68" i="674"/>
  <c r="BB71" i="674"/>
  <c r="AO108" i="674"/>
  <c r="BB77" i="674"/>
  <c r="AO82" i="674"/>
  <c r="BB81" i="674"/>
  <c r="BB88" i="674"/>
  <c r="BB85" i="674"/>
  <c r="BB136" i="674"/>
  <c r="BB60" i="674"/>
  <c r="BB66" i="674"/>
  <c r="AO234" i="674"/>
  <c r="BB78" i="674"/>
  <c r="BB93" i="674"/>
  <c r="BB101" i="674"/>
  <c r="BB112" i="674"/>
  <c r="BB120" i="674"/>
  <c r="BB131" i="674"/>
  <c r="BB96" i="674"/>
  <c r="BB104" i="674"/>
  <c r="BB115" i="674"/>
  <c r="BB123" i="674"/>
  <c r="BB134" i="674"/>
  <c r="BB137" i="674"/>
  <c r="BB174" i="674"/>
  <c r="AO171" i="674"/>
  <c r="BB107" i="674"/>
  <c r="BB110" i="674"/>
  <c r="AO128" i="674"/>
  <c r="BB118" i="674"/>
  <c r="BB126" i="674"/>
  <c r="BB102" i="674"/>
  <c r="BB113" i="674"/>
  <c r="BB121" i="674"/>
  <c r="BB132" i="674"/>
  <c r="BB97" i="674"/>
  <c r="BB105" i="674"/>
  <c r="BB116" i="674"/>
  <c r="BB124" i="674"/>
  <c r="BB135" i="674"/>
  <c r="BB138" i="674"/>
  <c r="BB92" i="674"/>
  <c r="BB100" i="674"/>
  <c r="BB111" i="674"/>
  <c r="BB119" i="674"/>
  <c r="BB127" i="674"/>
  <c r="BB130" i="674"/>
  <c r="BB95" i="674"/>
  <c r="BB103" i="674"/>
  <c r="BB114" i="674"/>
  <c r="BB122" i="674"/>
  <c r="BB133" i="674"/>
  <c r="BB146" i="674"/>
  <c r="BB157" i="674"/>
  <c r="BB143" i="674"/>
  <c r="BB193" i="674"/>
  <c r="BB141" i="674"/>
  <c r="AO140" i="674"/>
  <c r="AO176" i="674"/>
  <c r="BB177" i="674"/>
  <c r="BB144" i="674"/>
  <c r="BB147" i="674"/>
  <c r="BB150" i="674"/>
  <c r="AO155" i="674"/>
  <c r="BB156" i="674"/>
  <c r="BB159" i="674"/>
  <c r="BB185" i="674"/>
  <c r="BB139" i="674"/>
  <c r="BB142" i="674"/>
  <c r="BB163" i="674"/>
  <c r="BB170" i="674"/>
  <c r="BB145" i="674"/>
  <c r="AO199" i="674"/>
  <c r="BB161" i="674"/>
  <c r="BB164" i="674"/>
  <c r="BB165" i="674"/>
  <c r="BB173" i="674"/>
  <c r="BF207" i="674"/>
  <c r="BB207" i="674"/>
  <c r="BB166" i="674"/>
  <c r="BB178" i="674"/>
  <c r="BB182" i="674"/>
  <c r="AO181" i="674"/>
  <c r="BB210" i="674"/>
  <c r="BF210" i="674"/>
  <c r="BB211" i="674"/>
  <c r="BF211" i="674"/>
  <c r="BB179" i="674"/>
  <c r="BB183" i="674"/>
  <c r="BB167" i="674"/>
  <c r="BB180" i="674"/>
  <c r="BB184" i="674"/>
  <c r="BB190" i="674"/>
  <c r="BB172" i="674"/>
  <c r="BB217" i="674"/>
  <c r="BF217" i="674"/>
  <c r="BB208" i="674"/>
  <c r="BF208" i="674"/>
  <c r="BB218" i="674"/>
  <c r="BF218" i="674"/>
  <c r="BB209" i="674"/>
  <c r="BF209" i="674"/>
  <c r="BF212" i="674"/>
  <c r="BB212" i="674"/>
  <c r="BB216" i="674"/>
  <c r="BF216" i="674"/>
  <c r="BB201" i="674"/>
  <c r="AO220" i="674"/>
  <c r="BF213" i="674"/>
  <c r="BB213" i="674"/>
  <c r="AO194" i="674"/>
  <c r="BB192" i="674"/>
  <c r="BF206" i="674"/>
  <c r="BB206" i="674"/>
  <c r="BF214" i="674"/>
  <c r="BB214" i="674"/>
  <c r="BB215" i="674"/>
  <c r="BF215" i="674"/>
  <c r="BB274" i="674"/>
  <c r="AO291" i="674"/>
  <c r="BB245" i="674"/>
  <c r="AO257" i="674"/>
  <c r="BB260" i="674"/>
  <c r="BF219" i="674"/>
  <c r="BB219" i="674"/>
  <c r="BB273" i="674"/>
  <c r="BB247" i="674"/>
  <c r="BB249" i="674"/>
  <c r="BB251" i="674"/>
  <c r="BB253" i="674"/>
  <c r="BB255" i="674"/>
  <c r="BB265" i="674"/>
  <c r="BB271" i="674"/>
  <c r="BB272" i="674"/>
  <c r="BB262" i="674"/>
  <c r="BB287" i="674"/>
  <c r="BB259" i="674"/>
  <c r="BB267" i="674"/>
  <c r="BB269" i="674"/>
  <c r="BB289" i="674"/>
  <c r="BB290" i="674"/>
  <c r="BB298" i="674"/>
  <c r="BB264" i="674"/>
  <c r="BB246" i="674"/>
  <c r="BB248" i="674"/>
  <c r="BB250" i="674"/>
  <c r="BB252" i="674"/>
  <c r="BB254" i="674"/>
  <c r="BB256" i="674"/>
  <c r="BB261" i="674"/>
  <c r="BB258" i="674"/>
  <c r="BB266" i="674"/>
  <c r="BB277" i="674"/>
  <c r="BB278" i="674"/>
  <c r="BB263" i="674"/>
  <c r="BB268" i="674"/>
  <c r="BB270" i="674"/>
  <c r="BB275" i="674"/>
  <c r="BB276" i="674"/>
  <c r="BB279" i="674"/>
  <c r="BB281" i="674"/>
  <c r="BB283" i="674"/>
  <c r="BB285" i="674"/>
  <c r="BB293" i="674"/>
  <c r="BB295" i="674"/>
  <c r="BB300" i="674"/>
  <c r="BB305" i="674"/>
  <c r="BB326" i="674"/>
  <c r="BB303" i="674"/>
  <c r="BB280" i="674"/>
  <c r="BB282" i="674"/>
  <c r="BB284" i="674"/>
  <c r="BB297" i="674"/>
  <c r="BB301" i="674"/>
  <c r="BB307" i="674"/>
  <c r="BB337" i="674"/>
  <c r="AO336" i="674"/>
  <c r="BB351" i="674"/>
  <c r="BB288" i="674"/>
  <c r="BB294" i="674"/>
  <c r="BB334" i="674"/>
  <c r="BB350" i="674"/>
  <c r="BB329" i="674"/>
  <c r="BB309" i="674"/>
  <c r="BB311" i="674"/>
  <c r="BB319" i="674"/>
  <c r="BB357" i="674"/>
  <c r="BB302" i="674"/>
  <c r="BB317" i="674"/>
  <c r="BB328" i="674"/>
  <c r="BB361" i="674"/>
  <c r="BB299" i="674"/>
  <c r="BB315" i="674"/>
  <c r="BB296" i="674"/>
  <c r="BB304" i="674"/>
  <c r="BB306" i="674"/>
  <c r="BB308" i="674"/>
  <c r="BB310" i="674"/>
  <c r="BB312" i="674"/>
  <c r="BB313" i="674"/>
  <c r="BB321" i="674"/>
  <c r="BB348" i="674"/>
  <c r="BB323" i="674"/>
  <c r="BB331" i="674"/>
  <c r="AO330" i="674"/>
  <c r="BB339" i="674"/>
  <c r="BB353" i="674"/>
  <c r="BB359" i="674"/>
  <c r="BB396" i="674"/>
  <c r="BB325" i="674"/>
  <c r="BB333" i="674"/>
  <c r="BB347" i="674"/>
  <c r="BB355" i="674"/>
  <c r="BB314" i="674"/>
  <c r="BB316" i="674"/>
  <c r="BB318" i="674"/>
  <c r="BB320" i="674"/>
  <c r="BB322" i="674"/>
  <c r="BB338" i="674"/>
  <c r="BB352" i="674"/>
  <c r="BB327" i="674"/>
  <c r="BB335" i="674"/>
  <c r="BB349" i="674"/>
  <c r="BB375" i="674"/>
  <c r="BB324" i="674"/>
  <c r="BB332" i="674"/>
  <c r="AO345" i="674"/>
  <c r="BB346" i="674"/>
  <c r="BB410" i="674"/>
  <c r="BB366" i="674"/>
  <c r="BB367" i="674"/>
  <c r="BB354" i="674"/>
  <c r="BB356" i="674"/>
  <c r="BB358" i="674"/>
  <c r="BB360" i="674"/>
  <c r="BB362" i="674"/>
  <c r="BB364" i="674"/>
  <c r="BB383" i="674"/>
  <c r="BB403" i="674"/>
  <c r="BB382" i="674"/>
  <c r="BB400" i="674"/>
  <c r="BB380" i="674"/>
  <c r="BB417" i="674"/>
  <c r="BB363" i="674"/>
  <c r="BB365" i="674"/>
  <c r="BB370" i="674"/>
  <c r="BB378" i="674"/>
  <c r="BB379" i="674"/>
  <c r="BB368" i="674"/>
  <c r="BB369" i="674"/>
  <c r="BB372" i="674"/>
  <c r="BB374" i="674"/>
  <c r="BB377" i="674"/>
  <c r="BB385" i="674"/>
  <c r="BB371" i="674"/>
  <c r="BB376" i="674"/>
  <c r="BB394" i="674"/>
  <c r="BB402" i="674"/>
  <c r="BB373" i="674"/>
  <c r="BB381" i="674"/>
  <c r="BB392" i="674"/>
  <c r="AO391" i="674"/>
  <c r="BB398" i="674"/>
  <c r="BB393" i="674"/>
  <c r="BB408" i="674"/>
  <c r="BB409" i="674"/>
  <c r="BB406" i="674"/>
  <c r="BB407" i="674"/>
  <c r="BB384" i="674"/>
  <c r="BB395" i="674"/>
  <c r="BB397" i="674"/>
  <c r="BB399" i="674"/>
  <c r="BB401" i="674"/>
  <c r="BB404" i="674"/>
  <c r="BB405" i="674"/>
  <c r="BB423" i="674"/>
  <c r="BB424" i="674"/>
  <c r="BB430" i="674"/>
  <c r="BB412" i="674"/>
  <c r="BB414" i="674"/>
  <c r="BB419" i="674"/>
  <c r="BB416" i="674"/>
  <c r="BB421" i="674"/>
  <c r="BB422" i="674"/>
  <c r="BB418" i="674"/>
  <c r="BB411" i="674"/>
  <c r="BB413" i="674"/>
  <c r="BB415" i="674"/>
  <c r="BB439" i="674"/>
  <c r="AO438" i="674"/>
  <c r="BB420" i="674"/>
  <c r="BB425" i="674"/>
  <c r="BB426" i="674"/>
  <c r="BB428" i="674"/>
  <c r="BB440" i="674"/>
  <c r="BB437" i="674"/>
  <c r="BB442" i="674"/>
  <c r="BB427" i="674"/>
  <c r="AO431" i="674"/>
  <c r="BB436" i="674"/>
  <c r="AO435" i="674"/>
  <c r="BB429" i="674"/>
  <c r="BB441" i="674"/>
  <c r="AV42" i="674"/>
  <c r="AV56" i="674" s="1"/>
  <c r="AV39" i="674"/>
  <c r="AV53" i="674" s="1"/>
  <c r="AV40" i="674"/>
  <c r="AV54" i="674" s="1"/>
  <c r="AV51" i="674"/>
  <c r="AV72" i="674" s="1"/>
  <c r="AV38" i="674"/>
  <c r="AV52" i="674" s="1"/>
  <c r="AV41" i="674"/>
  <c r="AV55" i="674" s="1"/>
  <c r="AV235" i="674"/>
  <c r="AV86" i="674"/>
  <c r="AV237" i="674" s="1"/>
  <c r="AV236" i="674"/>
  <c r="AV91" i="674"/>
  <c r="AV108" i="674"/>
  <c r="AV197" i="674" s="1"/>
  <c r="AV82" i="674"/>
  <c r="AV234" i="674"/>
  <c r="AV128" i="674"/>
  <c r="AV140" i="674"/>
  <c r="AV148" i="674" s="1"/>
  <c r="AV155" i="674"/>
  <c r="AV199" i="674"/>
  <c r="AV181" i="674"/>
  <c r="AV171" i="674"/>
  <c r="AV176" i="674"/>
  <c r="AV220" i="674"/>
  <c r="AV226" i="674" s="1"/>
  <c r="AV194" i="674"/>
  <c r="AV291" i="674"/>
  <c r="AV257" i="674"/>
  <c r="AV330" i="674"/>
  <c r="AV345" i="674"/>
  <c r="AV386" i="674" s="1"/>
  <c r="AV336" i="674"/>
  <c r="AV391" i="674"/>
  <c r="AV433" i="674" s="1"/>
  <c r="AV435" i="674"/>
  <c r="AV431" i="674"/>
  <c r="AV438" i="674"/>
  <c r="BD46" i="674"/>
  <c r="BD34" i="674"/>
  <c r="BD31" i="674"/>
  <c r="BD23" i="674"/>
  <c r="BD15" i="674"/>
  <c r="BD12" i="674"/>
  <c r="BD28" i="674"/>
  <c r="AU42" i="674"/>
  <c r="BD20" i="674"/>
  <c r="BD33" i="674"/>
  <c r="AU40" i="674"/>
  <c r="BD18" i="674"/>
  <c r="BD26" i="674"/>
  <c r="AU51" i="674"/>
  <c r="BD37" i="674"/>
  <c r="BD21" i="674"/>
  <c r="BD29" i="674"/>
  <c r="AU38" i="674"/>
  <c r="BD16" i="674"/>
  <c r="BD24" i="674"/>
  <c r="BD32" i="674"/>
  <c r="BD35" i="674"/>
  <c r="BD25" i="674"/>
  <c r="BD13" i="674"/>
  <c r="AU41" i="674"/>
  <c r="BD19" i="674"/>
  <c r="BD27" i="674"/>
  <c r="BD36" i="674"/>
  <c r="AU39" i="674"/>
  <c r="BD17" i="674"/>
  <c r="BD22" i="674"/>
  <c r="BD30" i="674"/>
  <c r="BD49" i="674"/>
  <c r="BD134" i="674"/>
  <c r="BD47" i="674"/>
  <c r="BD61" i="674"/>
  <c r="BD64" i="674"/>
  <c r="BD44" i="674"/>
  <c r="BD67" i="674"/>
  <c r="AU86" i="674"/>
  <c r="BD83" i="674"/>
  <c r="BD45" i="674"/>
  <c r="BD70" i="674"/>
  <c r="AU236" i="674"/>
  <c r="BD80" i="674"/>
  <c r="AU91" i="674"/>
  <c r="BD87" i="674"/>
  <c r="BD90" i="674"/>
  <c r="BD95" i="674"/>
  <c r="BD96" i="674"/>
  <c r="BD115" i="674"/>
  <c r="BD146" i="674"/>
  <c r="BD59" i="674"/>
  <c r="BD65" i="674"/>
  <c r="BD84" i="674"/>
  <c r="BD92" i="674"/>
  <c r="BD97" i="674"/>
  <c r="BD62" i="674"/>
  <c r="BD68" i="674"/>
  <c r="BD71" i="674"/>
  <c r="AU108" i="674"/>
  <c r="AU82" i="674"/>
  <c r="BD77" i="674"/>
  <c r="AU237" i="674"/>
  <c r="BD81" i="674"/>
  <c r="BD88" i="674"/>
  <c r="BD85" i="674"/>
  <c r="BD93" i="674"/>
  <c r="BD104" i="674"/>
  <c r="BD123" i="674"/>
  <c r="BD48" i="674"/>
  <c r="BD60" i="674"/>
  <c r="BD66" i="674"/>
  <c r="AU234" i="674"/>
  <c r="BD78" i="674"/>
  <c r="BD63" i="674"/>
  <c r="BD69" i="674"/>
  <c r="BD94" i="674"/>
  <c r="BD58" i="674"/>
  <c r="AU235" i="674"/>
  <c r="BD235" i="674" s="1"/>
  <c r="BD79" i="674"/>
  <c r="BD89" i="674"/>
  <c r="BD99" i="674"/>
  <c r="BD107" i="674"/>
  <c r="AU128" i="674"/>
  <c r="BD110" i="674"/>
  <c r="BD118" i="674"/>
  <c r="BD126" i="674"/>
  <c r="BD102" i="674"/>
  <c r="BD113" i="674"/>
  <c r="BD121" i="674"/>
  <c r="BD132" i="674"/>
  <c r="BD135" i="674"/>
  <c r="BD138" i="674"/>
  <c r="BD105" i="674"/>
  <c r="BD116" i="674"/>
  <c r="BD124" i="674"/>
  <c r="BD139" i="674"/>
  <c r="BD100" i="674"/>
  <c r="BD111" i="674"/>
  <c r="BD119" i="674"/>
  <c r="BD127" i="674"/>
  <c r="BD130" i="674"/>
  <c r="BD103" i="674"/>
  <c r="BD114" i="674"/>
  <c r="BD122" i="674"/>
  <c r="BD133" i="674"/>
  <c r="BD136" i="674"/>
  <c r="BD98" i="674"/>
  <c r="BD106" i="674"/>
  <c r="BD117" i="674"/>
  <c r="BD125" i="674"/>
  <c r="BD101" i="674"/>
  <c r="BD112" i="674"/>
  <c r="BD120" i="674"/>
  <c r="BD131" i="674"/>
  <c r="BD144" i="674"/>
  <c r="AU140" i="674"/>
  <c r="BD141" i="674"/>
  <c r="BD163" i="674"/>
  <c r="BD164" i="674"/>
  <c r="BD147" i="674"/>
  <c r="BD150" i="674"/>
  <c r="BD156" i="674"/>
  <c r="AU155" i="674"/>
  <c r="BD159" i="674"/>
  <c r="BD142" i="674"/>
  <c r="AU199" i="674"/>
  <c r="BD161" i="674"/>
  <c r="BD178" i="674"/>
  <c r="BD145" i="674"/>
  <c r="AU181" i="674"/>
  <c r="BD182" i="674"/>
  <c r="BD137" i="674"/>
  <c r="BD157" i="674"/>
  <c r="BD166" i="674"/>
  <c r="AU220" i="674"/>
  <c r="BD201" i="674"/>
  <c r="BD143" i="674"/>
  <c r="BD167" i="674"/>
  <c r="BD212" i="674"/>
  <c r="BD170" i="674"/>
  <c r="BD174" i="674"/>
  <c r="AU171" i="674"/>
  <c r="BD171" i="674" s="1"/>
  <c r="BD179" i="674"/>
  <c r="BD183" i="674"/>
  <c r="BD180" i="674"/>
  <c r="BD184" i="674"/>
  <c r="BD190" i="674"/>
  <c r="BD209" i="674"/>
  <c r="BD165" i="674"/>
  <c r="BD172" i="674"/>
  <c r="BD177" i="674"/>
  <c r="AU176" i="674"/>
  <c r="BD176" i="674" s="1"/>
  <c r="BD185" i="674"/>
  <c r="BD173" i="674"/>
  <c r="BD210" i="674"/>
  <c r="BD216" i="674"/>
  <c r="BD211" i="674"/>
  <c r="BD213" i="674"/>
  <c r="BD215" i="674"/>
  <c r="BD219" i="674"/>
  <c r="BD192" i="674"/>
  <c r="AU194" i="674"/>
  <c r="BD206" i="674"/>
  <c r="BD214" i="674"/>
  <c r="BD207" i="674"/>
  <c r="BD193" i="674"/>
  <c r="BD208" i="674"/>
  <c r="BD254" i="674"/>
  <c r="BD217" i="674"/>
  <c r="BD246" i="674"/>
  <c r="BD307" i="674"/>
  <c r="BD218" i="674"/>
  <c r="BD250" i="674"/>
  <c r="BD262" i="674"/>
  <c r="BD252" i="674"/>
  <c r="BD284" i="674"/>
  <c r="BD248" i="674"/>
  <c r="BD259" i="674"/>
  <c r="BD267" i="674"/>
  <c r="BD269" i="674"/>
  <c r="BD264" i="674"/>
  <c r="BD278" i="674"/>
  <c r="BD279" i="674"/>
  <c r="BD256" i="674"/>
  <c r="BD261" i="674"/>
  <c r="BD277" i="674"/>
  <c r="BD294" i="674"/>
  <c r="BD258" i="674"/>
  <c r="BD266" i="674"/>
  <c r="BD275" i="674"/>
  <c r="BD276" i="674"/>
  <c r="BD263" i="674"/>
  <c r="BD268" i="674"/>
  <c r="BD270" i="674"/>
  <c r="BD273" i="674"/>
  <c r="BD274" i="674"/>
  <c r="BD282" i="674"/>
  <c r="BD260" i="674"/>
  <c r="BD271" i="674"/>
  <c r="BD272" i="674"/>
  <c r="BD280" i="674"/>
  <c r="BD297" i="674"/>
  <c r="AU291" i="674"/>
  <c r="AU257" i="674"/>
  <c r="BD245" i="674"/>
  <c r="BD247" i="674"/>
  <c r="BD249" i="674"/>
  <c r="BD251" i="674"/>
  <c r="BD253" i="674"/>
  <c r="BD255" i="674"/>
  <c r="BD265" i="674"/>
  <c r="BD287" i="674"/>
  <c r="BD319" i="674"/>
  <c r="BD309" i="674"/>
  <c r="BD289" i="674"/>
  <c r="BD290" i="674"/>
  <c r="BD300" i="674"/>
  <c r="BD302" i="674"/>
  <c r="BD305" i="674"/>
  <c r="BD320" i="674"/>
  <c r="BD295" i="674"/>
  <c r="BD303" i="674"/>
  <c r="BD311" i="674"/>
  <c r="BD281" i="674"/>
  <c r="BD283" i="674"/>
  <c r="BD285" i="674"/>
  <c r="BD299" i="674"/>
  <c r="BD323" i="674"/>
  <c r="BD331" i="674"/>
  <c r="AU330" i="674"/>
  <c r="BD330" i="674" s="1"/>
  <c r="BD317" i="674"/>
  <c r="BD318" i="674"/>
  <c r="BD322" i="674"/>
  <c r="BD338" i="674"/>
  <c r="BD315" i="674"/>
  <c r="BD316" i="674"/>
  <c r="BD321" i="674"/>
  <c r="BD313" i="674"/>
  <c r="BD314" i="674"/>
  <c r="BD352" i="674"/>
  <c r="BD296" i="674"/>
  <c r="BD304" i="674"/>
  <c r="BD306" i="674"/>
  <c r="BD308" i="674"/>
  <c r="BD310" i="674"/>
  <c r="BD312" i="674"/>
  <c r="BD353" i="674"/>
  <c r="BD357" i="674"/>
  <c r="BD293" i="674"/>
  <c r="BD301" i="674"/>
  <c r="BD288" i="674"/>
  <c r="BD298" i="674"/>
  <c r="BD328" i="674"/>
  <c r="BD339" i="674"/>
  <c r="BD359" i="674"/>
  <c r="BD350" i="674"/>
  <c r="BD355" i="674"/>
  <c r="BD356" i="674"/>
  <c r="BD371" i="674"/>
  <c r="BD325" i="674"/>
  <c r="BD333" i="674"/>
  <c r="BD347" i="674"/>
  <c r="BD354" i="674"/>
  <c r="BD360" i="674"/>
  <c r="BD362" i="674"/>
  <c r="BD327" i="674"/>
  <c r="BD335" i="674"/>
  <c r="BD349" i="674"/>
  <c r="BD324" i="674"/>
  <c r="BD332" i="674"/>
  <c r="BD346" i="674"/>
  <c r="AU345" i="674"/>
  <c r="BD358" i="674"/>
  <c r="BD406" i="674"/>
  <c r="BD329" i="674"/>
  <c r="BD337" i="674"/>
  <c r="AU336" i="674"/>
  <c r="BD336" i="674" s="1"/>
  <c r="BD351" i="674"/>
  <c r="BD326" i="674"/>
  <c r="BD334" i="674"/>
  <c r="BD348" i="674"/>
  <c r="BD364" i="674"/>
  <c r="BD373" i="674"/>
  <c r="BD380" i="674"/>
  <c r="BD381" i="674"/>
  <c r="BD384" i="674"/>
  <c r="BD370" i="674"/>
  <c r="BD372" i="674"/>
  <c r="BD374" i="674"/>
  <c r="BD377" i="674"/>
  <c r="BD398" i="674"/>
  <c r="BD404" i="674"/>
  <c r="BD361" i="674"/>
  <c r="BD363" i="674"/>
  <c r="BD365" i="674"/>
  <c r="BD368" i="674"/>
  <c r="BD369" i="674"/>
  <c r="BD376" i="674"/>
  <c r="BD366" i="674"/>
  <c r="BD367" i="674"/>
  <c r="BD385" i="674"/>
  <c r="BD382" i="674"/>
  <c r="BD394" i="674"/>
  <c r="BD379" i="674"/>
  <c r="BD407" i="674"/>
  <c r="BD396" i="674"/>
  <c r="BD378" i="674"/>
  <c r="BD405" i="674"/>
  <c r="BD412" i="674"/>
  <c r="BD429" i="674"/>
  <c r="BD375" i="674"/>
  <c r="BD383" i="674"/>
  <c r="BD393" i="674"/>
  <c r="BD400" i="674"/>
  <c r="BD416" i="674"/>
  <c r="BD408" i="674"/>
  <c r="BD410" i="674"/>
  <c r="BD414" i="674"/>
  <c r="BD419" i="674"/>
  <c r="BD395" i="674"/>
  <c r="BD397" i="674"/>
  <c r="BD399" i="674"/>
  <c r="BD401" i="674"/>
  <c r="BD402" i="674"/>
  <c r="BD403" i="674"/>
  <c r="BD392" i="674"/>
  <c r="AU391" i="674"/>
  <c r="BD441" i="674"/>
  <c r="BD421" i="674"/>
  <c r="BD425" i="674"/>
  <c r="BD418" i="674"/>
  <c r="BD409" i="674"/>
  <c r="BD411" i="674"/>
  <c r="BD413" i="674"/>
  <c r="BD415" i="674"/>
  <c r="BD423" i="674"/>
  <c r="BD424" i="674"/>
  <c r="BD420" i="674"/>
  <c r="BD417" i="674"/>
  <c r="AU431" i="674"/>
  <c r="BD427" i="674"/>
  <c r="BD428" i="674"/>
  <c r="BD440" i="674"/>
  <c r="BD437" i="674"/>
  <c r="BD430" i="674"/>
  <c r="BD442" i="674"/>
  <c r="BD422" i="674"/>
  <c r="AU438" i="674"/>
  <c r="BD439" i="674"/>
  <c r="AU435" i="674"/>
  <c r="BD436" i="674"/>
  <c r="BD426" i="674"/>
  <c r="AT51" i="674"/>
  <c r="AT72" i="674" s="1"/>
  <c r="AT40" i="674"/>
  <c r="AT54" i="674" s="1"/>
  <c r="AT42" i="674"/>
  <c r="AT56" i="674" s="1"/>
  <c r="AT38" i="674"/>
  <c r="AT52" i="674" s="1"/>
  <c r="AT41" i="674"/>
  <c r="AT55" i="674" s="1"/>
  <c r="AT39" i="674"/>
  <c r="AT53" i="674" s="1"/>
  <c r="AT236" i="674"/>
  <c r="AT91" i="674"/>
  <c r="AT108" i="674"/>
  <c r="AT197" i="674" s="1"/>
  <c r="AT82" i="674"/>
  <c r="AT234" i="674"/>
  <c r="AT235" i="674"/>
  <c r="AT86" i="674"/>
  <c r="AT237" i="674" s="1"/>
  <c r="AT128" i="674"/>
  <c r="AT140" i="674"/>
  <c r="AT148" i="674" s="1"/>
  <c r="AT171" i="674"/>
  <c r="AT155" i="674"/>
  <c r="AT199" i="674"/>
  <c r="AT194" i="674"/>
  <c r="AT176" i="674"/>
  <c r="AT181" i="674"/>
  <c r="AT220" i="674"/>
  <c r="AT226" i="674" s="1"/>
  <c r="AT291" i="674"/>
  <c r="AT257" i="674"/>
  <c r="AT345" i="674"/>
  <c r="AT386" i="674" s="1"/>
  <c r="AT336" i="674"/>
  <c r="AT330" i="674"/>
  <c r="AT391" i="674"/>
  <c r="AT433" i="674" s="1"/>
  <c r="AT438" i="674"/>
  <c r="AT431" i="674"/>
  <c r="AT435" i="674"/>
  <c r="AQ41" i="674"/>
  <c r="AQ55" i="674" s="1"/>
  <c r="AQ38" i="674"/>
  <c r="AQ52" i="674" s="1"/>
  <c r="AQ39" i="674"/>
  <c r="AQ53" i="674" s="1"/>
  <c r="AQ42" i="674"/>
  <c r="AQ56" i="674" s="1"/>
  <c r="AQ40" i="674"/>
  <c r="AQ54" i="674" s="1"/>
  <c r="AQ51" i="674"/>
  <c r="AQ72" i="674" s="1"/>
  <c r="AQ234" i="674"/>
  <c r="AQ235" i="674"/>
  <c r="AQ86" i="674"/>
  <c r="AQ237" i="674" s="1"/>
  <c r="AQ236" i="674"/>
  <c r="AQ91" i="674"/>
  <c r="AQ108" i="674"/>
  <c r="AQ197" i="674" s="1"/>
  <c r="AQ82" i="674"/>
  <c r="AQ199" i="674"/>
  <c r="AQ128" i="674"/>
  <c r="AQ194" i="674"/>
  <c r="AQ140" i="674"/>
  <c r="AQ148" i="674" s="1"/>
  <c r="AQ155" i="674"/>
  <c r="AQ176" i="674"/>
  <c r="AQ181" i="674"/>
  <c r="AQ171" i="674"/>
  <c r="AQ220" i="674"/>
  <c r="AQ226" i="674" s="1"/>
  <c r="AQ291" i="674"/>
  <c r="AQ257" i="674"/>
  <c r="AQ345" i="674"/>
  <c r="AQ386" i="674" s="1"/>
  <c r="AQ336" i="674"/>
  <c r="AQ330" i="674"/>
  <c r="AQ391" i="674"/>
  <c r="AQ433" i="674" s="1"/>
  <c r="AQ431" i="674"/>
  <c r="AQ435" i="674"/>
  <c r="AQ438" i="674"/>
  <c r="AS51" i="674"/>
  <c r="AS72" i="674" s="1"/>
  <c r="AS40" i="674"/>
  <c r="AS54" i="674" s="1"/>
  <c r="AS38" i="674"/>
  <c r="AS52" i="674" s="1"/>
  <c r="AS41" i="674"/>
  <c r="AS55" i="674" s="1"/>
  <c r="AS39" i="674"/>
  <c r="AS53" i="674" s="1"/>
  <c r="AS42" i="674"/>
  <c r="AS56" i="674" s="1"/>
  <c r="AS108" i="674"/>
  <c r="AS197" i="674" s="1"/>
  <c r="AS82" i="674"/>
  <c r="AS234" i="674"/>
  <c r="AS235" i="674"/>
  <c r="AS86" i="674"/>
  <c r="AS237" i="674" s="1"/>
  <c r="AS236" i="674"/>
  <c r="AS91" i="674"/>
  <c r="AS128" i="674"/>
  <c r="AS155" i="674"/>
  <c r="AS199" i="674"/>
  <c r="AS140" i="674"/>
  <c r="AS148" i="674" s="1"/>
  <c r="AS194" i="674"/>
  <c r="AS176" i="674"/>
  <c r="AS181" i="674"/>
  <c r="AS171" i="674"/>
  <c r="AS220" i="674"/>
  <c r="AS226" i="674" s="1"/>
  <c r="AS257" i="674"/>
  <c r="AS291" i="674"/>
  <c r="AS345" i="674"/>
  <c r="AS386" i="674" s="1"/>
  <c r="AS336" i="674"/>
  <c r="AS330" i="674"/>
  <c r="AS391" i="674"/>
  <c r="AS433" i="674" s="1"/>
  <c r="AS438" i="674"/>
  <c r="AS431" i="674"/>
  <c r="AS435" i="674"/>
  <c r="AZ38" i="674"/>
  <c r="AZ52" i="674" s="1"/>
  <c r="AZ41" i="674"/>
  <c r="AZ55" i="674" s="1"/>
  <c r="AZ40" i="674"/>
  <c r="AZ54" i="674" s="1"/>
  <c r="AZ39" i="674"/>
  <c r="AZ53" i="674" s="1"/>
  <c r="AZ42" i="674"/>
  <c r="AZ56" i="674" s="1"/>
  <c r="AZ108" i="674"/>
  <c r="AZ197" i="674" s="1"/>
  <c r="AZ82" i="674"/>
  <c r="AZ51" i="674"/>
  <c r="AZ72" i="674" s="1"/>
  <c r="AZ234" i="674"/>
  <c r="AZ155" i="674"/>
  <c r="AZ235" i="674"/>
  <c r="AZ86" i="674"/>
  <c r="AZ237" i="674" s="1"/>
  <c r="AZ236" i="674"/>
  <c r="AZ91" i="674"/>
  <c r="AZ199" i="674"/>
  <c r="AZ128" i="674"/>
  <c r="AZ140" i="674"/>
  <c r="AZ148" i="674" s="1"/>
  <c r="AZ176" i="674"/>
  <c r="AZ181" i="674"/>
  <c r="AZ171" i="674"/>
  <c r="AZ194" i="674"/>
  <c r="AZ220" i="674"/>
  <c r="AZ226" i="674" s="1"/>
  <c r="AZ291" i="674"/>
  <c r="AZ257" i="674"/>
  <c r="AZ336" i="674"/>
  <c r="AZ345" i="674"/>
  <c r="AZ386" i="674" s="1"/>
  <c r="AZ330" i="674"/>
  <c r="AZ391" i="674"/>
  <c r="AZ433" i="674" s="1"/>
  <c r="AZ438" i="674"/>
  <c r="AZ431" i="674"/>
  <c r="AZ435" i="674"/>
  <c r="BC35" i="674"/>
  <c r="BC32" i="674"/>
  <c r="BC24" i="674"/>
  <c r="BC16" i="674"/>
  <c r="AR38" i="674"/>
  <c r="BC29" i="674"/>
  <c r="BC21" i="674"/>
  <c r="BC26" i="674"/>
  <c r="BC13" i="674"/>
  <c r="AR41" i="674"/>
  <c r="BC19" i="674"/>
  <c r="BC27" i="674"/>
  <c r="AR51" i="674"/>
  <c r="BC37" i="674"/>
  <c r="BC22" i="674"/>
  <c r="BC30" i="674"/>
  <c r="BC36" i="674"/>
  <c r="AR39" i="674"/>
  <c r="BC17" i="674"/>
  <c r="BC25" i="674"/>
  <c r="BC33" i="674"/>
  <c r="AR42" i="674"/>
  <c r="BC20" i="674"/>
  <c r="BC28" i="674"/>
  <c r="AR40" i="674"/>
  <c r="BC18" i="674"/>
  <c r="BC12" i="674"/>
  <c r="BC15" i="674"/>
  <c r="BC23" i="674"/>
  <c r="BC31" i="674"/>
  <c r="BC34" i="674"/>
  <c r="BC47" i="674"/>
  <c r="BC44" i="674"/>
  <c r="BC48" i="674"/>
  <c r="BC62" i="674"/>
  <c r="AR108" i="674"/>
  <c r="AR82" i="674"/>
  <c r="BC77" i="674"/>
  <c r="BC81" i="674"/>
  <c r="BC68" i="674"/>
  <c r="BC46" i="674"/>
  <c r="BC71" i="674"/>
  <c r="BC88" i="674"/>
  <c r="BC45" i="674"/>
  <c r="BC85" i="674"/>
  <c r="BC97" i="674"/>
  <c r="BC116" i="674"/>
  <c r="BC60" i="674"/>
  <c r="BC66" i="674"/>
  <c r="AR234" i="674"/>
  <c r="BC78" i="674"/>
  <c r="BC93" i="674"/>
  <c r="BC98" i="674"/>
  <c r="BC63" i="674"/>
  <c r="BC69" i="674"/>
  <c r="BC164" i="674"/>
  <c r="BC58" i="674"/>
  <c r="AR235" i="674"/>
  <c r="BC79" i="674"/>
  <c r="BC94" i="674"/>
  <c r="BC105" i="674"/>
  <c r="BC124" i="674"/>
  <c r="BC49" i="674"/>
  <c r="BC61" i="674"/>
  <c r="BC64" i="674"/>
  <c r="BC67" i="674"/>
  <c r="BC70" i="674"/>
  <c r="BC83" i="674"/>
  <c r="AR86" i="674"/>
  <c r="AR237" i="674" s="1"/>
  <c r="BC237" i="674" s="1"/>
  <c r="AR236" i="674"/>
  <c r="BC80" i="674"/>
  <c r="AR91" i="674"/>
  <c r="BC87" i="674"/>
  <c r="BC90" i="674"/>
  <c r="BC95" i="674"/>
  <c r="BC59" i="674"/>
  <c r="BC65" i="674"/>
  <c r="BC84" i="674"/>
  <c r="BC135" i="674"/>
  <c r="BC89" i="674"/>
  <c r="BC92" i="674"/>
  <c r="BC100" i="674"/>
  <c r="BC111" i="674"/>
  <c r="BC119" i="674"/>
  <c r="BC127" i="674"/>
  <c r="BC130" i="674"/>
  <c r="BC147" i="674"/>
  <c r="BC159" i="674"/>
  <c r="BC103" i="674"/>
  <c r="BC114" i="674"/>
  <c r="BC122" i="674"/>
  <c r="BC133" i="674"/>
  <c r="BC136" i="674"/>
  <c r="BC106" i="674"/>
  <c r="BC117" i="674"/>
  <c r="BC125" i="674"/>
  <c r="BC150" i="674"/>
  <c r="BC101" i="674"/>
  <c r="BC112" i="674"/>
  <c r="BC120" i="674"/>
  <c r="BC131" i="674"/>
  <c r="BC96" i="674"/>
  <c r="BC104" i="674"/>
  <c r="BC115" i="674"/>
  <c r="BC123" i="674"/>
  <c r="BC134" i="674"/>
  <c r="BC137" i="674"/>
  <c r="BC99" i="674"/>
  <c r="BC107" i="674"/>
  <c r="AR128" i="674"/>
  <c r="BC110" i="674"/>
  <c r="BC118" i="674"/>
  <c r="BC126" i="674"/>
  <c r="BC102" i="674"/>
  <c r="BC113" i="674"/>
  <c r="BC121" i="674"/>
  <c r="BC132" i="674"/>
  <c r="BC145" i="674"/>
  <c r="AR155" i="674"/>
  <c r="BC156" i="674"/>
  <c r="BC139" i="674"/>
  <c r="BC142" i="674"/>
  <c r="AR199" i="674"/>
  <c r="BC161" i="674"/>
  <c r="BC163" i="674"/>
  <c r="BC219" i="674"/>
  <c r="BC157" i="674"/>
  <c r="BC143" i="674"/>
  <c r="BC146" i="674"/>
  <c r="BC138" i="674"/>
  <c r="AR140" i="674"/>
  <c r="BC141" i="674"/>
  <c r="BC167" i="674"/>
  <c r="BC144" i="674"/>
  <c r="BC180" i="674"/>
  <c r="BC184" i="674"/>
  <c r="BC190" i="674"/>
  <c r="AR194" i="674"/>
  <c r="BC192" i="674"/>
  <c r="BC165" i="674"/>
  <c r="BC172" i="674"/>
  <c r="BC207" i="674"/>
  <c r="BC177" i="674"/>
  <c r="AR176" i="674"/>
  <c r="BC185" i="674"/>
  <c r="BC193" i="674"/>
  <c r="BC208" i="674"/>
  <c r="BC173" i="674"/>
  <c r="BC166" i="674"/>
  <c r="BC178" i="674"/>
  <c r="BC182" i="674"/>
  <c r="AR181" i="674"/>
  <c r="BC170" i="674"/>
  <c r="AR171" i="674"/>
  <c r="BC174" i="674"/>
  <c r="BC179" i="674"/>
  <c r="BC183" i="674"/>
  <c r="BC212" i="674"/>
  <c r="AR220" i="674"/>
  <c r="BC201" i="674"/>
  <c r="BC213" i="674"/>
  <c r="BC206" i="674"/>
  <c r="BC214" i="674"/>
  <c r="BC215" i="674"/>
  <c r="BC218" i="674"/>
  <c r="BC250" i="674"/>
  <c r="BC261" i="674"/>
  <c r="BC209" i="674"/>
  <c r="BC210" i="674"/>
  <c r="BC211" i="674"/>
  <c r="BC256" i="674"/>
  <c r="BC278" i="674"/>
  <c r="BC216" i="674"/>
  <c r="BC248" i="674"/>
  <c r="BC252" i="674"/>
  <c r="BC217" i="674"/>
  <c r="BC246" i="674"/>
  <c r="BC254" i="674"/>
  <c r="BC258" i="674"/>
  <c r="BC266" i="674"/>
  <c r="BC276" i="674"/>
  <c r="BC277" i="674"/>
  <c r="BC279" i="674"/>
  <c r="BC263" i="674"/>
  <c r="BC268" i="674"/>
  <c r="BC270" i="674"/>
  <c r="BC274" i="674"/>
  <c r="BC275" i="674"/>
  <c r="BC283" i="674"/>
  <c r="BC294" i="674"/>
  <c r="BC260" i="674"/>
  <c r="BC272" i="674"/>
  <c r="BC273" i="674"/>
  <c r="AR291" i="674"/>
  <c r="BC245" i="674"/>
  <c r="AR257" i="674"/>
  <c r="BC257" i="674" s="1"/>
  <c r="BC247" i="674"/>
  <c r="BC249" i="674"/>
  <c r="BC251" i="674"/>
  <c r="BC253" i="674"/>
  <c r="BC255" i="674"/>
  <c r="BC265" i="674"/>
  <c r="BC271" i="674"/>
  <c r="BC280" i="674"/>
  <c r="BC282" i="674"/>
  <c r="BC290" i="674"/>
  <c r="BC262" i="674"/>
  <c r="BC259" i="674"/>
  <c r="BC267" i="674"/>
  <c r="BC269" i="674"/>
  <c r="BC264" i="674"/>
  <c r="BC281" i="674"/>
  <c r="BC284" i="674"/>
  <c r="BC301" i="674"/>
  <c r="BC315" i="674"/>
  <c r="BC288" i="674"/>
  <c r="BC289" i="674"/>
  <c r="BC302" i="674"/>
  <c r="BC285" i="674"/>
  <c r="BC299" i="674"/>
  <c r="BC293" i="674"/>
  <c r="BC295" i="674"/>
  <c r="BC314" i="674"/>
  <c r="BC287" i="674"/>
  <c r="BC298" i="674"/>
  <c r="BC296" i="674"/>
  <c r="BC316" i="674"/>
  <c r="BC317" i="674"/>
  <c r="BC322" i="674"/>
  <c r="BC327" i="674"/>
  <c r="BC338" i="674"/>
  <c r="BC304" i="674"/>
  <c r="BC306" i="674"/>
  <c r="BC308" i="674"/>
  <c r="BC310" i="674"/>
  <c r="BC312" i="674"/>
  <c r="BC313" i="674"/>
  <c r="BC351" i="674"/>
  <c r="AR336" i="674"/>
  <c r="BC337" i="674"/>
  <c r="BC352" i="674"/>
  <c r="BC329" i="674"/>
  <c r="BC303" i="674"/>
  <c r="BC384" i="674"/>
  <c r="BC300" i="674"/>
  <c r="BC305" i="674"/>
  <c r="BC307" i="674"/>
  <c r="BC309" i="674"/>
  <c r="BC311" i="674"/>
  <c r="BC320" i="674"/>
  <c r="BC297" i="674"/>
  <c r="BC318" i="674"/>
  <c r="BC319" i="674"/>
  <c r="BC335" i="674"/>
  <c r="BC349" i="674"/>
  <c r="BC369" i="674"/>
  <c r="BC324" i="674"/>
  <c r="BC332" i="674"/>
  <c r="AR345" i="674"/>
  <c r="BC346" i="674"/>
  <c r="BC363" i="674"/>
  <c r="BC395" i="674"/>
  <c r="BC361" i="674"/>
  <c r="BC321" i="674"/>
  <c r="BC326" i="674"/>
  <c r="BC334" i="674"/>
  <c r="BC348" i="674"/>
  <c r="BC323" i="674"/>
  <c r="BC331" i="674"/>
  <c r="AR330" i="674"/>
  <c r="BC339" i="674"/>
  <c r="BC353" i="674"/>
  <c r="BC370" i="674"/>
  <c r="BC328" i="674"/>
  <c r="BC350" i="674"/>
  <c r="BC356" i="674"/>
  <c r="BC357" i="674"/>
  <c r="BC359" i="674"/>
  <c r="BC325" i="674"/>
  <c r="BC333" i="674"/>
  <c r="BC347" i="674"/>
  <c r="BC354" i="674"/>
  <c r="BC355" i="674"/>
  <c r="BC365" i="674"/>
  <c r="BC367" i="674"/>
  <c r="BC368" i="674"/>
  <c r="BC372" i="674"/>
  <c r="BC376" i="674"/>
  <c r="AR391" i="674"/>
  <c r="BC392" i="674"/>
  <c r="BC397" i="674"/>
  <c r="BC366" i="674"/>
  <c r="BC375" i="674"/>
  <c r="BC402" i="674"/>
  <c r="BC403" i="674"/>
  <c r="BC383" i="674"/>
  <c r="BC393" i="674"/>
  <c r="BC401" i="674"/>
  <c r="BC408" i="674"/>
  <c r="BC358" i="674"/>
  <c r="BC360" i="674"/>
  <c r="BC362" i="674"/>
  <c r="BC364" i="674"/>
  <c r="BC373" i="674"/>
  <c r="BC371" i="674"/>
  <c r="BC381" i="674"/>
  <c r="BC379" i="674"/>
  <c r="BC380" i="674"/>
  <c r="BC407" i="674"/>
  <c r="BC378" i="674"/>
  <c r="BC405" i="674"/>
  <c r="BC413" i="674"/>
  <c r="BC377" i="674"/>
  <c r="BC374" i="674"/>
  <c r="BC382" i="674"/>
  <c r="BC399" i="674"/>
  <c r="BC406" i="674"/>
  <c r="BC404" i="674"/>
  <c r="BC410" i="674"/>
  <c r="BC418" i="674"/>
  <c r="BC414" i="674"/>
  <c r="BC425" i="674"/>
  <c r="BC411" i="674"/>
  <c r="BC394" i="674"/>
  <c r="BC415" i="674"/>
  <c r="BC396" i="674"/>
  <c r="BC398" i="674"/>
  <c r="BC400" i="674"/>
  <c r="BC385" i="674"/>
  <c r="BC409" i="674"/>
  <c r="BC412" i="674"/>
  <c r="BC420" i="674"/>
  <c r="BC423" i="674"/>
  <c r="BC424" i="674"/>
  <c r="BC417" i="674"/>
  <c r="BC440" i="674"/>
  <c r="BC426" i="674"/>
  <c r="BC419" i="674"/>
  <c r="BC416" i="674"/>
  <c r="BC422" i="674"/>
  <c r="BC421" i="674"/>
  <c r="BC428" i="674"/>
  <c r="AR438" i="674"/>
  <c r="BC438" i="674" s="1"/>
  <c r="BC439" i="674"/>
  <c r="AR431" i="674"/>
  <c r="BC427" i="674"/>
  <c r="AR435" i="674"/>
  <c r="BC436" i="674"/>
  <c r="BC429" i="674"/>
  <c r="BC441" i="674"/>
  <c r="BC437" i="674"/>
  <c r="BC430" i="674"/>
  <c r="BC442" i="674"/>
  <c r="AY41" i="674"/>
  <c r="AY55" i="674" s="1"/>
  <c r="AY38" i="674"/>
  <c r="AY52" i="674" s="1"/>
  <c r="AY39" i="674"/>
  <c r="AY53" i="674" s="1"/>
  <c r="AY42" i="674"/>
  <c r="AY56" i="674" s="1"/>
  <c r="AY40" i="674"/>
  <c r="AY54" i="674" s="1"/>
  <c r="AY51" i="674"/>
  <c r="AY72" i="674" s="1"/>
  <c r="AY234" i="674"/>
  <c r="AY235" i="674"/>
  <c r="AY86" i="674"/>
  <c r="AY237" i="674" s="1"/>
  <c r="AY236" i="674"/>
  <c r="AY91" i="674"/>
  <c r="AY108" i="674"/>
  <c r="AY197" i="674" s="1"/>
  <c r="AY82" i="674"/>
  <c r="AY128" i="674"/>
  <c r="AY140" i="674"/>
  <c r="AY148" i="674" s="1"/>
  <c r="AY155" i="674"/>
  <c r="AY199" i="674"/>
  <c r="AY220" i="674"/>
  <c r="AY226" i="674" s="1"/>
  <c r="AY176" i="674"/>
  <c r="AY181" i="674"/>
  <c r="AY171" i="674"/>
  <c r="AY194" i="674"/>
  <c r="AY291" i="674"/>
  <c r="AY257" i="674"/>
  <c r="AY345" i="674"/>
  <c r="AY386" i="674" s="1"/>
  <c r="AY336" i="674"/>
  <c r="AY330" i="674"/>
  <c r="AY391" i="674"/>
  <c r="AY433" i="674" s="1"/>
  <c r="AY431" i="674"/>
  <c r="AY435" i="674"/>
  <c r="AY438" i="674"/>
  <c r="AA38" i="674"/>
  <c r="AA52" i="674" s="1"/>
  <c r="AA40" i="674"/>
  <c r="AA54" i="674" s="1"/>
  <c r="AA41" i="674"/>
  <c r="AA55" i="674" s="1"/>
  <c r="AA51" i="674"/>
  <c r="AA72" i="674" s="1"/>
  <c r="AA39" i="674"/>
  <c r="AA53" i="674" s="1"/>
  <c r="AA42" i="674"/>
  <c r="AA56" i="674" s="1"/>
  <c r="AA108" i="674"/>
  <c r="AA197" i="674" s="1"/>
  <c r="AA82" i="674"/>
  <c r="AA234" i="674"/>
  <c r="AA235" i="674"/>
  <c r="AA86" i="674"/>
  <c r="AA237" i="674" s="1"/>
  <c r="AA236" i="674"/>
  <c r="AA91" i="674"/>
  <c r="AA155" i="674"/>
  <c r="AA128" i="674"/>
  <c r="AA199" i="674"/>
  <c r="AA194" i="674"/>
  <c r="AA140" i="674"/>
  <c r="AA148" i="674" s="1"/>
  <c r="AA291" i="674"/>
  <c r="AA257" i="674"/>
  <c r="AA176" i="674"/>
  <c r="AA181" i="674"/>
  <c r="AA171" i="674"/>
  <c r="AA220" i="674"/>
  <c r="AA226" i="674" s="1"/>
  <c r="AA345" i="674"/>
  <c r="AA386" i="674" s="1"/>
  <c r="AA330" i="674"/>
  <c r="AA336" i="674"/>
  <c r="AA391" i="674"/>
  <c r="AA433" i="674" s="1"/>
  <c r="AA438" i="674"/>
  <c r="AA431" i="674"/>
  <c r="AA435" i="674"/>
  <c r="AK29" i="674"/>
  <c r="AK21" i="674"/>
  <c r="AK26" i="674"/>
  <c r="AB40" i="674"/>
  <c r="AK18" i="674"/>
  <c r="AK34" i="674"/>
  <c r="AK31" i="674"/>
  <c r="AK23" i="674"/>
  <c r="AK16" i="674"/>
  <c r="AB38" i="674"/>
  <c r="AK24" i="674"/>
  <c r="AK32" i="674"/>
  <c r="AK35" i="674"/>
  <c r="AK15" i="674"/>
  <c r="AK13" i="674"/>
  <c r="AB41" i="674"/>
  <c r="AK19" i="674"/>
  <c r="AK27" i="674"/>
  <c r="AK59" i="674"/>
  <c r="AK22" i="674"/>
  <c r="AK30" i="674"/>
  <c r="AK36" i="674"/>
  <c r="AB51" i="674"/>
  <c r="AK37" i="674"/>
  <c r="AB39" i="674"/>
  <c r="AK17" i="674"/>
  <c r="AK25" i="674"/>
  <c r="AK33" i="674"/>
  <c r="AK46" i="674"/>
  <c r="AK12" i="674"/>
  <c r="AB42" i="674"/>
  <c r="AK20" i="674"/>
  <c r="AK28" i="674"/>
  <c r="AK47" i="674"/>
  <c r="AK48" i="674"/>
  <c r="AK65" i="674"/>
  <c r="AK44" i="674"/>
  <c r="AK84" i="674"/>
  <c r="AK45" i="674"/>
  <c r="AK62" i="674"/>
  <c r="AK68" i="674"/>
  <c r="AK71" i="674"/>
  <c r="AB108" i="674"/>
  <c r="AB82" i="674"/>
  <c r="AK77" i="674"/>
  <c r="AK81" i="674"/>
  <c r="AK88" i="674"/>
  <c r="AK90" i="674"/>
  <c r="AK94" i="674"/>
  <c r="AK102" i="674"/>
  <c r="AK121" i="674"/>
  <c r="AK85" i="674"/>
  <c r="AK103" i="674"/>
  <c r="AK60" i="674"/>
  <c r="AK66" i="674"/>
  <c r="AB234" i="674"/>
  <c r="AK78" i="674"/>
  <c r="AK63" i="674"/>
  <c r="AK69" i="674"/>
  <c r="AK92" i="674"/>
  <c r="AK137" i="674"/>
  <c r="AK58" i="674"/>
  <c r="AB235" i="674"/>
  <c r="AK79" i="674"/>
  <c r="AK95" i="674"/>
  <c r="AK49" i="674"/>
  <c r="AK61" i="674"/>
  <c r="AK64" i="674"/>
  <c r="AK67" i="674"/>
  <c r="AK70" i="674"/>
  <c r="AK83" i="674"/>
  <c r="AB86" i="674"/>
  <c r="AB237" i="674" s="1"/>
  <c r="AK113" i="674"/>
  <c r="AK132" i="674"/>
  <c r="AK134" i="674"/>
  <c r="AB236" i="674"/>
  <c r="AK80" i="674"/>
  <c r="AK87" i="674"/>
  <c r="AB91" i="674"/>
  <c r="AK89" i="674"/>
  <c r="AK93" i="674"/>
  <c r="AK97" i="674"/>
  <c r="AK105" i="674"/>
  <c r="AK116" i="674"/>
  <c r="AK124" i="674"/>
  <c r="AK139" i="674"/>
  <c r="AK142" i="674"/>
  <c r="AK100" i="674"/>
  <c r="AK111" i="674"/>
  <c r="AK119" i="674"/>
  <c r="AK127" i="674"/>
  <c r="AK130" i="674"/>
  <c r="AK138" i="674"/>
  <c r="AK144" i="674"/>
  <c r="AK114" i="674"/>
  <c r="AK122" i="674"/>
  <c r="AK133" i="674"/>
  <c r="AK98" i="674"/>
  <c r="AK106" i="674"/>
  <c r="AK117" i="674"/>
  <c r="AK125" i="674"/>
  <c r="AK101" i="674"/>
  <c r="AK112" i="674"/>
  <c r="AK120" i="674"/>
  <c r="AK131" i="674"/>
  <c r="AK136" i="674"/>
  <c r="AK96" i="674"/>
  <c r="AK104" i="674"/>
  <c r="AK115" i="674"/>
  <c r="AK123" i="674"/>
  <c r="AK99" i="674"/>
  <c r="AK107" i="674"/>
  <c r="AK110" i="674"/>
  <c r="AB128" i="674"/>
  <c r="AK118" i="674"/>
  <c r="AK126" i="674"/>
  <c r="AK147" i="674"/>
  <c r="AK150" i="674"/>
  <c r="AB155" i="674"/>
  <c r="AK156" i="674"/>
  <c r="AK159" i="674"/>
  <c r="AK165" i="674"/>
  <c r="AK145" i="674"/>
  <c r="AK170" i="674"/>
  <c r="AK157" i="674"/>
  <c r="AK161" i="674"/>
  <c r="AB199" i="674"/>
  <c r="AK143" i="674"/>
  <c r="AB171" i="674"/>
  <c r="AK174" i="674"/>
  <c r="AK135" i="674"/>
  <c r="AK146" i="674"/>
  <c r="AK141" i="674"/>
  <c r="AB140" i="674"/>
  <c r="AK164" i="674"/>
  <c r="AK167" i="674"/>
  <c r="AK179" i="674"/>
  <c r="AK183" i="674"/>
  <c r="AB194" i="674"/>
  <c r="AK192" i="674"/>
  <c r="AB220" i="674"/>
  <c r="AK201" i="674"/>
  <c r="AK180" i="674"/>
  <c r="AK184" i="674"/>
  <c r="AK190" i="674"/>
  <c r="AK172" i="674"/>
  <c r="AK213" i="674"/>
  <c r="AK163" i="674"/>
  <c r="AK177" i="674"/>
  <c r="AB176" i="674"/>
  <c r="AK185" i="674"/>
  <c r="AK206" i="674"/>
  <c r="AK166" i="674"/>
  <c r="AK173" i="674"/>
  <c r="AK210" i="674"/>
  <c r="AK178" i="674"/>
  <c r="AK182" i="674"/>
  <c r="AB181" i="674"/>
  <c r="AK211" i="674"/>
  <c r="AK217" i="674"/>
  <c r="AK212" i="674"/>
  <c r="AK214" i="674"/>
  <c r="AK216" i="674"/>
  <c r="AK207" i="674"/>
  <c r="AK215" i="674"/>
  <c r="AK193" i="674"/>
  <c r="AK208" i="674"/>
  <c r="AK209" i="674"/>
  <c r="AK218" i="674"/>
  <c r="AB257" i="674"/>
  <c r="AB291" i="674"/>
  <c r="AK219" i="674"/>
  <c r="AB345" i="674"/>
  <c r="AB386" i="674" s="1"/>
  <c r="AB336" i="674"/>
  <c r="AB330" i="674"/>
  <c r="AB391" i="674"/>
  <c r="AB433" i="674" s="1"/>
  <c r="AB431" i="674"/>
  <c r="AB435" i="674"/>
  <c r="AB438" i="674"/>
  <c r="Z41" i="674"/>
  <c r="Z55" i="674" s="1"/>
  <c r="Z38" i="674"/>
  <c r="Z52" i="674" s="1"/>
  <c r="Z39" i="674"/>
  <c r="Z53" i="674" s="1"/>
  <c r="Z42" i="674"/>
  <c r="Z56" i="674" s="1"/>
  <c r="Z40" i="674"/>
  <c r="Z54" i="674" s="1"/>
  <c r="Z51" i="674"/>
  <c r="Z72" i="674" s="1"/>
  <c r="Z234" i="674"/>
  <c r="Z235" i="674"/>
  <c r="Z86" i="674"/>
  <c r="Z237" i="674" s="1"/>
  <c r="Z236" i="674"/>
  <c r="Z91" i="674"/>
  <c r="Z108" i="674"/>
  <c r="Z197" i="674" s="1"/>
  <c r="Z82" i="674"/>
  <c r="Z128" i="674"/>
  <c r="Z199" i="674"/>
  <c r="Z140" i="674"/>
  <c r="Z148" i="674" s="1"/>
  <c r="Z155" i="674"/>
  <c r="Z176" i="674"/>
  <c r="Z181" i="674"/>
  <c r="Z171" i="674"/>
  <c r="Z194" i="674"/>
  <c r="Z220" i="674"/>
  <c r="Z226" i="674" s="1"/>
  <c r="Z291" i="674"/>
  <c r="Z257" i="674"/>
  <c r="Z336" i="674"/>
  <c r="Z330" i="674"/>
  <c r="Z345" i="674"/>
  <c r="Z386" i="674" s="1"/>
  <c r="Z391" i="674"/>
  <c r="Z433" i="674" s="1"/>
  <c r="Z438" i="674"/>
  <c r="Z431" i="674"/>
  <c r="Z435" i="674"/>
  <c r="AG41" i="674"/>
  <c r="AG55" i="674" s="1"/>
  <c r="AG38" i="674"/>
  <c r="AG52" i="674" s="1"/>
  <c r="AG39" i="674"/>
  <c r="AG53" i="674" s="1"/>
  <c r="AG42" i="674"/>
  <c r="AG56" i="674" s="1"/>
  <c r="AG40" i="674"/>
  <c r="AG54" i="674" s="1"/>
  <c r="AG234" i="674"/>
  <c r="AG51" i="674"/>
  <c r="AG72" i="674" s="1"/>
  <c r="AG235" i="674"/>
  <c r="AG86" i="674"/>
  <c r="AG237" i="674" s="1"/>
  <c r="AG236" i="674"/>
  <c r="AG91" i="674"/>
  <c r="AG108" i="674"/>
  <c r="AG197" i="674" s="1"/>
  <c r="AG82" i="674"/>
  <c r="AG128" i="674"/>
  <c r="AG140" i="674"/>
  <c r="AG148" i="674" s="1"/>
  <c r="AG155" i="674"/>
  <c r="AG176" i="674"/>
  <c r="AG194" i="674"/>
  <c r="AG220" i="674"/>
  <c r="AG226" i="674" s="1"/>
  <c r="AG181" i="674"/>
  <c r="AG199" i="674"/>
  <c r="AG171" i="674"/>
  <c r="AG291" i="674"/>
  <c r="AG257" i="674"/>
  <c r="AG330" i="674"/>
  <c r="AG345" i="674"/>
  <c r="AG386" i="674" s="1"/>
  <c r="AG336" i="674"/>
  <c r="AG391" i="674"/>
  <c r="AG433" i="674" s="1"/>
  <c r="AG435" i="674"/>
  <c r="AG431" i="674"/>
  <c r="AG438" i="674"/>
  <c r="AJ36" i="674"/>
  <c r="AJ30" i="674"/>
  <c r="AJ22" i="674"/>
  <c r="AJ193" i="674"/>
  <c r="AJ27" i="674"/>
  <c r="Y41" i="674"/>
  <c r="AJ19" i="674"/>
  <c r="AJ13" i="674"/>
  <c r="AJ32" i="674"/>
  <c r="AJ24" i="674"/>
  <c r="AJ17" i="674"/>
  <c r="Y39" i="674"/>
  <c r="AJ25" i="674"/>
  <c r="AJ33" i="674"/>
  <c r="Y42" i="674"/>
  <c r="AJ20" i="674"/>
  <c r="AJ28" i="674"/>
  <c r="AJ12" i="674"/>
  <c r="AJ15" i="674"/>
  <c r="AJ23" i="674"/>
  <c r="AJ31" i="674"/>
  <c r="AJ34" i="674"/>
  <c r="AJ44" i="674"/>
  <c r="AJ60" i="674"/>
  <c r="Y40" i="674"/>
  <c r="AJ18" i="674"/>
  <c r="AJ26" i="674"/>
  <c r="AJ48" i="674"/>
  <c r="Y38" i="674"/>
  <c r="AJ16" i="674"/>
  <c r="AJ35" i="674"/>
  <c r="AJ21" i="674"/>
  <c r="AJ29" i="674"/>
  <c r="Y234" i="674"/>
  <c r="AJ78" i="674"/>
  <c r="AJ49" i="674"/>
  <c r="AJ66" i="674"/>
  <c r="AJ45" i="674"/>
  <c r="Y51" i="674"/>
  <c r="AJ37" i="674"/>
  <c r="AJ47" i="674"/>
  <c r="AJ46" i="674"/>
  <c r="AJ63" i="674"/>
  <c r="AJ69" i="674"/>
  <c r="AJ103" i="674"/>
  <c r="AJ122" i="674"/>
  <c r="AJ58" i="674"/>
  <c r="Y235" i="674"/>
  <c r="AJ79" i="674"/>
  <c r="AJ92" i="674"/>
  <c r="AJ61" i="674"/>
  <c r="AJ64" i="674"/>
  <c r="AJ67" i="674"/>
  <c r="AJ70" i="674"/>
  <c r="AJ83" i="674"/>
  <c r="Y86" i="674"/>
  <c r="Y237" i="674" s="1"/>
  <c r="AJ95" i="674"/>
  <c r="AJ96" i="674"/>
  <c r="AJ138" i="674"/>
  <c r="Y236" i="674"/>
  <c r="AJ80" i="674"/>
  <c r="AJ87" i="674"/>
  <c r="Y91" i="674"/>
  <c r="AJ93" i="674"/>
  <c r="AJ59" i="674"/>
  <c r="AJ65" i="674"/>
  <c r="AJ84" i="674"/>
  <c r="AJ89" i="674"/>
  <c r="AJ135" i="674"/>
  <c r="AJ62" i="674"/>
  <c r="AJ68" i="674"/>
  <c r="AJ71" i="674"/>
  <c r="Y108" i="674"/>
  <c r="Y82" i="674"/>
  <c r="AJ77" i="674"/>
  <c r="AJ81" i="674"/>
  <c r="AJ88" i="674"/>
  <c r="AJ114" i="674"/>
  <c r="AJ133" i="674"/>
  <c r="AJ85" i="674"/>
  <c r="AJ94" i="674"/>
  <c r="AJ90" i="674"/>
  <c r="AJ98" i="674"/>
  <c r="AJ106" i="674"/>
  <c r="AJ117" i="674"/>
  <c r="AJ125" i="674"/>
  <c r="AJ143" i="674"/>
  <c r="AJ101" i="674"/>
  <c r="AJ112" i="674"/>
  <c r="AJ120" i="674"/>
  <c r="AJ131" i="674"/>
  <c r="AJ145" i="674"/>
  <c r="AJ104" i="674"/>
  <c r="AJ115" i="674"/>
  <c r="AJ123" i="674"/>
  <c r="AJ99" i="674"/>
  <c r="AJ107" i="674"/>
  <c r="AJ110" i="674"/>
  <c r="Y128" i="674"/>
  <c r="AJ118" i="674"/>
  <c r="AJ126" i="674"/>
  <c r="AJ102" i="674"/>
  <c r="AJ113" i="674"/>
  <c r="AJ121" i="674"/>
  <c r="AJ132" i="674"/>
  <c r="AJ134" i="674"/>
  <c r="AJ137" i="674"/>
  <c r="AJ97" i="674"/>
  <c r="AJ105" i="674"/>
  <c r="AJ116" i="674"/>
  <c r="AJ124" i="674"/>
  <c r="AJ100" i="674"/>
  <c r="AJ111" i="674"/>
  <c r="AJ119" i="674"/>
  <c r="AJ127" i="674"/>
  <c r="AJ130" i="674"/>
  <c r="AJ157" i="674"/>
  <c r="AJ180" i="674"/>
  <c r="AJ146" i="674"/>
  <c r="AJ163" i="674"/>
  <c r="AJ184" i="674"/>
  <c r="AJ141" i="674"/>
  <c r="Y140" i="674"/>
  <c r="AJ173" i="674"/>
  <c r="AJ190" i="674"/>
  <c r="AJ144" i="674"/>
  <c r="Y220" i="674"/>
  <c r="AJ201" i="674"/>
  <c r="AJ136" i="674"/>
  <c r="AJ147" i="674"/>
  <c r="AJ150" i="674"/>
  <c r="Y155" i="674"/>
  <c r="AJ156" i="674"/>
  <c r="AJ159" i="674"/>
  <c r="AJ166" i="674"/>
  <c r="AJ139" i="674"/>
  <c r="AJ142" i="674"/>
  <c r="AJ165" i="674"/>
  <c r="AJ172" i="674"/>
  <c r="AJ177" i="674"/>
  <c r="Y176" i="674"/>
  <c r="AJ185" i="674"/>
  <c r="AJ216" i="674"/>
  <c r="AJ213" i="674"/>
  <c r="AJ178" i="674"/>
  <c r="AJ182" i="674"/>
  <c r="Y181" i="674"/>
  <c r="AJ208" i="674"/>
  <c r="Y199" i="674"/>
  <c r="AJ161" i="674"/>
  <c r="AJ164" i="674"/>
  <c r="AJ170" i="674"/>
  <c r="AJ174" i="674"/>
  <c r="Y171" i="674"/>
  <c r="AJ209" i="674"/>
  <c r="AJ167" i="674"/>
  <c r="AJ179" i="674"/>
  <c r="AJ183" i="674"/>
  <c r="AJ192" i="674"/>
  <c r="Y194" i="674"/>
  <c r="AJ206" i="674"/>
  <c r="AJ214" i="674"/>
  <c r="AJ207" i="674"/>
  <c r="AJ215" i="674"/>
  <c r="AJ219" i="674"/>
  <c r="AJ210" i="674"/>
  <c r="AJ211" i="674"/>
  <c r="AJ212" i="674"/>
  <c r="AJ217" i="674"/>
  <c r="AJ218" i="674"/>
  <c r="Y291" i="674"/>
  <c r="Y257" i="674"/>
  <c r="Y330" i="674"/>
  <c r="Y345" i="674"/>
  <c r="Y386" i="674" s="1"/>
  <c r="Y336" i="674"/>
  <c r="Y391" i="674"/>
  <c r="Y433" i="674" s="1"/>
  <c r="Y431" i="674"/>
  <c r="Y435" i="674"/>
  <c r="Y438" i="674"/>
  <c r="AF39" i="674"/>
  <c r="AF53" i="674" s="1"/>
  <c r="AF51" i="674"/>
  <c r="AF72" i="674" s="1"/>
  <c r="AF42" i="674"/>
  <c r="AF56" i="674" s="1"/>
  <c r="AF40" i="674"/>
  <c r="AF54" i="674" s="1"/>
  <c r="AF41" i="674"/>
  <c r="AF55" i="674" s="1"/>
  <c r="AF38" i="674"/>
  <c r="AF52" i="674" s="1"/>
  <c r="AF235" i="674"/>
  <c r="AF86" i="674"/>
  <c r="AF237" i="674" s="1"/>
  <c r="AF236" i="674"/>
  <c r="AF91" i="674"/>
  <c r="AF108" i="674"/>
  <c r="AF197" i="674" s="1"/>
  <c r="AF82" i="674"/>
  <c r="AF234" i="674"/>
  <c r="AF199" i="674"/>
  <c r="AF128" i="674"/>
  <c r="AF140" i="674"/>
  <c r="AF148" i="674" s="1"/>
  <c r="AF155" i="674"/>
  <c r="AF176" i="674"/>
  <c r="AF194" i="674"/>
  <c r="AF181" i="674"/>
  <c r="AF171" i="674"/>
  <c r="AF220" i="674"/>
  <c r="AF226" i="674" s="1"/>
  <c r="AF291" i="674"/>
  <c r="AF257" i="674"/>
  <c r="AF330" i="674"/>
  <c r="AF345" i="674"/>
  <c r="AF386" i="674" s="1"/>
  <c r="AF336" i="674"/>
  <c r="AF391" i="674"/>
  <c r="AF433" i="674" s="1"/>
  <c r="AF431" i="674"/>
  <c r="AF438" i="674"/>
  <c r="AF435" i="674"/>
  <c r="X39" i="674"/>
  <c r="X53" i="674" s="1"/>
  <c r="X41" i="674"/>
  <c r="X55" i="674" s="1"/>
  <c r="X42" i="674"/>
  <c r="X56" i="674" s="1"/>
  <c r="X51" i="674"/>
  <c r="X72" i="674" s="1"/>
  <c r="X40" i="674"/>
  <c r="X54" i="674" s="1"/>
  <c r="X38" i="674"/>
  <c r="X52" i="674" s="1"/>
  <c r="X235" i="674"/>
  <c r="X86" i="674"/>
  <c r="X237" i="674" s="1"/>
  <c r="X236" i="674"/>
  <c r="X91" i="674"/>
  <c r="X108" i="674"/>
  <c r="X197" i="674" s="1"/>
  <c r="X82" i="674"/>
  <c r="X234" i="674"/>
  <c r="X128" i="674"/>
  <c r="X199" i="674"/>
  <c r="X140" i="674"/>
  <c r="X148" i="674" s="1"/>
  <c r="X155" i="674"/>
  <c r="X176" i="674"/>
  <c r="X181" i="674"/>
  <c r="X171" i="674"/>
  <c r="X194" i="674"/>
  <c r="X220" i="674"/>
  <c r="X226" i="674" s="1"/>
  <c r="X291" i="674"/>
  <c r="X257" i="674"/>
  <c r="X330" i="674"/>
  <c r="X345" i="674"/>
  <c r="X386" i="674" s="1"/>
  <c r="X336" i="674"/>
  <c r="X391" i="674"/>
  <c r="X433" i="674" s="1"/>
  <c r="X431" i="674"/>
  <c r="X438" i="674"/>
  <c r="X435" i="674"/>
  <c r="AL28" i="674"/>
  <c r="AE42" i="674"/>
  <c r="AL20" i="674"/>
  <c r="AL33" i="674"/>
  <c r="AL25" i="674"/>
  <c r="AL17" i="674"/>
  <c r="AE39" i="674"/>
  <c r="AL45" i="674"/>
  <c r="AE51" i="674"/>
  <c r="AL37" i="674"/>
  <c r="AL36" i="674"/>
  <c r="AL12" i="674"/>
  <c r="AL15" i="674"/>
  <c r="AL23" i="674"/>
  <c r="AL31" i="674"/>
  <c r="AL34" i="674"/>
  <c r="AL58" i="674"/>
  <c r="AE40" i="674"/>
  <c r="AL18" i="674"/>
  <c r="AL26" i="674"/>
  <c r="AL21" i="674"/>
  <c r="AL29" i="674"/>
  <c r="AL22" i="674"/>
  <c r="AL30" i="674"/>
  <c r="AE38" i="674"/>
  <c r="AL16" i="674"/>
  <c r="AL24" i="674"/>
  <c r="AL32" i="674"/>
  <c r="AL35" i="674"/>
  <c r="AL13" i="674"/>
  <c r="AE41" i="674"/>
  <c r="AL19" i="674"/>
  <c r="AL27" i="674"/>
  <c r="AL47" i="674"/>
  <c r="AE235" i="674"/>
  <c r="AL79" i="674"/>
  <c r="AL46" i="674"/>
  <c r="AL44" i="674"/>
  <c r="AL49" i="674"/>
  <c r="AL61" i="674"/>
  <c r="AL64" i="674"/>
  <c r="AL67" i="674"/>
  <c r="AL70" i="674"/>
  <c r="AE86" i="674"/>
  <c r="AE237" i="674" s="1"/>
  <c r="AL83" i="674"/>
  <c r="AL93" i="674"/>
  <c r="AL101" i="674"/>
  <c r="AL120" i="674"/>
  <c r="AE236" i="674"/>
  <c r="AL80" i="674"/>
  <c r="AE91" i="674"/>
  <c r="AL87" i="674"/>
  <c r="AL89" i="674"/>
  <c r="AL102" i="674"/>
  <c r="AL59" i="674"/>
  <c r="AL65" i="674"/>
  <c r="AL84" i="674"/>
  <c r="AL94" i="674"/>
  <c r="AL62" i="674"/>
  <c r="AL68" i="674"/>
  <c r="AL71" i="674"/>
  <c r="AE108" i="674"/>
  <c r="AE82" i="674"/>
  <c r="AL77" i="674"/>
  <c r="AL81" i="674"/>
  <c r="AL88" i="674"/>
  <c r="AL90" i="674"/>
  <c r="AL85" i="674"/>
  <c r="AL136" i="674"/>
  <c r="AL48" i="674"/>
  <c r="AL60" i="674"/>
  <c r="AL66" i="674"/>
  <c r="AE234" i="674"/>
  <c r="AL78" i="674"/>
  <c r="AL112" i="674"/>
  <c r="AL131" i="674"/>
  <c r="AL63" i="674"/>
  <c r="AL69" i="674"/>
  <c r="AL92" i="674"/>
  <c r="AL96" i="674"/>
  <c r="AL104" i="674"/>
  <c r="AL115" i="674"/>
  <c r="AL123" i="674"/>
  <c r="AE140" i="674"/>
  <c r="AL141" i="674"/>
  <c r="AL99" i="674"/>
  <c r="AL107" i="674"/>
  <c r="AL110" i="674"/>
  <c r="AE128" i="674"/>
  <c r="AL118" i="674"/>
  <c r="AL126" i="674"/>
  <c r="AL137" i="674"/>
  <c r="AL143" i="674"/>
  <c r="AL113" i="674"/>
  <c r="AL121" i="674"/>
  <c r="AL132" i="674"/>
  <c r="AL97" i="674"/>
  <c r="AL105" i="674"/>
  <c r="AL116" i="674"/>
  <c r="AL124" i="674"/>
  <c r="AL100" i="674"/>
  <c r="AL111" i="674"/>
  <c r="AL119" i="674"/>
  <c r="AL127" i="674"/>
  <c r="AL130" i="674"/>
  <c r="AL135" i="674"/>
  <c r="AL138" i="674"/>
  <c r="AL95" i="674"/>
  <c r="AL103" i="674"/>
  <c r="AL114" i="674"/>
  <c r="AL122" i="674"/>
  <c r="AL133" i="674"/>
  <c r="AL98" i="674"/>
  <c r="AL106" i="674"/>
  <c r="AL117" i="674"/>
  <c r="AL125" i="674"/>
  <c r="AL146" i="674"/>
  <c r="AL164" i="674"/>
  <c r="AL167" i="674"/>
  <c r="AL177" i="674"/>
  <c r="AE176" i="674"/>
  <c r="AL144" i="674"/>
  <c r="AL147" i="674"/>
  <c r="AL150" i="674"/>
  <c r="AL156" i="674"/>
  <c r="AE155" i="674"/>
  <c r="AL159" i="674"/>
  <c r="AL170" i="674"/>
  <c r="AL185" i="674"/>
  <c r="AL211" i="674"/>
  <c r="AL139" i="674"/>
  <c r="AL142" i="674"/>
  <c r="AL134" i="674"/>
  <c r="AL145" i="674"/>
  <c r="AE171" i="674"/>
  <c r="AL174" i="674"/>
  <c r="AL157" i="674"/>
  <c r="AE199" i="674"/>
  <c r="AL161" i="674"/>
  <c r="AL163" i="674"/>
  <c r="AL166" i="674"/>
  <c r="AL173" i="674"/>
  <c r="AL178" i="674"/>
  <c r="AL182" i="674"/>
  <c r="AE181" i="674"/>
  <c r="AL193" i="674"/>
  <c r="AL179" i="674"/>
  <c r="AL183" i="674"/>
  <c r="AL215" i="674"/>
  <c r="AL165" i="674"/>
  <c r="AL180" i="674"/>
  <c r="AL184" i="674"/>
  <c r="AL190" i="674"/>
  <c r="AL207" i="674"/>
  <c r="AL217" i="674"/>
  <c r="AL172" i="674"/>
  <c r="AL210" i="674"/>
  <c r="AL208" i="674"/>
  <c r="AL209" i="674"/>
  <c r="AL212" i="674"/>
  <c r="AL218" i="674"/>
  <c r="AE220" i="674"/>
  <c r="AL201" i="674"/>
  <c r="AL213" i="674"/>
  <c r="AL192" i="674"/>
  <c r="AE194" i="674"/>
  <c r="AL206" i="674"/>
  <c r="AL214" i="674"/>
  <c r="AL216" i="674"/>
  <c r="AL219" i="674"/>
  <c r="AE257" i="674"/>
  <c r="AE291" i="674"/>
  <c r="AE345" i="674"/>
  <c r="AE386" i="674" s="1"/>
  <c r="AE336" i="674"/>
  <c r="AE330" i="674"/>
  <c r="AE391" i="674"/>
  <c r="AE433" i="674" s="1"/>
  <c r="AE438" i="674"/>
  <c r="AE431" i="674"/>
  <c r="AE435" i="674"/>
  <c r="W51" i="674"/>
  <c r="W72" i="674" s="1"/>
  <c r="W42" i="674"/>
  <c r="W56" i="674" s="1"/>
  <c r="W39" i="674"/>
  <c r="W53" i="674" s="1"/>
  <c r="W40" i="674"/>
  <c r="W54" i="674" s="1"/>
  <c r="W38" i="674"/>
  <c r="W52" i="674" s="1"/>
  <c r="W41" i="674"/>
  <c r="W55" i="674" s="1"/>
  <c r="W235" i="674"/>
  <c r="W199" i="674"/>
  <c r="W86" i="674"/>
  <c r="W237" i="674" s="1"/>
  <c r="W236" i="674"/>
  <c r="W91" i="674"/>
  <c r="W108" i="674"/>
  <c r="W197" i="674" s="1"/>
  <c r="W82" i="674"/>
  <c r="W234" i="674"/>
  <c r="W128" i="674"/>
  <c r="W140" i="674"/>
  <c r="W148" i="674" s="1"/>
  <c r="W176" i="674"/>
  <c r="W155" i="674"/>
  <c r="W171" i="674"/>
  <c r="W181" i="674"/>
  <c r="W220" i="674"/>
  <c r="W226" i="674" s="1"/>
  <c r="W194" i="674"/>
  <c r="W291" i="674"/>
  <c r="W257" i="674"/>
  <c r="W345" i="674"/>
  <c r="W386" i="674" s="1"/>
  <c r="W336" i="674"/>
  <c r="W330" i="674"/>
  <c r="W391" i="674"/>
  <c r="W433" i="674" s="1"/>
  <c r="W438" i="674"/>
  <c r="W431" i="674"/>
  <c r="W435" i="674"/>
  <c r="AD42" i="674"/>
  <c r="AD56" i="674" s="1"/>
  <c r="AD39" i="674"/>
  <c r="AD53" i="674" s="1"/>
  <c r="AD40" i="674"/>
  <c r="AD54" i="674" s="1"/>
  <c r="AD38" i="674"/>
  <c r="AD52" i="674" s="1"/>
  <c r="AD41" i="674"/>
  <c r="AD55" i="674" s="1"/>
  <c r="AD51" i="674"/>
  <c r="AD72" i="674" s="1"/>
  <c r="AD86" i="674"/>
  <c r="AD237" i="674" s="1"/>
  <c r="AD236" i="674"/>
  <c r="AD91" i="674"/>
  <c r="AD108" i="674"/>
  <c r="AD197" i="674" s="1"/>
  <c r="AD82" i="674"/>
  <c r="AD234" i="674"/>
  <c r="AD235" i="674"/>
  <c r="AD128" i="674"/>
  <c r="AD140" i="674"/>
  <c r="AD148" i="674" s="1"/>
  <c r="AD155" i="674"/>
  <c r="AD199" i="674"/>
  <c r="AD181" i="674"/>
  <c r="AD171" i="674"/>
  <c r="AD176" i="674"/>
  <c r="AD220" i="674"/>
  <c r="AD226" i="674" s="1"/>
  <c r="AD194" i="674"/>
  <c r="AD291" i="674"/>
  <c r="AD257" i="674"/>
  <c r="AD345" i="674"/>
  <c r="AD386" i="674" s="1"/>
  <c r="AD336" i="674"/>
  <c r="AD330" i="674"/>
  <c r="AD391" i="674"/>
  <c r="AD433" i="674" s="1"/>
  <c r="AD438" i="674"/>
  <c r="AD431" i="674"/>
  <c r="AD435" i="674"/>
  <c r="AI34" i="674"/>
  <c r="AI31" i="674"/>
  <c r="AI23" i="674"/>
  <c r="AI15" i="674"/>
  <c r="AI12" i="674"/>
  <c r="AI37" i="674"/>
  <c r="V51" i="674"/>
  <c r="AI28" i="674"/>
  <c r="AI20" i="674"/>
  <c r="V42" i="674"/>
  <c r="AI25" i="674"/>
  <c r="AI17" i="674"/>
  <c r="V39" i="674"/>
  <c r="AI18" i="674"/>
  <c r="V40" i="674"/>
  <c r="AI26" i="674"/>
  <c r="AI49" i="674"/>
  <c r="AI21" i="674"/>
  <c r="AI29" i="674"/>
  <c r="V38" i="674"/>
  <c r="AI16" i="674"/>
  <c r="AI24" i="674"/>
  <c r="AI32" i="674"/>
  <c r="AI35" i="674"/>
  <c r="AI45" i="674"/>
  <c r="AI13" i="674"/>
  <c r="V41" i="674"/>
  <c r="AI19" i="674"/>
  <c r="AI27" i="674"/>
  <c r="AI61" i="674"/>
  <c r="AI33" i="674"/>
  <c r="AI22" i="674"/>
  <c r="AI30" i="674"/>
  <c r="AI36" i="674"/>
  <c r="AI64" i="674"/>
  <c r="AI92" i="674"/>
  <c r="AI47" i="674"/>
  <c r="AI67" i="674"/>
  <c r="V86" i="674"/>
  <c r="V237" i="674" s="1"/>
  <c r="AI83" i="674"/>
  <c r="AI70" i="674"/>
  <c r="AI46" i="674"/>
  <c r="AI44" i="674"/>
  <c r="V236" i="674"/>
  <c r="AI80" i="674"/>
  <c r="V91" i="674"/>
  <c r="AI87" i="674"/>
  <c r="AI104" i="674"/>
  <c r="AI123" i="674"/>
  <c r="AI59" i="674"/>
  <c r="AI65" i="674"/>
  <c r="AI84" i="674"/>
  <c r="AI89" i="674"/>
  <c r="AM89" i="674" s="1"/>
  <c r="AN89" i="674" s="1"/>
  <c r="AI93" i="674"/>
  <c r="AI95" i="674"/>
  <c r="AI96" i="674"/>
  <c r="AI163" i="674"/>
  <c r="AI62" i="674"/>
  <c r="AI68" i="674"/>
  <c r="AI71" i="674"/>
  <c r="V108" i="674"/>
  <c r="AI77" i="674"/>
  <c r="V82" i="674"/>
  <c r="AI81" i="674"/>
  <c r="AI88" i="674"/>
  <c r="AI85" i="674"/>
  <c r="AI90" i="674"/>
  <c r="AI94" i="674"/>
  <c r="AI97" i="674"/>
  <c r="AI136" i="674"/>
  <c r="AI48" i="674"/>
  <c r="AI60" i="674"/>
  <c r="AI66" i="674"/>
  <c r="V234" i="674"/>
  <c r="AI78" i="674"/>
  <c r="AI63" i="674"/>
  <c r="AI69" i="674"/>
  <c r="AI115" i="674"/>
  <c r="AI58" i="674"/>
  <c r="V235" i="674"/>
  <c r="AI79" i="674"/>
  <c r="AI99" i="674"/>
  <c r="AI107" i="674"/>
  <c r="V128" i="674"/>
  <c r="AI110" i="674"/>
  <c r="AI118" i="674"/>
  <c r="AI126" i="674"/>
  <c r="AI144" i="674"/>
  <c r="AI102" i="674"/>
  <c r="AI113" i="674"/>
  <c r="AI121" i="674"/>
  <c r="AI132" i="674"/>
  <c r="AI146" i="674"/>
  <c r="AI105" i="674"/>
  <c r="AI116" i="674"/>
  <c r="AI124" i="674"/>
  <c r="AI134" i="674"/>
  <c r="AI100" i="674"/>
  <c r="AI111" i="674"/>
  <c r="AI119" i="674"/>
  <c r="AI127" i="674"/>
  <c r="AI130" i="674"/>
  <c r="AI103" i="674"/>
  <c r="AI114" i="674"/>
  <c r="AI122" i="674"/>
  <c r="AI133" i="674"/>
  <c r="AI135" i="674"/>
  <c r="AI138" i="674"/>
  <c r="AI98" i="674"/>
  <c r="AI106" i="674"/>
  <c r="AI117" i="674"/>
  <c r="AI125" i="674"/>
  <c r="AI101" i="674"/>
  <c r="AI112" i="674"/>
  <c r="AI120" i="674"/>
  <c r="AI131" i="674"/>
  <c r="AI139" i="674"/>
  <c r="V140" i="674"/>
  <c r="AI141" i="674"/>
  <c r="AI147" i="674"/>
  <c r="AI150" i="674"/>
  <c r="AI156" i="674"/>
  <c r="V155" i="674"/>
  <c r="AI159" i="674"/>
  <c r="AI164" i="674"/>
  <c r="AI173" i="674"/>
  <c r="AI142" i="674"/>
  <c r="AI145" i="674"/>
  <c r="AI166" i="674"/>
  <c r="AI137" i="674"/>
  <c r="AI157" i="674"/>
  <c r="AI167" i="674"/>
  <c r="AI143" i="674"/>
  <c r="V199" i="674"/>
  <c r="AI161" i="674"/>
  <c r="AI178" i="674"/>
  <c r="V181" i="674"/>
  <c r="AI182" i="674"/>
  <c r="AI216" i="674"/>
  <c r="AM216" i="674"/>
  <c r="AI170" i="674"/>
  <c r="AI174" i="674"/>
  <c r="V171" i="674"/>
  <c r="AI179" i="674"/>
  <c r="AI183" i="674"/>
  <c r="AM208" i="674"/>
  <c r="AI208" i="674"/>
  <c r="AI211" i="674"/>
  <c r="AM211" i="674"/>
  <c r="AI165" i="674"/>
  <c r="AI180" i="674"/>
  <c r="AI184" i="674"/>
  <c r="AI190" i="674"/>
  <c r="AI193" i="674"/>
  <c r="AI218" i="674"/>
  <c r="AM218" i="674"/>
  <c r="AI172" i="674"/>
  <c r="V176" i="674"/>
  <c r="AI177" i="674"/>
  <c r="AI185" i="674"/>
  <c r="AI209" i="674"/>
  <c r="AM209" i="674"/>
  <c r="AI219" i="674"/>
  <c r="AM219" i="674"/>
  <c r="AI210" i="674"/>
  <c r="AM210" i="674"/>
  <c r="AM212" i="674"/>
  <c r="AI212" i="674"/>
  <c r="V220" i="674"/>
  <c r="AI201" i="674"/>
  <c r="AM213" i="674"/>
  <c r="AI213" i="674"/>
  <c r="V194" i="674"/>
  <c r="AI192" i="674"/>
  <c r="AM206" i="674"/>
  <c r="AI206" i="674"/>
  <c r="AM214" i="674"/>
  <c r="AI214" i="674"/>
  <c r="AM207" i="674"/>
  <c r="AI207" i="674"/>
  <c r="AM215" i="674"/>
  <c r="AI215" i="674"/>
  <c r="AI217" i="674"/>
  <c r="AM217" i="674"/>
  <c r="V291" i="674"/>
  <c r="V257" i="674"/>
  <c r="V345" i="674"/>
  <c r="V386" i="674" s="1"/>
  <c r="V336" i="674"/>
  <c r="V330" i="674"/>
  <c r="V391" i="674"/>
  <c r="V433" i="674" s="1"/>
  <c r="V438" i="674"/>
  <c r="V431" i="674"/>
  <c r="V435" i="674"/>
  <c r="M39" i="674"/>
  <c r="M53" i="674" s="1"/>
  <c r="AC40" i="674"/>
  <c r="AC54" i="674" s="1"/>
  <c r="AT5" i="674"/>
  <c r="BM5" i="674"/>
  <c r="AA5" i="674"/>
  <c r="AU5" i="674"/>
  <c r="BN5" i="674"/>
  <c r="AB5" i="674"/>
  <c r="AS5" i="674"/>
  <c r="BL5" i="674"/>
  <c r="Z5" i="674"/>
  <c r="BS5" i="674"/>
  <c r="AG5" i="674"/>
  <c r="AZ5" i="674"/>
  <c r="BK5" i="674"/>
  <c r="Y5" i="674"/>
  <c r="AR5" i="674"/>
  <c r="BR5" i="674"/>
  <c r="AF5" i="674"/>
  <c r="AY5" i="674"/>
  <c r="BJ5" i="674"/>
  <c r="X5" i="674"/>
  <c r="AQ5" i="674"/>
  <c r="AU4" i="674"/>
  <c r="BD4" i="674" s="1"/>
  <c r="AT4" i="674"/>
  <c r="AS4" i="674"/>
  <c r="BB6" i="674"/>
  <c r="BF8" i="674" s="1"/>
  <c r="AZ4" i="674"/>
  <c r="AR4" i="674"/>
  <c r="BC4" i="674" s="1"/>
  <c r="AY4" i="674"/>
  <c r="AQ4" i="674"/>
  <c r="AX4" i="674"/>
  <c r="BE4" i="674" s="1"/>
  <c r="AP4" i="674"/>
  <c r="AP5" i="674" s="1"/>
  <c r="AW4" i="674"/>
  <c r="AO4" i="674"/>
  <c r="BB4" i="674" s="1"/>
  <c r="AV4" i="674"/>
  <c r="BQ5" i="674"/>
  <c r="AE5" i="674"/>
  <c r="AX5" i="674"/>
  <c r="BP5" i="674"/>
  <c r="AD5" i="674"/>
  <c r="AW5" i="674"/>
  <c r="AO5" i="674"/>
  <c r="K2" i="674"/>
  <c r="P441" i="674"/>
  <c r="M435" i="674"/>
  <c r="R436" i="674"/>
  <c r="P429" i="674"/>
  <c r="M431" i="674"/>
  <c r="R431" i="674" s="1"/>
  <c r="R427" i="674"/>
  <c r="M438" i="674"/>
  <c r="R438" i="674" s="1"/>
  <c r="R439" i="674"/>
  <c r="K435" i="674"/>
  <c r="P436" i="674"/>
  <c r="K431" i="674"/>
  <c r="P431" i="674" s="1"/>
  <c r="P427" i="674"/>
  <c r="R422" i="674"/>
  <c r="P442" i="674"/>
  <c r="R437" i="674"/>
  <c r="R440" i="674"/>
  <c r="P437" i="674"/>
  <c r="R428" i="674"/>
  <c r="R423" i="674"/>
  <c r="P440" i="674"/>
  <c r="P428" i="674"/>
  <c r="R426" i="674"/>
  <c r="AC435" i="674"/>
  <c r="AC431" i="674"/>
  <c r="P426" i="674"/>
  <c r="R441" i="674"/>
  <c r="AC438" i="674"/>
  <c r="R429" i="674"/>
  <c r="R424" i="674"/>
  <c r="P420" i="674"/>
  <c r="R415" i="674"/>
  <c r="R413" i="674"/>
  <c r="R411" i="674"/>
  <c r="R409" i="674"/>
  <c r="R407" i="674"/>
  <c r="R405" i="674"/>
  <c r="R403" i="674"/>
  <c r="R425" i="674"/>
  <c r="P424" i="674"/>
  <c r="R418" i="674"/>
  <c r="P415" i="674"/>
  <c r="P413" i="674"/>
  <c r="R430" i="674"/>
  <c r="P425" i="674"/>
  <c r="R421" i="674"/>
  <c r="P418" i="674"/>
  <c r="P439" i="674"/>
  <c r="K438" i="674"/>
  <c r="P438" i="674" s="1"/>
  <c r="P430" i="674"/>
  <c r="P423" i="674"/>
  <c r="P421" i="674"/>
  <c r="R416" i="674"/>
  <c r="R419" i="674"/>
  <c r="R442" i="674"/>
  <c r="P419" i="674"/>
  <c r="P414" i="674"/>
  <c r="P412" i="674"/>
  <c r="P422" i="674"/>
  <c r="R420" i="674"/>
  <c r="P411" i="674"/>
  <c r="P409" i="674"/>
  <c r="P408" i="674"/>
  <c r="P401" i="674"/>
  <c r="P399" i="674"/>
  <c r="P397" i="674"/>
  <c r="P395" i="674"/>
  <c r="P384" i="674"/>
  <c r="P416" i="674"/>
  <c r="R412" i="674"/>
  <c r="R417" i="674"/>
  <c r="R410" i="674"/>
  <c r="P393" i="674"/>
  <c r="P417" i="674"/>
  <c r="P410" i="674"/>
  <c r="R414" i="674"/>
  <c r="P407" i="674"/>
  <c r="R401" i="674"/>
  <c r="P396" i="674"/>
  <c r="R408" i="674"/>
  <c r="R402" i="674"/>
  <c r="R393" i="674"/>
  <c r="P381" i="674"/>
  <c r="R376" i="674"/>
  <c r="P373" i="674"/>
  <c r="R371" i="674"/>
  <c r="R369" i="674"/>
  <c r="R367" i="674"/>
  <c r="R404" i="674"/>
  <c r="P402" i="674"/>
  <c r="R398" i="674"/>
  <c r="R397" i="674"/>
  <c r="R395" i="674"/>
  <c r="R385" i="674"/>
  <c r="R379" i="674"/>
  <c r="P376" i="674"/>
  <c r="R406" i="674"/>
  <c r="P404" i="674"/>
  <c r="P398" i="674"/>
  <c r="R400" i="674"/>
  <c r="R399" i="674"/>
  <c r="R394" i="674"/>
  <c r="K391" i="674"/>
  <c r="P392" i="674"/>
  <c r="R380" i="674"/>
  <c r="P377" i="674"/>
  <c r="P403" i="674"/>
  <c r="P400" i="674"/>
  <c r="R384" i="674"/>
  <c r="R375" i="674"/>
  <c r="R373" i="674"/>
  <c r="R365" i="674"/>
  <c r="R377" i="674"/>
  <c r="P375" i="674"/>
  <c r="P365" i="674"/>
  <c r="P363" i="674"/>
  <c r="P406" i="674"/>
  <c r="P405" i="674"/>
  <c r="R396" i="674"/>
  <c r="R392" i="674"/>
  <c r="M391" i="674"/>
  <c r="R378" i="674"/>
  <c r="P379" i="674"/>
  <c r="P378" i="674"/>
  <c r="R374" i="674"/>
  <c r="R372" i="674"/>
  <c r="P385" i="674"/>
  <c r="P380" i="674"/>
  <c r="P374" i="674"/>
  <c r="P372" i="674"/>
  <c r="R366" i="674"/>
  <c r="R382" i="674"/>
  <c r="R381" i="674"/>
  <c r="R368" i="674"/>
  <c r="P367" i="674"/>
  <c r="P366" i="674"/>
  <c r="P364" i="674"/>
  <c r="P362" i="674"/>
  <c r="P360" i="674"/>
  <c r="P358" i="674"/>
  <c r="P356" i="674"/>
  <c r="AC391" i="674"/>
  <c r="AC433" i="674" s="1"/>
  <c r="P383" i="674"/>
  <c r="P371" i="674"/>
  <c r="P370" i="674"/>
  <c r="P369" i="674"/>
  <c r="P359" i="674"/>
  <c r="R355" i="674"/>
  <c r="R354" i="674"/>
  <c r="R349" i="674"/>
  <c r="K345" i="674"/>
  <c r="P346" i="674"/>
  <c r="R335" i="674"/>
  <c r="P332" i="674"/>
  <c r="R327" i="674"/>
  <c r="P324" i="674"/>
  <c r="R362" i="674"/>
  <c r="R361" i="674"/>
  <c r="R357" i="674"/>
  <c r="R356" i="674"/>
  <c r="P355" i="674"/>
  <c r="P354" i="674"/>
  <c r="R352" i="674"/>
  <c r="P349" i="674"/>
  <c r="R338" i="674"/>
  <c r="P335" i="674"/>
  <c r="P327" i="674"/>
  <c r="P361" i="674"/>
  <c r="R358" i="674"/>
  <c r="P357" i="674"/>
  <c r="P352" i="674"/>
  <c r="R347" i="674"/>
  <c r="P338" i="674"/>
  <c r="R333" i="674"/>
  <c r="AC330" i="674"/>
  <c r="R325" i="674"/>
  <c r="P322" i="674"/>
  <c r="P320" i="674"/>
  <c r="P318" i="674"/>
  <c r="P316" i="674"/>
  <c r="P314" i="674"/>
  <c r="R383" i="674"/>
  <c r="R350" i="674"/>
  <c r="P347" i="674"/>
  <c r="P333" i="674"/>
  <c r="R328" i="674"/>
  <c r="P325" i="674"/>
  <c r="R370" i="674"/>
  <c r="P368" i="674"/>
  <c r="R360" i="674"/>
  <c r="R363" i="674"/>
  <c r="P353" i="674"/>
  <c r="R348" i="674"/>
  <c r="AC345" i="674"/>
  <c r="AC386" i="674" s="1"/>
  <c r="P339" i="674"/>
  <c r="R334" i="674"/>
  <c r="K330" i="674"/>
  <c r="P330" i="674" s="1"/>
  <c r="P331" i="674"/>
  <c r="R326" i="674"/>
  <c r="P323" i="674"/>
  <c r="P382" i="674"/>
  <c r="R364" i="674"/>
  <c r="R351" i="674"/>
  <c r="P348" i="674"/>
  <c r="P328" i="674"/>
  <c r="R324" i="674"/>
  <c r="R319" i="674"/>
  <c r="R318" i="674"/>
  <c r="P317" i="674"/>
  <c r="P312" i="674"/>
  <c r="P310" i="674"/>
  <c r="P308" i="674"/>
  <c r="P306" i="674"/>
  <c r="P304" i="674"/>
  <c r="R299" i="674"/>
  <c r="P296" i="674"/>
  <c r="R289" i="674"/>
  <c r="P394" i="674"/>
  <c r="R346" i="674"/>
  <c r="M345" i="674"/>
  <c r="R332" i="674"/>
  <c r="R320" i="674"/>
  <c r="P319" i="674"/>
  <c r="R302" i="674"/>
  <c r="P299" i="674"/>
  <c r="R294" i="674"/>
  <c r="R359" i="674"/>
  <c r="P351" i="674"/>
  <c r="R329" i="674"/>
  <c r="P302" i="674"/>
  <c r="R297" i="674"/>
  <c r="P350" i="674"/>
  <c r="M336" i="674"/>
  <c r="R336" i="674" s="1"/>
  <c r="R337" i="674"/>
  <c r="P329" i="674"/>
  <c r="R323" i="674"/>
  <c r="R322" i="674"/>
  <c r="R321" i="674"/>
  <c r="R311" i="674"/>
  <c r="R309" i="674"/>
  <c r="R307" i="674"/>
  <c r="R305" i="674"/>
  <c r="P337" i="674"/>
  <c r="K336" i="674"/>
  <c r="P336" i="674" s="1"/>
  <c r="P326" i="674"/>
  <c r="P321" i="674"/>
  <c r="P311" i="674"/>
  <c r="P309" i="674"/>
  <c r="P334" i="674"/>
  <c r="R313" i="674"/>
  <c r="R353" i="674"/>
  <c r="R339" i="674"/>
  <c r="AC336" i="674"/>
  <c r="R317" i="674"/>
  <c r="R316" i="674"/>
  <c r="P315" i="674"/>
  <c r="R315" i="674"/>
  <c r="R310" i="674"/>
  <c r="R301" i="674"/>
  <c r="R295" i="674"/>
  <c r="R293" i="674"/>
  <c r="R304" i="674"/>
  <c r="P301" i="674"/>
  <c r="P295" i="674"/>
  <c r="P293" i="674"/>
  <c r="R284" i="674"/>
  <c r="R282" i="674"/>
  <c r="R280" i="674"/>
  <c r="R278" i="674"/>
  <c r="R276" i="674"/>
  <c r="R274" i="674"/>
  <c r="R272" i="674"/>
  <c r="R308" i="674"/>
  <c r="P305" i="674"/>
  <c r="R303" i="674"/>
  <c r="P284" i="674"/>
  <c r="P282" i="674"/>
  <c r="P280" i="674"/>
  <c r="P303" i="674"/>
  <c r="R287" i="674"/>
  <c r="M330" i="674"/>
  <c r="R330" i="674" s="1"/>
  <c r="R331" i="674"/>
  <c r="R314" i="674"/>
  <c r="P313" i="674"/>
  <c r="R306" i="674"/>
  <c r="R298" i="674"/>
  <c r="R296" i="674"/>
  <c r="P290" i="674"/>
  <c r="P289" i="674"/>
  <c r="R285" i="674"/>
  <c r="R283" i="674"/>
  <c r="R312" i="674"/>
  <c r="R300" i="674"/>
  <c r="P298" i="674"/>
  <c r="R288" i="674"/>
  <c r="P285" i="674"/>
  <c r="P283" i="674"/>
  <c r="P281" i="674"/>
  <c r="P279" i="674"/>
  <c r="P307" i="674"/>
  <c r="P294" i="674"/>
  <c r="P288" i="674"/>
  <c r="P270" i="674"/>
  <c r="P268" i="674"/>
  <c r="R266" i="674"/>
  <c r="P263" i="674"/>
  <c r="R258" i="674"/>
  <c r="P287" i="674"/>
  <c r="P266" i="674"/>
  <c r="R261" i="674"/>
  <c r="P258" i="674"/>
  <c r="R256" i="674"/>
  <c r="R254" i="674"/>
  <c r="R252" i="674"/>
  <c r="R250" i="674"/>
  <c r="R248" i="674"/>
  <c r="R246" i="674"/>
  <c r="R281" i="674"/>
  <c r="R279" i="674"/>
  <c r="R264" i="674"/>
  <c r="P261" i="674"/>
  <c r="P256" i="674"/>
  <c r="P254" i="674"/>
  <c r="P252" i="674"/>
  <c r="P250" i="674"/>
  <c r="P248" i="674"/>
  <c r="P246" i="674"/>
  <c r="P300" i="674"/>
  <c r="R271" i="674"/>
  <c r="R269" i="674"/>
  <c r="R267" i="674"/>
  <c r="P264" i="674"/>
  <c r="R259" i="674"/>
  <c r="AC291" i="674"/>
  <c r="AC257" i="674"/>
  <c r="P297" i="674"/>
  <c r="R273" i="674"/>
  <c r="P272" i="674"/>
  <c r="P271" i="674"/>
  <c r="P269" i="674"/>
  <c r="P267" i="674"/>
  <c r="R262" i="674"/>
  <c r="P259" i="674"/>
  <c r="R275" i="674"/>
  <c r="P274" i="674"/>
  <c r="P273" i="674"/>
  <c r="R265" i="674"/>
  <c r="P262" i="674"/>
  <c r="R255" i="674"/>
  <c r="R253" i="674"/>
  <c r="R277" i="674"/>
  <c r="P276" i="674"/>
  <c r="P275" i="674"/>
  <c r="P265" i="674"/>
  <c r="R260" i="674"/>
  <c r="P255" i="674"/>
  <c r="P253" i="674"/>
  <c r="P251" i="674"/>
  <c r="P249" i="674"/>
  <c r="P278" i="674"/>
  <c r="R270" i="674"/>
  <c r="R263" i="674"/>
  <c r="R251" i="674"/>
  <c r="P247" i="674"/>
  <c r="R268" i="674"/>
  <c r="R290" i="674"/>
  <c r="R249" i="674"/>
  <c r="P277" i="674"/>
  <c r="M291" i="674"/>
  <c r="M257" i="674"/>
  <c r="R257" i="674" s="1"/>
  <c r="R245" i="674"/>
  <c r="K291" i="674"/>
  <c r="K257" i="674"/>
  <c r="P257" i="674" s="1"/>
  <c r="P245" i="674"/>
  <c r="P260" i="674"/>
  <c r="M220" i="674"/>
  <c r="M226" i="674" s="1"/>
  <c r="K194" i="674"/>
  <c r="K220" i="674"/>
  <c r="K226" i="674" s="1"/>
  <c r="AC194" i="674"/>
  <c r="R247" i="674"/>
  <c r="M194" i="674"/>
  <c r="K176" i="674"/>
  <c r="AC176" i="674"/>
  <c r="M171" i="674"/>
  <c r="M181" i="674"/>
  <c r="AC220" i="674"/>
  <c r="AC226" i="674" s="1"/>
  <c r="K171" i="674"/>
  <c r="K181" i="674"/>
  <c r="M176" i="674"/>
  <c r="AC171" i="674"/>
  <c r="AC199" i="674"/>
  <c r="M155" i="674"/>
  <c r="AC181" i="674"/>
  <c r="K155" i="674"/>
  <c r="M140" i="674"/>
  <c r="M148" i="674" s="1"/>
  <c r="M199" i="674"/>
  <c r="AC155" i="674"/>
  <c r="K140" i="674"/>
  <c r="K148" i="674" s="1"/>
  <c r="K199" i="674"/>
  <c r="M128" i="674"/>
  <c r="K128" i="674"/>
  <c r="AC86" i="674"/>
  <c r="AC237" i="674" s="1"/>
  <c r="K235" i="674"/>
  <c r="M234" i="674"/>
  <c r="AC140" i="674"/>
  <c r="AC148" i="674" s="1"/>
  <c r="AC235" i="674"/>
  <c r="AC128" i="674"/>
  <c r="K234" i="674"/>
  <c r="M108" i="674"/>
  <c r="M197" i="674" s="1"/>
  <c r="M82" i="674"/>
  <c r="AC234" i="674"/>
  <c r="M91" i="674"/>
  <c r="M236" i="674"/>
  <c r="K108" i="674"/>
  <c r="K82" i="674"/>
  <c r="M86" i="674"/>
  <c r="M237" i="674" s="1"/>
  <c r="AC108" i="674"/>
  <c r="AC197" i="674" s="1"/>
  <c r="AC82" i="674"/>
  <c r="K91" i="674"/>
  <c r="K236" i="674"/>
  <c r="M235" i="674"/>
  <c r="AC91" i="674"/>
  <c r="AC236" i="674"/>
  <c r="K86" i="674"/>
  <c r="AC39" i="674"/>
  <c r="AC53" i="674" s="1"/>
  <c r="M38" i="674"/>
  <c r="M52" i="674" s="1"/>
  <c r="K39" i="674"/>
  <c r="K53" i="674" s="1"/>
  <c r="AC51" i="674"/>
  <c r="AC72" i="674" s="1"/>
  <c r="K41" i="674"/>
  <c r="K55" i="674" s="1"/>
  <c r="M41" i="674"/>
  <c r="M55" i="674" s="1"/>
  <c r="M51" i="674"/>
  <c r="M72" i="674" s="1"/>
  <c r="AC41" i="674"/>
  <c r="AC55" i="674" s="1"/>
  <c r="M40" i="674"/>
  <c r="M54" i="674" s="1"/>
  <c r="K38" i="674"/>
  <c r="K52" i="674" s="1"/>
  <c r="AC38" i="674"/>
  <c r="AC52" i="674" s="1"/>
  <c r="K51" i="674"/>
  <c r="M42" i="674"/>
  <c r="M56" i="674" s="1"/>
  <c r="K40" i="674"/>
  <c r="K54" i="674" s="1"/>
  <c r="AC42" i="674"/>
  <c r="AC56" i="674" s="1"/>
  <c r="AV5" i="674"/>
  <c r="BO5" i="674"/>
  <c r="AC5" i="674"/>
  <c r="BN4" i="674"/>
  <c r="BW4" i="674" s="1"/>
  <c r="AB4" i="674"/>
  <c r="AK4" i="674" s="1"/>
  <c r="BO4" i="674"/>
  <c r="BM4" i="674"/>
  <c r="AA4" i="674"/>
  <c r="BL4" i="674"/>
  <c r="Z4" i="674"/>
  <c r="K4" i="674"/>
  <c r="BS4" i="674"/>
  <c r="BK4" i="674"/>
  <c r="BV4" i="674" s="1"/>
  <c r="AG4" i="674"/>
  <c r="Y4" i="674"/>
  <c r="AJ4" i="674" s="1"/>
  <c r="AC4" i="674"/>
  <c r="BR4" i="674"/>
  <c r="BJ4" i="674"/>
  <c r="AF4" i="674"/>
  <c r="X4" i="674"/>
  <c r="AI6" i="674"/>
  <c r="AM8" i="674" s="1"/>
  <c r="BQ4" i="674"/>
  <c r="BX4" i="674" s="1"/>
  <c r="BI4" i="674"/>
  <c r="BI5" i="674" s="1"/>
  <c r="AE4" i="674"/>
  <c r="AL4" i="674" s="1"/>
  <c r="W4" i="674"/>
  <c r="W5" i="674" s="1"/>
  <c r="BP4" i="674"/>
  <c r="BH4" i="674"/>
  <c r="BU4" i="674" s="1"/>
  <c r="AD4" i="674"/>
  <c r="V4" i="674"/>
  <c r="AI4" i="674" s="1"/>
  <c r="K42" i="674"/>
  <c r="K56" i="674" s="1"/>
  <c r="B437" i="674"/>
  <c r="B440" i="674"/>
  <c r="B423" i="674"/>
  <c r="B438" i="674"/>
  <c r="B447" i="674"/>
  <c r="B441" i="674"/>
  <c r="B429" i="674"/>
  <c r="B424" i="674"/>
  <c r="B446" i="674"/>
  <c r="B444" i="674"/>
  <c r="B436" i="674"/>
  <c r="B434" i="674"/>
  <c r="B432" i="674"/>
  <c r="B427" i="674"/>
  <c r="B439" i="674"/>
  <c r="B442" i="674"/>
  <c r="B430" i="674"/>
  <c r="B425" i="674"/>
  <c r="B426" i="674"/>
  <c r="B416" i="674"/>
  <c r="B443" i="674"/>
  <c r="B419" i="674"/>
  <c r="B445" i="674"/>
  <c r="B422" i="674"/>
  <c r="B417" i="674"/>
  <c r="B431" i="674"/>
  <c r="B420" i="674"/>
  <c r="B433" i="674"/>
  <c r="B421" i="674"/>
  <c r="B435" i="674"/>
  <c r="B418" i="674"/>
  <c r="B387" i="674"/>
  <c r="B394" i="674"/>
  <c r="B389" i="674"/>
  <c r="B377" i="674"/>
  <c r="B380" i="674"/>
  <c r="B391" i="674"/>
  <c r="B395" i="674"/>
  <c r="B388" i="674"/>
  <c r="B381" i="674"/>
  <c r="B390" i="674"/>
  <c r="B374" i="674"/>
  <c r="B383" i="674"/>
  <c r="B382" i="674"/>
  <c r="B386" i="674"/>
  <c r="B384" i="674"/>
  <c r="B376" i="674"/>
  <c r="B375" i="674"/>
  <c r="B373" i="674"/>
  <c r="B378" i="674"/>
  <c r="B385" i="674"/>
  <c r="B350" i="674"/>
  <c r="B336" i="674"/>
  <c r="B328" i="674"/>
  <c r="B353" i="674"/>
  <c r="B345" i="674"/>
  <c r="B339" i="674"/>
  <c r="B331" i="674"/>
  <c r="B348" i="674"/>
  <c r="B334" i="674"/>
  <c r="B326" i="674"/>
  <c r="B351" i="674"/>
  <c r="B337" i="674"/>
  <c r="B329" i="674"/>
  <c r="B349" i="674"/>
  <c r="B335" i="674"/>
  <c r="B327" i="674"/>
  <c r="B352" i="674"/>
  <c r="B300" i="674"/>
  <c r="B290" i="674"/>
  <c r="B324" i="674"/>
  <c r="B303" i="674"/>
  <c r="B295" i="674"/>
  <c r="B346" i="674"/>
  <c r="B332" i="674"/>
  <c r="B298" i="674"/>
  <c r="B344" i="674"/>
  <c r="B342" i="674"/>
  <c r="B340" i="674"/>
  <c r="B379" i="674"/>
  <c r="B325" i="674"/>
  <c r="B347" i="674"/>
  <c r="B333" i="674"/>
  <c r="B338" i="674"/>
  <c r="B323" i="674"/>
  <c r="B302" i="674"/>
  <c r="B297" i="674"/>
  <c r="B296" i="674"/>
  <c r="B294" i="674"/>
  <c r="B287" i="674"/>
  <c r="B299" i="674"/>
  <c r="B291" i="674"/>
  <c r="B289" i="674"/>
  <c r="B304" i="674"/>
  <c r="B301" i="674"/>
  <c r="B341" i="674"/>
  <c r="B293" i="674"/>
  <c r="B288" i="674"/>
  <c r="B286" i="674"/>
  <c r="B330" i="674"/>
  <c r="B292" i="674"/>
  <c r="B267" i="674"/>
  <c r="B259" i="674"/>
  <c r="B262" i="674"/>
  <c r="B265" i="674"/>
  <c r="B260" i="674"/>
  <c r="B263" i="674"/>
  <c r="B343" i="674"/>
  <c r="B266" i="674"/>
  <c r="B258" i="674"/>
  <c r="B261" i="674"/>
  <c r="B264" i="674"/>
  <c r="A202" i="674"/>
  <c r="AJ2" i="674"/>
  <c r="AY286" i="674"/>
  <c r="AS286" i="674"/>
  <c r="Z286" i="674"/>
  <c r="CB202" i="674"/>
  <c r="AT202" i="674"/>
  <c r="Z202" i="674"/>
  <c r="V202" i="674"/>
  <c r="W286" i="674"/>
  <c r="X286" i="674"/>
  <c r="AO286" i="674"/>
  <c r="AX202" i="674"/>
  <c r="AQ202" i="674"/>
  <c r="AG202" i="674"/>
  <c r="K202" i="674"/>
  <c r="AB286" i="674"/>
  <c r="AF286" i="674"/>
  <c r="AW286" i="674"/>
  <c r="AP202" i="674"/>
  <c r="AS202" i="674"/>
  <c r="Y202" i="674"/>
  <c r="AC202" i="674"/>
  <c r="AC286" i="674"/>
  <c r="AU286" i="674"/>
  <c r="M286" i="674"/>
  <c r="CA202" i="674"/>
  <c r="AZ202" i="674"/>
  <c r="AF202" i="674"/>
  <c r="M202" i="674"/>
  <c r="AR286" i="674"/>
  <c r="Y286" i="674"/>
  <c r="AA286" i="674"/>
  <c r="AW202" i="674"/>
  <c r="AR202" i="674"/>
  <c r="X202" i="674"/>
  <c r="AE286" i="674"/>
  <c r="AZ286" i="674"/>
  <c r="AG286" i="674"/>
  <c r="AP286" i="674"/>
  <c r="AO202" i="674"/>
  <c r="AY202" i="674"/>
  <c r="AE202" i="674"/>
  <c r="AQ286" i="674"/>
  <c r="V286" i="674"/>
  <c r="AV286" i="674"/>
  <c r="AX286" i="674"/>
  <c r="AV202" i="674"/>
  <c r="AA202" i="674"/>
  <c r="W202" i="674"/>
  <c r="AT286" i="674"/>
  <c r="AD286" i="674"/>
  <c r="K286" i="674"/>
  <c r="CC202" i="674"/>
  <c r="AU202" i="674"/>
  <c r="AB202" i="674"/>
  <c r="AD202" i="674"/>
  <c r="AM184" i="674" l="1"/>
  <c r="AL181" i="674"/>
  <c r="AJ220" i="674"/>
  <c r="AI128" i="674"/>
  <c r="AM28" i="674"/>
  <c r="BC235" i="674"/>
  <c r="AI235" i="674"/>
  <c r="AJ237" i="674"/>
  <c r="AJ235" i="674"/>
  <c r="AL220" i="674"/>
  <c r="AJ140" i="674"/>
  <c r="AM106" i="674"/>
  <c r="AN106" i="674" s="1"/>
  <c r="AM47" i="674"/>
  <c r="AN47" i="674" s="1"/>
  <c r="AM94" i="674"/>
  <c r="AN94" i="674" s="1"/>
  <c r="AM17" i="674"/>
  <c r="AM39" i="674" s="1"/>
  <c r="AM135" i="674"/>
  <c r="AN135" i="674" s="1"/>
  <c r="AM111" i="674"/>
  <c r="AN111" i="674" s="1"/>
  <c r="AM112" i="674"/>
  <c r="AN112" i="674" s="1"/>
  <c r="AM190" i="674"/>
  <c r="AM88" i="674"/>
  <c r="AN88" i="674" s="1"/>
  <c r="AM104" i="674"/>
  <c r="AN104" i="674" s="1"/>
  <c r="AM105" i="674"/>
  <c r="AN105" i="674" s="1"/>
  <c r="AM131" i="674"/>
  <c r="AN131" i="674" s="1"/>
  <c r="BC330" i="674"/>
  <c r="AL199" i="674"/>
  <c r="AL236" i="674"/>
  <c r="AM78" i="674"/>
  <c r="AL171" i="674"/>
  <c r="AL155" i="674"/>
  <c r="AM98" i="674"/>
  <c r="AN98" i="674" s="1"/>
  <c r="AM97" i="674"/>
  <c r="AN97" i="674" s="1"/>
  <c r="BC91" i="674"/>
  <c r="BD431" i="674"/>
  <c r="BD237" i="674"/>
  <c r="AJ128" i="674"/>
  <c r="BC336" i="674"/>
  <c r="BC340" i="674" s="1"/>
  <c r="AM64" i="674"/>
  <c r="AL235" i="674"/>
  <c r="AJ171" i="674"/>
  <c r="AL128" i="674"/>
  <c r="BC431" i="674"/>
  <c r="BD438" i="674"/>
  <c r="BD257" i="674"/>
  <c r="BD91" i="674"/>
  <c r="BC128" i="674"/>
  <c r="BD236" i="674"/>
  <c r="AM177" i="674"/>
  <c r="AW238" i="674"/>
  <c r="AW239" i="674" s="1"/>
  <c r="AM170" i="674"/>
  <c r="AM127" i="674"/>
  <c r="AN127" i="674" s="1"/>
  <c r="AM132" i="674"/>
  <c r="AN132" i="674" s="1"/>
  <c r="AM71" i="674"/>
  <c r="AN71" i="674" s="1"/>
  <c r="AM84" i="674"/>
  <c r="AN84" i="674" s="1"/>
  <c r="AI236" i="674"/>
  <c r="AM19" i="674"/>
  <c r="AN19" i="674" s="1"/>
  <c r="AL140" i="674"/>
  <c r="BD155" i="674"/>
  <c r="AI155" i="674"/>
  <c r="AM25" i="674"/>
  <c r="AN25" i="674" s="1"/>
  <c r="BC236" i="674"/>
  <c r="BB199" i="674"/>
  <c r="AM133" i="674"/>
  <c r="AN133" i="674" s="1"/>
  <c r="AM100" i="674"/>
  <c r="AN100" i="674" s="1"/>
  <c r="AY340" i="674"/>
  <c r="AY388" i="674" s="1"/>
  <c r="BC199" i="674"/>
  <c r="AM178" i="674"/>
  <c r="AM35" i="674"/>
  <c r="AN35" i="674" s="1"/>
  <c r="AM67" i="674"/>
  <c r="AN67" i="674" s="1"/>
  <c r="AM16" i="674"/>
  <c r="AN16" i="674" s="1"/>
  <c r="AJ236" i="674"/>
  <c r="Z340" i="674"/>
  <c r="Z388" i="674" s="1"/>
  <c r="AM167" i="674"/>
  <c r="AN167" i="674" s="1"/>
  <c r="AM138" i="674"/>
  <c r="AN138" i="674" s="1"/>
  <c r="AM119" i="674"/>
  <c r="AN119" i="674" s="1"/>
  <c r="AM92" i="674"/>
  <c r="AN92" i="674" s="1"/>
  <c r="AM157" i="674"/>
  <c r="AN157" i="674" s="1"/>
  <c r="AT340" i="674"/>
  <c r="AT342" i="674" s="1"/>
  <c r="Y340" i="674"/>
  <c r="Y342" i="674" s="1"/>
  <c r="AK181" i="674"/>
  <c r="AK176" i="674"/>
  <c r="BB91" i="674"/>
  <c r="AM172" i="674"/>
  <c r="AM137" i="674"/>
  <c r="AN137" i="674" s="1"/>
  <c r="AM85" i="674"/>
  <c r="AN85" i="674" s="1"/>
  <c r="AM62" i="674"/>
  <c r="AN62" i="674" s="1"/>
  <c r="AM36" i="674"/>
  <c r="AN36" i="674" s="1"/>
  <c r="X238" i="674"/>
  <c r="X239" i="674" s="1"/>
  <c r="AG340" i="674"/>
  <c r="AG342" i="674" s="1"/>
  <c r="AM183" i="674"/>
  <c r="AM163" i="674"/>
  <c r="AN163" i="674" s="1"/>
  <c r="AM70" i="674"/>
  <c r="AN70" i="674" s="1"/>
  <c r="AM20" i="674"/>
  <c r="AQ340" i="674"/>
  <c r="AQ388" i="674" s="1"/>
  <c r="AW168" i="674"/>
  <c r="AM125" i="674"/>
  <c r="AN125" i="674" s="1"/>
  <c r="AM124" i="674"/>
  <c r="AN124" i="674" s="1"/>
  <c r="AJ194" i="674"/>
  <c r="AA340" i="674"/>
  <c r="AA342" i="674" s="1"/>
  <c r="W443" i="674"/>
  <c r="AQ238" i="674"/>
  <c r="AQ239" i="674" s="1"/>
  <c r="AQ151" i="674"/>
  <c r="AQ198" i="674" s="1"/>
  <c r="CA238" i="674"/>
  <c r="CA239" i="674" s="1"/>
  <c r="AC340" i="674"/>
  <c r="AC342" i="674" s="1"/>
  <c r="AT443" i="674"/>
  <c r="AT445" i="674" s="1"/>
  <c r="CB168" i="674"/>
  <c r="AZ340" i="674"/>
  <c r="AZ388" i="674" s="1"/>
  <c r="W168" i="674"/>
  <c r="AP238" i="674"/>
  <c r="AP239" i="674" s="1"/>
  <c r="Z168" i="674"/>
  <c r="AS443" i="674"/>
  <c r="AS445" i="674" s="1"/>
  <c r="AM102" i="674"/>
  <c r="AN102" i="674" s="1"/>
  <c r="AM79" i="674"/>
  <c r="AM34" i="674"/>
  <c r="AN34" i="674" s="1"/>
  <c r="AB340" i="674"/>
  <c r="AB388" i="674" s="1"/>
  <c r="AY443" i="674"/>
  <c r="AY445" i="674" s="1"/>
  <c r="AP168" i="674"/>
  <c r="K340" i="674"/>
  <c r="K342" i="674" s="1"/>
  <c r="AM179" i="674"/>
  <c r="AM26" i="674"/>
  <c r="AN26" i="674" s="1"/>
  <c r="AD443" i="674"/>
  <c r="AM117" i="674"/>
  <c r="AN117" i="674" s="1"/>
  <c r="AM116" i="674"/>
  <c r="AM126" i="674"/>
  <c r="AN126" i="674" s="1"/>
  <c r="AM33" i="674"/>
  <c r="AN33" i="674" s="1"/>
  <c r="AC443" i="674"/>
  <c r="AC445" i="674" s="1"/>
  <c r="AM93" i="674"/>
  <c r="AN93" i="674" s="1"/>
  <c r="AF168" i="674"/>
  <c r="AC168" i="674"/>
  <c r="M168" i="674"/>
  <c r="AM143" i="674"/>
  <c r="AN143" i="674" s="1"/>
  <c r="BC291" i="674"/>
  <c r="BC140" i="674"/>
  <c r="AZ168" i="674"/>
  <c r="AW151" i="674"/>
  <c r="AW198" i="674" s="1"/>
  <c r="AD238" i="674"/>
  <c r="AD239" i="674" s="1"/>
  <c r="AM90" i="674"/>
  <c r="AN90" i="674" s="1"/>
  <c r="AM68" i="674"/>
  <c r="AN68" i="674" s="1"/>
  <c r="AM65" i="674"/>
  <c r="AN65" i="674" s="1"/>
  <c r="AM29" i="674"/>
  <c r="AN29" i="674" s="1"/>
  <c r="AM23" i="674"/>
  <c r="AN23" i="674" s="1"/>
  <c r="AM121" i="674"/>
  <c r="AN121" i="674" s="1"/>
  <c r="AK220" i="674"/>
  <c r="AA168" i="674"/>
  <c r="AA151" i="674"/>
  <c r="AA198" i="674" s="1"/>
  <c r="AT168" i="674"/>
  <c r="BE181" i="674"/>
  <c r="BE91" i="674"/>
  <c r="AM120" i="674"/>
  <c r="AN120" i="674" s="1"/>
  <c r="AM193" i="674"/>
  <c r="AM182" i="674"/>
  <c r="AM156" i="674"/>
  <c r="AN156" i="674" s="1"/>
  <c r="AM113" i="674"/>
  <c r="AN113" i="674" s="1"/>
  <c r="AM99" i="674"/>
  <c r="AN99" i="674" s="1"/>
  <c r="AM59" i="674"/>
  <c r="AN59" i="674" s="1"/>
  <c r="AM46" i="674"/>
  <c r="AN46" i="674" s="1"/>
  <c r="AM13" i="674"/>
  <c r="AN13" i="674" s="1"/>
  <c r="AM31" i="674"/>
  <c r="AN31" i="674" s="1"/>
  <c r="AK194" i="674"/>
  <c r="AY168" i="674"/>
  <c r="BD128" i="674"/>
  <c r="AV238" i="674"/>
  <c r="AV239" i="674" s="1"/>
  <c r="BB181" i="674"/>
  <c r="BB176" i="674"/>
  <c r="AM107" i="674"/>
  <c r="AN107" i="674" s="1"/>
  <c r="AI181" i="674"/>
  <c r="AM166" i="674"/>
  <c r="AN166" i="674" s="1"/>
  <c r="AM150" i="674"/>
  <c r="AN150" i="674" s="1"/>
  <c r="AM101" i="674"/>
  <c r="AN101" i="674" s="1"/>
  <c r="AM134" i="674"/>
  <c r="AN134" i="674" s="1"/>
  <c r="AM123" i="674"/>
  <c r="AM30" i="674"/>
  <c r="AN30" i="674" s="1"/>
  <c r="AM45" i="674"/>
  <c r="AN45" i="674" s="1"/>
  <c r="AM49" i="674"/>
  <c r="AN49" i="674" s="1"/>
  <c r="AJ91" i="674"/>
  <c r="BD181" i="674"/>
  <c r="BB171" i="674"/>
  <c r="AM145" i="674"/>
  <c r="AN145" i="674" s="1"/>
  <c r="AM147" i="674"/>
  <c r="AN147" i="674" s="1"/>
  <c r="AM114" i="674"/>
  <c r="AN114" i="674" s="1"/>
  <c r="AM144" i="674"/>
  <c r="AN144" i="674" s="1"/>
  <c r="AM60" i="674"/>
  <c r="AN60" i="674" s="1"/>
  <c r="AM96" i="674"/>
  <c r="AN96" i="674" s="1"/>
  <c r="AM22" i="674"/>
  <c r="AN22" i="674" s="1"/>
  <c r="AD151" i="674"/>
  <c r="AD198" i="674" s="1"/>
  <c r="X151" i="674"/>
  <c r="X198" i="674" s="1"/>
  <c r="AJ199" i="674"/>
  <c r="AK128" i="674"/>
  <c r="BC171" i="674"/>
  <c r="AM180" i="674"/>
  <c r="AI171" i="674"/>
  <c r="AI199" i="674"/>
  <c r="AM142" i="674"/>
  <c r="AN142" i="674" s="1"/>
  <c r="AM141" i="674"/>
  <c r="AM103" i="674"/>
  <c r="AN103" i="674" s="1"/>
  <c r="AM58" i="674"/>
  <c r="AN58" i="674" s="1"/>
  <c r="AM48" i="674"/>
  <c r="AN48" i="674" s="1"/>
  <c r="AM95" i="674"/>
  <c r="AN95" i="674" s="1"/>
  <c r="AM87" i="674"/>
  <c r="AN87" i="674" s="1"/>
  <c r="AM32" i="674"/>
  <c r="AN32" i="674" s="1"/>
  <c r="AL176" i="674"/>
  <c r="AL91" i="674"/>
  <c r="AJ176" i="674"/>
  <c r="AK171" i="674"/>
  <c r="BE220" i="674"/>
  <c r="BE128" i="674"/>
  <c r="AI176" i="674"/>
  <c r="AM165" i="674"/>
  <c r="AN165" i="674" s="1"/>
  <c r="AM173" i="674"/>
  <c r="AI140" i="674"/>
  <c r="AM136" i="674"/>
  <c r="AN136" i="674" s="1"/>
  <c r="AM77" i="674"/>
  <c r="AN77" i="674" s="1"/>
  <c r="AI91" i="674"/>
  <c r="AM61" i="674"/>
  <c r="AN61" i="674" s="1"/>
  <c r="AM24" i="674"/>
  <c r="AN24" i="674" s="1"/>
  <c r="AM18" i="674"/>
  <c r="AN18" i="674" s="1"/>
  <c r="AE148" i="674"/>
  <c r="AE151" i="674" s="1"/>
  <c r="AJ155" i="674"/>
  <c r="Z238" i="674"/>
  <c r="Z239" i="674" s="1"/>
  <c r="BC181" i="674"/>
  <c r="BC176" i="674"/>
  <c r="AT151" i="674"/>
  <c r="AT198" i="674" s="1"/>
  <c r="BD220" i="674"/>
  <c r="BD199" i="674"/>
  <c r="AM164" i="674"/>
  <c r="AN164" i="674" s="1"/>
  <c r="AM139" i="674"/>
  <c r="AN139" i="674" s="1"/>
  <c r="AM146" i="674"/>
  <c r="AN146" i="674" s="1"/>
  <c r="AM69" i="674"/>
  <c r="AN69" i="674" s="1"/>
  <c r="AM12" i="674"/>
  <c r="AN12" i="674" s="1"/>
  <c r="AF238" i="674"/>
  <c r="AF239" i="674" s="1"/>
  <c r="AJ181" i="674"/>
  <c r="AK91" i="674"/>
  <c r="BC220" i="674"/>
  <c r="BC155" i="674"/>
  <c r="AV151" i="674"/>
  <c r="AV198" i="674" s="1"/>
  <c r="BE171" i="674"/>
  <c r="BE176" i="674"/>
  <c r="BB128" i="674"/>
  <c r="CC238" i="674"/>
  <c r="CC239" i="674" s="1"/>
  <c r="BB237" i="674"/>
  <c r="AD168" i="674"/>
  <c r="AE443" i="674"/>
  <c r="AE445" i="674" s="1"/>
  <c r="AY151" i="674"/>
  <c r="AY198" i="674" s="1"/>
  <c r="AS340" i="674"/>
  <c r="AS388" i="674" s="1"/>
  <c r="AQ168" i="674"/>
  <c r="BD86" i="674"/>
  <c r="BF437" i="674"/>
  <c r="BF415" i="674"/>
  <c r="BF414" i="674"/>
  <c r="BF399" i="674"/>
  <c r="BF393" i="674"/>
  <c r="BF376" i="674"/>
  <c r="BF379" i="674"/>
  <c r="BF382" i="674"/>
  <c r="BF354" i="674"/>
  <c r="BF375" i="674"/>
  <c r="BF359" i="674"/>
  <c r="BF179" i="674"/>
  <c r="BF166" i="674"/>
  <c r="BF145" i="674"/>
  <c r="BB155" i="674"/>
  <c r="BF193" i="674"/>
  <c r="BF135" i="674"/>
  <c r="BF137" i="674"/>
  <c r="BF112" i="674"/>
  <c r="BF68" i="674"/>
  <c r="BB235" i="674"/>
  <c r="BF23" i="674"/>
  <c r="BF22" i="674"/>
  <c r="BF47" i="674"/>
  <c r="BE199" i="674"/>
  <c r="CB151" i="674"/>
  <c r="CB198" i="674" s="1"/>
  <c r="AD340" i="674"/>
  <c r="AD388" i="674" s="1"/>
  <c r="AK237" i="674"/>
  <c r="BF440" i="674"/>
  <c r="BF413" i="674"/>
  <c r="BF412" i="674"/>
  <c r="BF397" i="674"/>
  <c r="BF398" i="674"/>
  <c r="BF371" i="674"/>
  <c r="BF378" i="674"/>
  <c r="BF403" i="674"/>
  <c r="BF367" i="674"/>
  <c r="BF349" i="674"/>
  <c r="BF353" i="674"/>
  <c r="BF361" i="674"/>
  <c r="BF170" i="674"/>
  <c r="BF150" i="674"/>
  <c r="BF143" i="674"/>
  <c r="BF124" i="674"/>
  <c r="BF126" i="674"/>
  <c r="BF134" i="674"/>
  <c r="BF101" i="674"/>
  <c r="BF88" i="674"/>
  <c r="BF62" i="674"/>
  <c r="BF58" i="674"/>
  <c r="BF19" i="674"/>
  <c r="BF30" i="674"/>
  <c r="V5" i="674"/>
  <c r="AE226" i="674"/>
  <c r="AL226" i="674" s="1"/>
  <c r="X168" i="674"/>
  <c r="AB443" i="674"/>
  <c r="AB445" i="674" s="1"/>
  <c r="AZ443" i="674"/>
  <c r="AZ445" i="674" s="1"/>
  <c r="AU168" i="674"/>
  <c r="BF429" i="674"/>
  <c r="BF428" i="674"/>
  <c r="BF411" i="674"/>
  <c r="BF430" i="674"/>
  <c r="BF395" i="674"/>
  <c r="BF385" i="674"/>
  <c r="BF370" i="674"/>
  <c r="BF383" i="674"/>
  <c r="BF366" i="674"/>
  <c r="BF350" i="674"/>
  <c r="BF172" i="674"/>
  <c r="BF163" i="674"/>
  <c r="BF147" i="674"/>
  <c r="BF157" i="674"/>
  <c r="BF127" i="674"/>
  <c r="BF116" i="674"/>
  <c r="BF123" i="674"/>
  <c r="BF93" i="674"/>
  <c r="BF125" i="674"/>
  <c r="BF67" i="674"/>
  <c r="BF46" i="674"/>
  <c r="BF35" i="674"/>
  <c r="BF12" i="674"/>
  <c r="AC151" i="674"/>
  <c r="AC198" i="674" s="1"/>
  <c r="BH5" i="674"/>
  <c r="W340" i="674"/>
  <c r="W388" i="674" s="1"/>
  <c r="X340" i="674"/>
  <c r="X388" i="674" s="1"/>
  <c r="AF340" i="674"/>
  <c r="AF388" i="674" s="1"/>
  <c r="AB168" i="674"/>
  <c r="AT388" i="674"/>
  <c r="BD140" i="674"/>
  <c r="AV443" i="674"/>
  <c r="AV445" i="674" s="1"/>
  <c r="BF426" i="674"/>
  <c r="BF418" i="674"/>
  <c r="BF424" i="674"/>
  <c r="BF384" i="674"/>
  <c r="BF392" i="674"/>
  <c r="BF377" i="674"/>
  <c r="BF365" i="674"/>
  <c r="BF364" i="674"/>
  <c r="BF410" i="674"/>
  <c r="BF355" i="674"/>
  <c r="BB330" i="674"/>
  <c r="BF270" i="674"/>
  <c r="BF290" i="674"/>
  <c r="BF190" i="674"/>
  <c r="BF173" i="674"/>
  <c r="BF142" i="674"/>
  <c r="BF144" i="674"/>
  <c r="BF146" i="674"/>
  <c r="BF119" i="674"/>
  <c r="BF105" i="674"/>
  <c r="BF106" i="674"/>
  <c r="BF69" i="674"/>
  <c r="BF32" i="674"/>
  <c r="BF26" i="674"/>
  <c r="BF28" i="674"/>
  <c r="AP340" i="674"/>
  <c r="AP388" i="674" s="1"/>
  <c r="BE330" i="674"/>
  <c r="BE257" i="674"/>
  <c r="BE155" i="674"/>
  <c r="BE237" i="674"/>
  <c r="AE340" i="674"/>
  <c r="AE388" i="674" s="1"/>
  <c r="AL237" i="674"/>
  <c r="AF151" i="674"/>
  <c r="AF198" i="674" s="1"/>
  <c r="AR148" i="674"/>
  <c r="AR151" i="674" s="1"/>
  <c r="AV168" i="674"/>
  <c r="BF436" i="674"/>
  <c r="BF425" i="674"/>
  <c r="BF422" i="674"/>
  <c r="BF423" i="674"/>
  <c r="BF407" i="674"/>
  <c r="BF381" i="674"/>
  <c r="BF374" i="674"/>
  <c r="BF363" i="674"/>
  <c r="BF362" i="674"/>
  <c r="BF346" i="674"/>
  <c r="BF352" i="674"/>
  <c r="BF347" i="674"/>
  <c r="BF331" i="674"/>
  <c r="BF306" i="674"/>
  <c r="BF302" i="674"/>
  <c r="BF294" i="674"/>
  <c r="BF284" i="674"/>
  <c r="BF184" i="674"/>
  <c r="BF165" i="674"/>
  <c r="BF139" i="674"/>
  <c r="BF177" i="674"/>
  <c r="BF133" i="674"/>
  <c r="BF111" i="674"/>
  <c r="BF97" i="674"/>
  <c r="BF104" i="674"/>
  <c r="BF61" i="674"/>
  <c r="BF24" i="674"/>
  <c r="BF18" i="674"/>
  <c r="BF20" i="674"/>
  <c r="BF17" i="674"/>
  <c r="CA151" i="674"/>
  <c r="CA198" i="674" s="1"/>
  <c r="BE336" i="674"/>
  <c r="BE340" i="674" s="1"/>
  <c r="BE140" i="674"/>
  <c r="BE235" i="674"/>
  <c r="Z151" i="674"/>
  <c r="Z198" i="674" s="1"/>
  <c r="BB431" i="674"/>
  <c r="BF420" i="674"/>
  <c r="BF421" i="674"/>
  <c r="BF405" i="674"/>
  <c r="BF406" i="674"/>
  <c r="BF373" i="674"/>
  <c r="BF372" i="674"/>
  <c r="BF417" i="674"/>
  <c r="BF360" i="674"/>
  <c r="BF357" i="674"/>
  <c r="BF180" i="674"/>
  <c r="BF164" i="674"/>
  <c r="BF100" i="674"/>
  <c r="BF132" i="674"/>
  <c r="BF107" i="674"/>
  <c r="BF96" i="674"/>
  <c r="BF94" i="674"/>
  <c r="BF117" i="674"/>
  <c r="BF49" i="674"/>
  <c r="BF16" i="674"/>
  <c r="BF25" i="674"/>
  <c r="BE431" i="674"/>
  <c r="AI237" i="674"/>
  <c r="AL194" i="674"/>
  <c r="Y443" i="674"/>
  <c r="Y445" i="674" s="1"/>
  <c r="AG168" i="674"/>
  <c r="AR168" i="674"/>
  <c r="AS151" i="674"/>
  <c r="AS198" i="674" s="1"/>
  <c r="AQ443" i="674"/>
  <c r="AQ445" i="674" s="1"/>
  <c r="BF427" i="674"/>
  <c r="BB438" i="674"/>
  <c r="BF416" i="674"/>
  <c r="BF404" i="674"/>
  <c r="BF409" i="674"/>
  <c r="BF402" i="674"/>
  <c r="BF369" i="674"/>
  <c r="BF380" i="674"/>
  <c r="BF358" i="674"/>
  <c r="BF348" i="674"/>
  <c r="BF351" i="674"/>
  <c r="BB257" i="674"/>
  <c r="BF257" i="674" s="1"/>
  <c r="BF167" i="674"/>
  <c r="BF182" i="674"/>
  <c r="BB140" i="674"/>
  <c r="BF114" i="674"/>
  <c r="BF121" i="674"/>
  <c r="BF131" i="674"/>
  <c r="BF60" i="674"/>
  <c r="BF98" i="674"/>
  <c r="BF48" i="674"/>
  <c r="BF13" i="674"/>
  <c r="BF33" i="674"/>
  <c r="AW340" i="674"/>
  <c r="AW388" i="674" s="1"/>
  <c r="CA168" i="674"/>
  <c r="BE438" i="674"/>
  <c r="CC168" i="674"/>
  <c r="V340" i="674"/>
  <c r="V388" i="674" s="1"/>
  <c r="V148" i="674"/>
  <c r="V151" i="674" s="1"/>
  <c r="Y168" i="674"/>
  <c r="AG238" i="674"/>
  <c r="AG239" i="674" s="1"/>
  <c r="Z443" i="674"/>
  <c r="Z445" i="674" s="1"/>
  <c r="AK140" i="674"/>
  <c r="AK155" i="674"/>
  <c r="AK235" i="674"/>
  <c r="AS168" i="674"/>
  <c r="AV340" i="674"/>
  <c r="AV388" i="674" s="1"/>
  <c r="BF439" i="674"/>
  <c r="BF419" i="674"/>
  <c r="BF401" i="674"/>
  <c r="BF408" i="674"/>
  <c r="BF394" i="674"/>
  <c r="BF368" i="674"/>
  <c r="BF400" i="674"/>
  <c r="BF356" i="674"/>
  <c r="BF396" i="674"/>
  <c r="BB336" i="674"/>
  <c r="BF183" i="674"/>
  <c r="BF178" i="674"/>
  <c r="BF156" i="674"/>
  <c r="BF141" i="674"/>
  <c r="BF103" i="674"/>
  <c r="BF138" i="674"/>
  <c r="BF113" i="674"/>
  <c r="BF120" i="674"/>
  <c r="BF136" i="674"/>
  <c r="BF71" i="674"/>
  <c r="BF59" i="674"/>
  <c r="BF29" i="674"/>
  <c r="BF31" i="674"/>
  <c r="BF45" i="674"/>
  <c r="AP443" i="674"/>
  <c r="AP445" i="674" s="1"/>
  <c r="CC151" i="674"/>
  <c r="CC198" i="674" s="1"/>
  <c r="M221" i="674"/>
  <c r="M227" i="674" s="1"/>
  <c r="AC221" i="674"/>
  <c r="AC227" i="674" s="1"/>
  <c r="K221" i="674"/>
  <c r="K227" i="674" s="1"/>
  <c r="AM202" i="674"/>
  <c r="V221" i="674"/>
  <c r="AI202" i="674"/>
  <c r="AD221" i="674"/>
  <c r="AD227" i="674" s="1"/>
  <c r="W221" i="674"/>
  <c r="W227" i="674" s="1"/>
  <c r="AE221" i="674"/>
  <c r="AL202" i="674"/>
  <c r="X221" i="674"/>
  <c r="X227" i="674" s="1"/>
  <c r="AF221" i="674"/>
  <c r="AF227" i="674" s="1"/>
  <c r="Y221" i="674"/>
  <c r="AJ202" i="674"/>
  <c r="AG221" i="674"/>
  <c r="AG227" i="674" s="1"/>
  <c r="Z221" i="674"/>
  <c r="Z227" i="674" s="1"/>
  <c r="AB221" i="674"/>
  <c r="AK202" i="674"/>
  <c r="AA221" i="674"/>
  <c r="AA227" i="674" s="1"/>
  <c r="AY221" i="674"/>
  <c r="AY227" i="674" s="1"/>
  <c r="AR221" i="674"/>
  <c r="BC202" i="674"/>
  <c r="AZ221" i="674"/>
  <c r="AZ227" i="674" s="1"/>
  <c r="AS221" i="674"/>
  <c r="AS227" i="674" s="1"/>
  <c r="AQ221" i="674"/>
  <c r="AQ227" i="674" s="1"/>
  <c r="AT221" i="674"/>
  <c r="AT227" i="674" s="1"/>
  <c r="AU221" i="674"/>
  <c r="BD202" i="674"/>
  <c r="AV221" i="674"/>
  <c r="AV227" i="674" s="1"/>
  <c r="AO221" i="674"/>
  <c r="BF202" i="674"/>
  <c r="BB202" i="674"/>
  <c r="AW221" i="674"/>
  <c r="AW227" i="674" s="1"/>
  <c r="CA221" i="674"/>
  <c r="CA227" i="674" s="1"/>
  <c r="AP221" i="674"/>
  <c r="AP227" i="674" s="1"/>
  <c r="AX221" i="674"/>
  <c r="BE202" i="674"/>
  <c r="CB221" i="674"/>
  <c r="CB227" i="674" s="1"/>
  <c r="CC221" i="674"/>
  <c r="CC227" i="674" s="1"/>
  <c r="BE286" i="674"/>
  <c r="R286" i="674"/>
  <c r="BB286" i="674"/>
  <c r="P286" i="674"/>
  <c r="BD286" i="674"/>
  <c r="BC286" i="674"/>
  <c r="M196" i="674"/>
  <c r="M74" i="674"/>
  <c r="K168" i="674"/>
  <c r="AC238" i="674"/>
  <c r="AC239" i="674" s="1"/>
  <c r="M151" i="674"/>
  <c r="M198" i="674" s="1"/>
  <c r="P435" i="674"/>
  <c r="K443" i="674"/>
  <c r="P443" i="674" s="1"/>
  <c r="AD196" i="674"/>
  <c r="AD74" i="674"/>
  <c r="W445" i="674"/>
  <c r="W238" i="674"/>
  <c r="W239" i="674" s="1"/>
  <c r="AE168" i="674"/>
  <c r="AE52" i="674"/>
  <c r="AL52" i="674" s="1"/>
  <c r="AL38" i="674"/>
  <c r="X443" i="674"/>
  <c r="AF443" i="674"/>
  <c r="AF445" i="674" s="1"/>
  <c r="AB148" i="674"/>
  <c r="AK236" i="674"/>
  <c r="AB226" i="674"/>
  <c r="AK226" i="674" s="1"/>
  <c r="AB52" i="674"/>
  <c r="AK52" i="674" s="1"/>
  <c r="AK38" i="674"/>
  <c r="AR433" i="674"/>
  <c r="BC391" i="674"/>
  <c r="BC433" i="674" s="1"/>
  <c r="BC194" i="674"/>
  <c r="BC86" i="674"/>
  <c r="AR238" i="674"/>
  <c r="AR239" i="674" s="1"/>
  <c r="BC82" i="674"/>
  <c r="AR53" i="674"/>
  <c r="BC53" i="674" s="1"/>
  <c r="BC39" i="674"/>
  <c r="AR55" i="674"/>
  <c r="BC55" i="674" s="1"/>
  <c r="BC41" i="674"/>
  <c r="AU148" i="674"/>
  <c r="AO386" i="674"/>
  <c r="BB345" i="674"/>
  <c r="BF338" i="674"/>
  <c r="BF333" i="674"/>
  <c r="BF323" i="674"/>
  <c r="BF304" i="674"/>
  <c r="BF288" i="674"/>
  <c r="BF282" i="674"/>
  <c r="AO340" i="674"/>
  <c r="BF268" i="674"/>
  <c r="BF254" i="674"/>
  <c r="BF289" i="674"/>
  <c r="BF265" i="674"/>
  <c r="BB220" i="674"/>
  <c r="BF220" i="674"/>
  <c r="BF81" i="674"/>
  <c r="BF80" i="674"/>
  <c r="AO55" i="674"/>
  <c r="BB55" i="674" s="1"/>
  <c r="BB41" i="674"/>
  <c r="AO56" i="674"/>
  <c r="BB56" i="674" s="1"/>
  <c r="BB42" i="674"/>
  <c r="AX197" i="674"/>
  <c r="BE108" i="674"/>
  <c r="BE197" i="674" s="1"/>
  <c r="AC196" i="674"/>
  <c r="AC74" i="674"/>
  <c r="M238" i="674"/>
  <c r="M239" i="674" s="1"/>
  <c r="M433" i="674"/>
  <c r="R433" i="674" s="1"/>
  <c r="R391" i="674"/>
  <c r="L2" i="674"/>
  <c r="I2" i="674"/>
  <c r="V443" i="674"/>
  <c r="V445" i="674" s="1"/>
  <c r="V197" i="674"/>
  <c r="AI108" i="674"/>
  <c r="AI197" i="674" s="1"/>
  <c r="AM80" i="674"/>
  <c r="V53" i="674"/>
  <c r="AI53" i="674" s="1"/>
  <c r="AI39" i="674"/>
  <c r="AD445" i="674"/>
  <c r="W196" i="674"/>
  <c r="W74" i="674"/>
  <c r="Y238" i="674"/>
  <c r="Y239" i="674" s="1"/>
  <c r="AJ82" i="674"/>
  <c r="AJ234" i="674"/>
  <c r="Y56" i="674"/>
  <c r="AJ56" i="674" s="1"/>
  <c r="AJ42" i="674"/>
  <c r="AB238" i="674"/>
  <c r="AB239" i="674" s="1"/>
  <c r="AK82" i="674"/>
  <c r="AB53" i="674"/>
  <c r="AK53" i="674" s="1"/>
  <c r="AK39" i="674"/>
  <c r="AR197" i="674"/>
  <c r="BC108" i="674"/>
  <c r="BC197" i="674" s="1"/>
  <c r="AR54" i="674"/>
  <c r="BC54" i="674" s="1"/>
  <c r="BC40" i="674"/>
  <c r="AS196" i="674"/>
  <c r="AS74" i="674"/>
  <c r="AT196" i="674"/>
  <c r="AT74" i="674"/>
  <c r="BD340" i="674"/>
  <c r="AU238" i="674"/>
  <c r="AU239" i="674" s="1"/>
  <c r="BD82" i="674"/>
  <c r="AU72" i="674"/>
  <c r="BD51" i="674"/>
  <c r="BF332" i="674"/>
  <c r="BF322" i="674"/>
  <c r="BF325" i="674"/>
  <c r="BF296" i="674"/>
  <c r="BF319" i="674"/>
  <c r="BF280" i="674"/>
  <c r="BF285" i="674"/>
  <c r="BF263" i="674"/>
  <c r="BF252" i="674"/>
  <c r="BF269" i="674"/>
  <c r="BF255" i="674"/>
  <c r="BF260" i="674"/>
  <c r="BF78" i="674"/>
  <c r="BB236" i="674"/>
  <c r="BF64" i="674"/>
  <c r="BE234" i="674"/>
  <c r="K197" i="674"/>
  <c r="AM220" i="674"/>
  <c r="AI220" i="674"/>
  <c r="AN78" i="674"/>
  <c r="V52" i="674"/>
  <c r="AI52" i="674" s="1"/>
  <c r="AI38" i="674"/>
  <c r="V226" i="674"/>
  <c r="AI226" i="674" s="1"/>
  <c r="AE238" i="674"/>
  <c r="AL82" i="674"/>
  <c r="AE55" i="674"/>
  <c r="AL55" i="674" s="1"/>
  <c r="AL41" i="674"/>
  <c r="Y197" i="674"/>
  <c r="AJ108" i="674"/>
  <c r="AJ197" i="674" s="1"/>
  <c r="Y54" i="674"/>
  <c r="AJ54" i="674" s="1"/>
  <c r="AJ40" i="674"/>
  <c r="Y55" i="674"/>
  <c r="AJ55" i="674" s="1"/>
  <c r="AJ41" i="674"/>
  <c r="AG443" i="674"/>
  <c r="AG445" i="674" s="1"/>
  <c r="AB197" i="674"/>
  <c r="AK108" i="674"/>
  <c r="AK197" i="674" s="1"/>
  <c r="AB55" i="674"/>
  <c r="AK55" i="674" s="1"/>
  <c r="AK41" i="674"/>
  <c r="AA443" i="674"/>
  <c r="AA445" i="674" s="1"/>
  <c r="BC234" i="674"/>
  <c r="AU386" i="674"/>
  <c r="BD345" i="674"/>
  <c r="BD386" i="674" s="1"/>
  <c r="AU340" i="674"/>
  <c r="BD194" i="674"/>
  <c r="AU197" i="674"/>
  <c r="BD108" i="674"/>
  <c r="BD197" i="674" s="1"/>
  <c r="AU53" i="674"/>
  <c r="BD53" i="674" s="1"/>
  <c r="BD39" i="674"/>
  <c r="AU226" i="674"/>
  <c r="BD226" i="674" s="1"/>
  <c r="BF442" i="674"/>
  <c r="BF324" i="674"/>
  <c r="BF320" i="674"/>
  <c r="BF321" i="674"/>
  <c r="BF315" i="674"/>
  <c r="BF311" i="674"/>
  <c r="BF303" i="674"/>
  <c r="BF283" i="674"/>
  <c r="BF278" i="674"/>
  <c r="BF250" i="674"/>
  <c r="BF267" i="674"/>
  <c r="BF253" i="674"/>
  <c r="BB234" i="674"/>
  <c r="AO238" i="674"/>
  <c r="BB238" i="674" s="1"/>
  <c r="BB82" i="674"/>
  <c r="BF90" i="674"/>
  <c r="AO226" i="674"/>
  <c r="BB226" i="674" s="1"/>
  <c r="AW196" i="674"/>
  <c r="AW74" i="674"/>
  <c r="A203" i="674"/>
  <c r="K237" i="674"/>
  <c r="K151" i="674"/>
  <c r="P291" i="674"/>
  <c r="K386" i="674"/>
  <c r="P345" i="674"/>
  <c r="K433" i="674"/>
  <c r="P433" i="674" s="1"/>
  <c r="P391" i="674"/>
  <c r="AI234" i="674"/>
  <c r="V55" i="674"/>
  <c r="AI55" i="674" s="1"/>
  <c r="AI41" i="674"/>
  <c r="AE197" i="674"/>
  <c r="AL108" i="674"/>
  <c r="AL197" i="674" s="1"/>
  <c r="AG151" i="674"/>
  <c r="AG198" i="674" s="1"/>
  <c r="AB72" i="674"/>
  <c r="AK51" i="674"/>
  <c r="AZ342" i="674"/>
  <c r="AT238" i="674"/>
  <c r="AT239" i="674" s="1"/>
  <c r="AU433" i="674"/>
  <c r="BD391" i="674"/>
  <c r="BD433" i="674" s="1"/>
  <c r="AV196" i="674"/>
  <c r="AV74" i="674"/>
  <c r="BF318" i="674"/>
  <c r="BF313" i="674"/>
  <c r="BF299" i="674"/>
  <c r="BF309" i="674"/>
  <c r="BF337" i="674"/>
  <c r="BF326" i="674"/>
  <c r="BF281" i="674"/>
  <c r="BF277" i="674"/>
  <c r="BF248" i="674"/>
  <c r="BF259" i="674"/>
  <c r="BF251" i="674"/>
  <c r="BB291" i="674"/>
  <c r="BF245" i="674"/>
  <c r="AO168" i="674"/>
  <c r="BB168" i="674" s="1"/>
  <c r="AO54" i="674"/>
  <c r="BB54" i="674" s="1"/>
  <c r="BB40" i="674"/>
  <c r="AP342" i="674"/>
  <c r="AX443" i="674"/>
  <c r="BE435" i="674"/>
  <c r="AX340" i="674"/>
  <c r="AX342" i="674" s="1"/>
  <c r="BE291" i="674"/>
  <c r="BE51" i="674"/>
  <c r="AX72" i="674"/>
  <c r="AX52" i="674"/>
  <c r="BE52" i="674" s="1"/>
  <c r="BE38" i="674"/>
  <c r="AX53" i="674"/>
  <c r="BE53" i="674" s="1"/>
  <c r="BE39" i="674"/>
  <c r="CB196" i="674"/>
  <c r="CB74" i="674"/>
  <c r="M340" i="674"/>
  <c r="M342" i="674" s="1"/>
  <c r="AN79" i="674"/>
  <c r="V56" i="674"/>
  <c r="AI56" i="674" s="1"/>
  <c r="AI42" i="674"/>
  <c r="W151" i="674"/>
  <c r="W198" i="674" s="1"/>
  <c r="AL86" i="674"/>
  <c r="AE56" i="674"/>
  <c r="AL56" i="674" s="1"/>
  <c r="AL42" i="674"/>
  <c r="X196" i="674"/>
  <c r="X74" i="674"/>
  <c r="AJ86" i="674"/>
  <c r="Y72" i="674"/>
  <c r="AJ51" i="674"/>
  <c r="Y226" i="674"/>
  <c r="AJ226" i="674" s="1"/>
  <c r="Y53" i="674"/>
  <c r="AJ53" i="674" s="1"/>
  <c r="AJ39" i="674"/>
  <c r="AG196" i="674"/>
  <c r="AG74" i="674"/>
  <c r="AK234" i="674"/>
  <c r="AR56" i="674"/>
  <c r="BC56" i="674" s="1"/>
  <c r="BC42" i="674"/>
  <c r="AZ196" i="674"/>
  <c r="AZ74" i="674"/>
  <c r="AU443" i="674"/>
  <c r="BD435" i="674"/>
  <c r="BD443" i="674" s="1"/>
  <c r="AU54" i="674"/>
  <c r="BD54" i="674" s="1"/>
  <c r="BD40" i="674"/>
  <c r="BF441" i="674"/>
  <c r="BF316" i="674"/>
  <c r="BF312" i="674"/>
  <c r="BF329" i="674"/>
  <c r="BF307" i="674"/>
  <c r="BF305" i="674"/>
  <c r="BF279" i="674"/>
  <c r="BF266" i="674"/>
  <c r="BF246" i="674"/>
  <c r="BF287" i="674"/>
  <c r="BF249" i="674"/>
  <c r="BF192" i="674"/>
  <c r="BB194" i="674"/>
  <c r="AO197" i="674"/>
  <c r="BB108" i="674"/>
  <c r="BB197" i="674" s="1"/>
  <c r="BF65" i="674"/>
  <c r="BF89" i="674"/>
  <c r="AO52" i="674"/>
  <c r="BB52" i="674" s="1"/>
  <c r="BB38" i="674"/>
  <c r="BF34" i="674"/>
  <c r="AW443" i="674"/>
  <c r="AW445" i="674" s="1"/>
  <c r="BE194" i="674"/>
  <c r="AX148" i="674"/>
  <c r="CB238" i="674"/>
  <c r="CB239" i="674" s="1"/>
  <c r="BV2" i="674"/>
  <c r="AK2" i="674"/>
  <c r="K72" i="674"/>
  <c r="AM192" i="674"/>
  <c r="AI194" i="674"/>
  <c r="V168" i="674"/>
  <c r="AI168" i="674" s="1"/>
  <c r="AM81" i="674"/>
  <c r="AN123" i="674"/>
  <c r="AN20" i="674"/>
  <c r="AE72" i="674"/>
  <c r="AL51" i="674"/>
  <c r="X445" i="674"/>
  <c r="Z196" i="674"/>
  <c r="Z74" i="674"/>
  <c r="AK199" i="674"/>
  <c r="AK86" i="674"/>
  <c r="AA238" i="674"/>
  <c r="AA239" i="674" s="1"/>
  <c r="AY238" i="674"/>
  <c r="AY239" i="674" s="1"/>
  <c r="AY196" i="674"/>
  <c r="AY74" i="674"/>
  <c r="AR340" i="674"/>
  <c r="AR342" i="674" s="1"/>
  <c r="AR226" i="674"/>
  <c r="BC226" i="674" s="1"/>
  <c r="AR72" i="674"/>
  <c r="BC51" i="674"/>
  <c r="AR52" i="674"/>
  <c r="BC52" i="674" s="1"/>
  <c r="BC38" i="674"/>
  <c r="AZ151" i="674"/>
  <c r="AZ198" i="674" s="1"/>
  <c r="AS238" i="674"/>
  <c r="AS239" i="674" s="1"/>
  <c r="BD234" i="674"/>
  <c r="AU52" i="674"/>
  <c r="BD52" i="674" s="1"/>
  <c r="BD38" i="674"/>
  <c r="AV342" i="674"/>
  <c r="AO433" i="674"/>
  <c r="BB391" i="674"/>
  <c r="BF335" i="674"/>
  <c r="BF314" i="674"/>
  <c r="BF339" i="674"/>
  <c r="BF310" i="674"/>
  <c r="BF328" i="674"/>
  <c r="BF301" i="674"/>
  <c r="BF300" i="674"/>
  <c r="BF276" i="674"/>
  <c r="BF258" i="674"/>
  <c r="BF264" i="674"/>
  <c r="BF262" i="674"/>
  <c r="BF247" i="674"/>
  <c r="BF274" i="674"/>
  <c r="AO148" i="674"/>
  <c r="BF79" i="674"/>
  <c r="BF36" i="674"/>
  <c r="AP151" i="674"/>
  <c r="AP198" i="674" s="1"/>
  <c r="AX386" i="674"/>
  <c r="BE345" i="674"/>
  <c r="BE386" i="674" s="1"/>
  <c r="AX168" i="674"/>
  <c r="BE236" i="674"/>
  <c r="K238" i="674"/>
  <c r="R291" i="674"/>
  <c r="M386" i="674"/>
  <c r="R345" i="674"/>
  <c r="AN116" i="674"/>
  <c r="AI86" i="674"/>
  <c r="AM83" i="674"/>
  <c r="AN28" i="674"/>
  <c r="AF196" i="674"/>
  <c r="AF74" i="674"/>
  <c r="Y148" i="674"/>
  <c r="Y52" i="674"/>
  <c r="AJ52" i="674" s="1"/>
  <c r="AJ38" i="674"/>
  <c r="AB56" i="674"/>
  <c r="AK56" i="674" s="1"/>
  <c r="AK42" i="674"/>
  <c r="AB54" i="674"/>
  <c r="AK54" i="674" s="1"/>
  <c r="AK40" i="674"/>
  <c r="AA196" i="674"/>
  <c r="AA74" i="674"/>
  <c r="BC435" i="674"/>
  <c r="BC443" i="674" s="1"/>
  <c r="AR443" i="674"/>
  <c r="AR386" i="674"/>
  <c r="BC345" i="674"/>
  <c r="BC386" i="674" s="1"/>
  <c r="AZ238" i="674"/>
  <c r="AZ239" i="674" s="1"/>
  <c r="BD291" i="674"/>
  <c r="AU55" i="674"/>
  <c r="BD55" i="674" s="1"/>
  <c r="BD41" i="674"/>
  <c r="AO443" i="674"/>
  <c r="BB435" i="674"/>
  <c r="BF327" i="674"/>
  <c r="BF308" i="674"/>
  <c r="BF317" i="674"/>
  <c r="BF334" i="674"/>
  <c r="BF297" i="674"/>
  <c r="BF295" i="674"/>
  <c r="BF275" i="674"/>
  <c r="BF261" i="674"/>
  <c r="BF298" i="674"/>
  <c r="BF272" i="674"/>
  <c r="BF273" i="674"/>
  <c r="BB86" i="674"/>
  <c r="AO53" i="674"/>
  <c r="BB53" i="674" s="1"/>
  <c r="BB39" i="674"/>
  <c r="CA196" i="674"/>
  <c r="CA74" i="674"/>
  <c r="AP196" i="674"/>
  <c r="AP74" i="674"/>
  <c r="AX238" i="674"/>
  <c r="BE82" i="674"/>
  <c r="BE86" i="674"/>
  <c r="AX56" i="674"/>
  <c r="BE56" i="674" s="1"/>
  <c r="BE42" i="674"/>
  <c r="AX55" i="674"/>
  <c r="BE55" i="674" s="1"/>
  <c r="BE41" i="674"/>
  <c r="CC196" i="674"/>
  <c r="CC74" i="674"/>
  <c r="R435" i="674"/>
  <c r="M443" i="674"/>
  <c r="R443" i="674" s="1"/>
  <c r="V238" i="674"/>
  <c r="AI82" i="674"/>
  <c r="V54" i="674"/>
  <c r="AI54" i="674" s="1"/>
  <c r="AI40" i="674"/>
  <c r="AI51" i="674"/>
  <c r="V72" i="674"/>
  <c r="AL234" i="674"/>
  <c r="AE54" i="674"/>
  <c r="AL54" i="674" s="1"/>
  <c r="AL40" i="674"/>
  <c r="AE53" i="674"/>
  <c r="AL53" i="674" s="1"/>
  <c r="AL39" i="674"/>
  <c r="AQ196" i="674"/>
  <c r="AQ74" i="674"/>
  <c r="AU56" i="674"/>
  <c r="BD56" i="674" s="1"/>
  <c r="BD42" i="674"/>
  <c r="BF293" i="674"/>
  <c r="BF256" i="674"/>
  <c r="BF271" i="674"/>
  <c r="BF70" i="674"/>
  <c r="BB51" i="674"/>
  <c r="AO72" i="674"/>
  <c r="AX433" i="674"/>
  <c r="BE391" i="674"/>
  <c r="BE433" i="674" s="1"/>
  <c r="AX54" i="674"/>
  <c r="BE54" i="674" s="1"/>
  <c r="BE40" i="674"/>
  <c r="AX226" i="674"/>
  <c r="BE226" i="674" s="1"/>
  <c r="CA203" i="674"/>
  <c r="AZ203" i="674"/>
  <c r="AF203" i="674"/>
  <c r="AC203" i="674"/>
  <c r="AS203" i="674"/>
  <c r="AW203" i="674"/>
  <c r="AR203" i="674"/>
  <c r="X203" i="674"/>
  <c r="AO203" i="674"/>
  <c r="AE203" i="674"/>
  <c r="W203" i="674"/>
  <c r="AD203" i="674"/>
  <c r="CB203" i="674"/>
  <c r="AY203" i="674"/>
  <c r="AA203" i="674"/>
  <c r="AU203" i="674"/>
  <c r="Z203" i="674"/>
  <c r="AP203" i="674"/>
  <c r="AV203" i="674"/>
  <c r="AB203" i="674"/>
  <c r="AX203" i="674"/>
  <c r="CC203" i="674"/>
  <c r="AT203" i="674"/>
  <c r="AQ203" i="674"/>
  <c r="M203" i="674"/>
  <c r="V203" i="674"/>
  <c r="K203" i="674"/>
  <c r="AG203" i="674"/>
  <c r="Y203" i="674"/>
  <c r="AM27" i="674" l="1"/>
  <c r="AN27" i="674" s="1"/>
  <c r="AM226" i="674"/>
  <c r="AM118" i="674"/>
  <c r="AN118" i="674" s="1"/>
  <c r="AN17" i="674"/>
  <c r="Z342" i="674"/>
  <c r="Z447" i="674" s="1"/>
  <c r="Y388" i="674"/>
  <c r="AW342" i="674"/>
  <c r="AY153" i="674"/>
  <c r="AM235" i="674"/>
  <c r="AV153" i="674"/>
  <c r="AM194" i="674"/>
  <c r="AL238" i="674"/>
  <c r="K388" i="674"/>
  <c r="P388" i="674" s="1"/>
  <c r="BB340" i="674"/>
  <c r="BB342" i="674" s="1"/>
  <c r="P340" i="674"/>
  <c r="AQ153" i="674"/>
  <c r="AQ342" i="674"/>
  <c r="AQ447" i="674" s="1"/>
  <c r="AM234" i="674"/>
  <c r="AM38" i="674"/>
  <c r="AM130" i="674"/>
  <c r="AN130" i="674" s="1"/>
  <c r="AF153" i="674"/>
  <c r="BF194" i="674"/>
  <c r="AM15" i="674"/>
  <c r="AK239" i="674"/>
  <c r="AA153" i="674"/>
  <c r="AL148" i="674"/>
  <c r="AM115" i="674"/>
  <c r="AN115" i="674" s="1"/>
  <c r="AK238" i="674"/>
  <c r="AM41" i="674"/>
  <c r="AM55" i="674" s="1"/>
  <c r="AN55" i="674" s="1"/>
  <c r="BF102" i="674"/>
  <c r="AW153" i="674"/>
  <c r="AT153" i="674"/>
  <c r="AY342" i="674"/>
  <c r="AY447" i="674" s="1"/>
  <c r="AG388" i="674"/>
  <c r="AM63" i="674"/>
  <c r="AN63" i="674" s="1"/>
  <c r="BF99" i="674"/>
  <c r="AN64" i="674"/>
  <c r="BF91" i="674"/>
  <c r="BF87" i="674" s="1"/>
  <c r="AJ239" i="674"/>
  <c r="AJ168" i="674"/>
  <c r="AA388" i="674"/>
  <c r="AO388" i="674"/>
  <c r="BE168" i="674"/>
  <c r="CB153" i="674"/>
  <c r="AM155" i="674"/>
  <c r="AN155" i="674" s="1"/>
  <c r="BD342" i="674"/>
  <c r="CC153" i="674"/>
  <c r="AM122" i="674"/>
  <c r="AN122" i="674" s="1"/>
  <c r="BD168" i="674"/>
  <c r="AD153" i="674"/>
  <c r="AM91" i="674"/>
  <c r="AN91" i="674" s="1"/>
  <c r="X153" i="674"/>
  <c r="CA153" i="674"/>
  <c r="BF330" i="674"/>
  <c r="V342" i="674"/>
  <c r="V447" i="674" s="1"/>
  <c r="AU388" i="674"/>
  <c r="BC168" i="674"/>
  <c r="AO239" i="674"/>
  <c r="BB239" i="674" s="1"/>
  <c r="AE342" i="674"/>
  <c r="AE447" i="674" s="1"/>
  <c r="BF431" i="674"/>
  <c r="AD342" i="674"/>
  <c r="AD447" i="674" s="1"/>
  <c r="AM110" i="674"/>
  <c r="AN110" i="674" s="1"/>
  <c r="AC388" i="674"/>
  <c r="AO342" i="674"/>
  <c r="BF44" i="674"/>
  <c r="AV447" i="674"/>
  <c r="BE443" i="674"/>
  <c r="BE445" i="674" s="1"/>
  <c r="X342" i="674"/>
  <c r="X447" i="674" s="1"/>
  <c r="AM40" i="674"/>
  <c r="AM54" i="674" s="1"/>
  <c r="AN54" i="674" s="1"/>
  <c r="BF38" i="674"/>
  <c r="BF52" i="674" s="1"/>
  <c r="AM140" i="674"/>
  <c r="AN140" i="674" s="1"/>
  <c r="AT447" i="674"/>
  <c r="BF155" i="674"/>
  <c r="BF95" i="674"/>
  <c r="AC447" i="674"/>
  <c r="Y447" i="674"/>
  <c r="BF226" i="674"/>
  <c r="W342" i="674"/>
  <c r="W447" i="674" s="1"/>
  <c r="BF66" i="674"/>
  <c r="BC148" i="674"/>
  <c r="BF115" i="674"/>
  <c r="AM21" i="674"/>
  <c r="AN21" i="674" s="1"/>
  <c r="BC388" i="674"/>
  <c r="AP447" i="674"/>
  <c r="BF39" i="674"/>
  <c r="BF53" i="674" s="1"/>
  <c r="BE388" i="674"/>
  <c r="BD445" i="674"/>
  <c r="AB342" i="674"/>
  <c r="AB447" i="674" s="1"/>
  <c r="AN141" i="674"/>
  <c r="AS342" i="674"/>
  <c r="AS447" i="674" s="1"/>
  <c r="AM66" i="674"/>
  <c r="AN66" i="674" s="1"/>
  <c r="AZ447" i="674"/>
  <c r="AF342" i="674"/>
  <c r="AF447" i="674" s="1"/>
  <c r="AP153" i="674"/>
  <c r="Z153" i="674"/>
  <c r="AM42" i="674"/>
  <c r="AM56" i="674" s="1"/>
  <c r="AN56" i="674" s="1"/>
  <c r="BF122" i="674"/>
  <c r="AG153" i="674"/>
  <c r="AZ153" i="674"/>
  <c r="AC153" i="674"/>
  <c r="BF21" i="674"/>
  <c r="AM181" i="674"/>
  <c r="BC239" i="674"/>
  <c r="AE239" i="674"/>
  <c r="AL239" i="674" s="1"/>
  <c r="AI238" i="674"/>
  <c r="AM108" i="674"/>
  <c r="AM197" i="674" s="1"/>
  <c r="AM44" i="674"/>
  <c r="AN44" i="674" s="1"/>
  <c r="AJ238" i="674"/>
  <c r="AI148" i="674"/>
  <c r="BE238" i="674"/>
  <c r="BF82" i="674"/>
  <c r="BF15" i="674"/>
  <c r="K239" i="674"/>
  <c r="AS153" i="674"/>
  <c r="BC238" i="674"/>
  <c r="BF130" i="674"/>
  <c r="AK168" i="674"/>
  <c r="AL168" i="674"/>
  <c r="BF118" i="674"/>
  <c r="BF176" i="674"/>
  <c r="BD239" i="674"/>
  <c r="BD238" i="674"/>
  <c r="AM176" i="674"/>
  <c r="BF181" i="674"/>
  <c r="BF336" i="674"/>
  <c r="BF110" i="674"/>
  <c r="V239" i="674"/>
  <c r="AI239" i="674" s="1"/>
  <c r="AX239" i="674"/>
  <c r="BE239" i="674" s="1"/>
  <c r="BF438" i="674"/>
  <c r="BF42" i="674"/>
  <c r="BF56" i="674" s="1"/>
  <c r="AU445" i="674"/>
  <c r="BF40" i="674"/>
  <c r="BF54" i="674" s="1"/>
  <c r="BF27" i="674"/>
  <c r="BF41" i="674"/>
  <c r="BF55" i="674" s="1"/>
  <c r="BF140" i="674"/>
  <c r="AR445" i="674"/>
  <c r="AR447" i="674" s="1"/>
  <c r="BF92" i="674"/>
  <c r="AC222" i="674"/>
  <c r="AC228" i="674" s="1"/>
  <c r="M222" i="674"/>
  <c r="M228" i="674" s="1"/>
  <c r="K222" i="674"/>
  <c r="K228" i="674" s="1"/>
  <c r="V222" i="674"/>
  <c r="AI203" i="674"/>
  <c r="AM203" i="674"/>
  <c r="AM222" i="674" s="1"/>
  <c r="AM228" i="674" s="1"/>
  <c r="AD222" i="674"/>
  <c r="AD228" i="674" s="1"/>
  <c r="W222" i="674"/>
  <c r="W228" i="674" s="1"/>
  <c r="AE222" i="674"/>
  <c r="AL203" i="674"/>
  <c r="X222" i="674"/>
  <c r="X228" i="674" s="1"/>
  <c r="AF222" i="674"/>
  <c r="AF228" i="674" s="1"/>
  <c r="Y222" i="674"/>
  <c r="AJ203" i="674"/>
  <c r="AG222" i="674"/>
  <c r="AG228" i="674" s="1"/>
  <c r="Z222" i="674"/>
  <c r="Z228" i="674" s="1"/>
  <c r="AK203" i="674"/>
  <c r="AB222" i="674"/>
  <c r="AA222" i="674"/>
  <c r="AA228" i="674" s="1"/>
  <c r="AY222" i="674"/>
  <c r="AY228" i="674" s="1"/>
  <c r="AR222" i="674"/>
  <c r="BC203" i="674"/>
  <c r="AZ222" i="674"/>
  <c r="AZ228" i="674" s="1"/>
  <c r="AS222" i="674"/>
  <c r="AS228" i="674" s="1"/>
  <c r="AQ222" i="674"/>
  <c r="AQ228" i="674" s="1"/>
  <c r="AT222" i="674"/>
  <c r="AT228" i="674" s="1"/>
  <c r="AU222" i="674"/>
  <c r="BD203" i="674"/>
  <c r="AV222" i="674"/>
  <c r="AV228" i="674" s="1"/>
  <c r="AO222" i="674"/>
  <c r="BB203" i="674"/>
  <c r="BF203" i="674"/>
  <c r="BF222" i="674" s="1"/>
  <c r="BF228" i="674" s="1"/>
  <c r="AW222" i="674"/>
  <c r="AW228" i="674" s="1"/>
  <c r="CA222" i="674"/>
  <c r="CA228" i="674" s="1"/>
  <c r="AP222" i="674"/>
  <c r="AP228" i="674" s="1"/>
  <c r="AX222" i="674"/>
  <c r="BE203" i="674"/>
  <c r="CB222" i="674"/>
  <c r="CB228" i="674" s="1"/>
  <c r="CC222" i="674"/>
  <c r="CC228" i="674" s="1"/>
  <c r="AE198" i="674"/>
  <c r="AL151" i="674"/>
  <c r="AL198" i="674" s="1"/>
  <c r="BC342" i="674"/>
  <c r="V198" i="674"/>
  <c r="AI151" i="674"/>
  <c r="AI198" i="674" s="1"/>
  <c r="BF86" i="674"/>
  <c r="BW2" i="674"/>
  <c r="AL2" i="674"/>
  <c r="BX2" i="674" s="1"/>
  <c r="BD388" i="674"/>
  <c r="I4" i="674"/>
  <c r="H2" i="674"/>
  <c r="AU342" i="674"/>
  <c r="BC221" i="674"/>
  <c r="AR227" i="674"/>
  <c r="BC227" i="674" s="1"/>
  <c r="AL221" i="674"/>
  <c r="AE227" i="674"/>
  <c r="AL227" i="674" s="1"/>
  <c r="AI221" i="674"/>
  <c r="V227" i="674"/>
  <c r="AI227" i="674" s="1"/>
  <c r="M388" i="674"/>
  <c r="R388" i="674" s="1"/>
  <c r="R340" i="674"/>
  <c r="AX196" i="674"/>
  <c r="AX74" i="674"/>
  <c r="BE72" i="674"/>
  <c r="K198" i="674"/>
  <c r="AM53" i="674"/>
  <c r="AN53" i="674" s="1"/>
  <c r="AN39" i="674"/>
  <c r="AM52" i="674"/>
  <c r="AN52" i="674" s="1"/>
  <c r="AN38" i="674"/>
  <c r="BE221" i="674"/>
  <c r="AX227" i="674"/>
  <c r="BE227" i="674" s="1"/>
  <c r="AM221" i="674"/>
  <c r="AM227" i="674" s="1"/>
  <c r="AR198" i="674"/>
  <c r="BC151" i="674"/>
  <c r="BC198" i="674" s="1"/>
  <c r="AM236" i="674"/>
  <c r="AN80" i="674"/>
  <c r="AM82" i="674"/>
  <c r="BD221" i="674"/>
  <c r="AU227" i="674"/>
  <c r="BD227" i="674" s="1"/>
  <c r="AJ148" i="674"/>
  <c r="Y151" i="674"/>
  <c r="Y153" i="674" s="1"/>
  <c r="BE342" i="674"/>
  <c r="BF63" i="674"/>
  <c r="BF286" i="674"/>
  <c r="BB148" i="674"/>
  <c r="AO151" i="674"/>
  <c r="AO153" i="674" s="1"/>
  <c r="AO196" i="674"/>
  <c r="AO74" i="674"/>
  <c r="BB72" i="674"/>
  <c r="M445" i="674"/>
  <c r="R445" i="674" s="1"/>
  <c r="R386" i="674"/>
  <c r="AR196" i="674"/>
  <c r="AR153" i="674"/>
  <c r="BC72" i="674"/>
  <c r="AR74" i="674"/>
  <c r="BE148" i="674"/>
  <c r="AX151" i="674"/>
  <c r="BF435" i="674"/>
  <c r="BB443" i="674"/>
  <c r="BC445" i="674"/>
  <c r="AX445" i="674"/>
  <c r="AX447" i="674" s="1"/>
  <c r="AX388" i="674"/>
  <c r="A204" i="674"/>
  <c r="R342" i="674"/>
  <c r="AR388" i="674"/>
  <c r="AN81" i="674"/>
  <c r="K445" i="674"/>
  <c r="P445" i="674" s="1"/>
  <c r="P386" i="674"/>
  <c r="AU196" i="674"/>
  <c r="BD72" i="674"/>
  <c r="AU74" i="674"/>
  <c r="AG447" i="674"/>
  <c r="BF236" i="674"/>
  <c r="BB386" i="674"/>
  <c r="BF345" i="674"/>
  <c r="BF386" i="674" s="1"/>
  <c r="AB151" i="674"/>
  <c r="AB153" i="674" s="1"/>
  <c r="AK148" i="674"/>
  <c r="AK221" i="674"/>
  <c r="AB227" i="674"/>
  <c r="AK227" i="674" s="1"/>
  <c r="AJ221" i="674"/>
  <c r="Y227" i="674"/>
  <c r="AJ227" i="674" s="1"/>
  <c r="AE196" i="674"/>
  <c r="AE153" i="674"/>
  <c r="AE74" i="674"/>
  <c r="AL72" i="674"/>
  <c r="W153" i="674"/>
  <c r="AO445" i="674"/>
  <c r="M153" i="674"/>
  <c r="BF221" i="674"/>
  <c r="BF227" i="674" s="1"/>
  <c r="AM86" i="674"/>
  <c r="AN86" i="674" s="1"/>
  <c r="AN83" i="674"/>
  <c r="AW447" i="674"/>
  <c r="V196" i="674"/>
  <c r="V153" i="674"/>
  <c r="V74" i="674"/>
  <c r="AI72" i="674"/>
  <c r="BB433" i="674"/>
  <c r="BF391" i="674"/>
  <c r="BF433" i="674" s="1"/>
  <c r="K196" i="674"/>
  <c r="K153" i="674"/>
  <c r="K74" i="674"/>
  <c r="Y196" i="674"/>
  <c r="Y74" i="674"/>
  <c r="AJ72" i="674"/>
  <c r="BF291" i="674"/>
  <c r="AB196" i="674"/>
  <c r="AK72" i="674"/>
  <c r="AB74" i="674"/>
  <c r="P342" i="674"/>
  <c r="AN15" i="674"/>
  <c r="AU151" i="674"/>
  <c r="AU153" i="674" s="1"/>
  <c r="BD148" i="674"/>
  <c r="AA447" i="674"/>
  <c r="BB221" i="674"/>
  <c r="AO227" i="674"/>
  <c r="BB227" i="674" s="1"/>
  <c r="CB204" i="674"/>
  <c r="AT204" i="674"/>
  <c r="Z204" i="674"/>
  <c r="V204" i="674"/>
  <c r="AX204" i="674"/>
  <c r="AQ204" i="674"/>
  <c r="AG204" i="674"/>
  <c r="M204" i="674"/>
  <c r="AU204" i="674"/>
  <c r="AP204" i="674"/>
  <c r="AS204" i="674"/>
  <c r="Y204" i="674"/>
  <c r="AC204" i="674"/>
  <c r="AD204" i="674"/>
  <c r="CA204" i="674"/>
  <c r="AZ204" i="674"/>
  <c r="AF204" i="674"/>
  <c r="K204" i="674"/>
  <c r="AW204" i="674"/>
  <c r="AR204" i="674"/>
  <c r="X204" i="674"/>
  <c r="I3" i="674"/>
  <c r="I441" i="674"/>
  <c r="I440" i="674"/>
  <c r="I423" i="674"/>
  <c r="I409" i="674"/>
  <c r="I405" i="674"/>
  <c r="I382" i="674"/>
  <c r="I384" i="674"/>
  <c r="I392" i="674"/>
  <c r="I368" i="674"/>
  <c r="I362" i="674"/>
  <c r="I357" i="674"/>
  <c r="I353" i="674"/>
  <c r="I312" i="674"/>
  <c r="I319" i="674"/>
  <c r="I321" i="674"/>
  <c r="I295" i="674"/>
  <c r="I289" i="674"/>
  <c r="I282" i="674"/>
  <c r="I252" i="674"/>
  <c r="I283" i="674"/>
  <c r="I262" i="674"/>
  <c r="I249" i="674"/>
  <c r="I207" i="674"/>
  <c r="I216" i="674"/>
  <c r="I203" i="674"/>
  <c r="I179" i="674"/>
  <c r="I209" i="674"/>
  <c r="I147" i="674"/>
  <c r="I131" i="674"/>
  <c r="I117" i="674"/>
  <c r="I165" i="674"/>
  <c r="I124" i="674"/>
  <c r="I94" i="674"/>
  <c r="I58" i="674"/>
  <c r="I60" i="674"/>
  <c r="I77" i="674"/>
  <c r="I65" i="674"/>
  <c r="I45" i="674"/>
  <c r="I27" i="674"/>
  <c r="I29" i="674"/>
  <c r="I34" i="674"/>
  <c r="I136" i="674"/>
  <c r="I59" i="674"/>
  <c r="I19" i="674"/>
  <c r="I18" i="674"/>
  <c r="AA204" i="674"/>
  <c r="I426" i="674"/>
  <c r="I371" i="674"/>
  <c r="I385" i="674"/>
  <c r="I355" i="674"/>
  <c r="I308" i="674"/>
  <c r="I277" i="674"/>
  <c r="I271" i="674"/>
  <c r="I214" i="674"/>
  <c r="I174" i="674"/>
  <c r="I112" i="674"/>
  <c r="I70" i="674"/>
  <c r="I68" i="674"/>
  <c r="I13" i="674"/>
  <c r="CC204" i="674"/>
  <c r="I422" i="674"/>
  <c r="I393" i="674"/>
  <c r="I337" i="674"/>
  <c r="I306" i="674"/>
  <c r="I260" i="674"/>
  <c r="I245" i="674"/>
  <c r="I170" i="674"/>
  <c r="I101" i="674"/>
  <c r="I67" i="674"/>
  <c r="I17" i="674"/>
  <c r="AO204" i="674"/>
  <c r="AY204" i="674"/>
  <c r="AE204" i="674"/>
  <c r="I429" i="674"/>
  <c r="I428" i="674"/>
  <c r="I421" i="674"/>
  <c r="I408" i="674"/>
  <c r="I396" i="674"/>
  <c r="I383" i="674"/>
  <c r="I376" i="674"/>
  <c r="I379" i="674"/>
  <c r="I367" i="674"/>
  <c r="I356" i="674"/>
  <c r="I352" i="674"/>
  <c r="I339" i="674"/>
  <c r="I310" i="674"/>
  <c r="I299" i="674"/>
  <c r="I311" i="674"/>
  <c r="I348" i="674"/>
  <c r="I278" i="674"/>
  <c r="I266" i="674"/>
  <c r="I250" i="674"/>
  <c r="I272" i="674"/>
  <c r="I276" i="674"/>
  <c r="I218" i="674"/>
  <c r="I202" i="674"/>
  <c r="I210" i="674"/>
  <c r="I172" i="674"/>
  <c r="I167" i="674"/>
  <c r="I157" i="674"/>
  <c r="I182" i="674"/>
  <c r="I120" i="674"/>
  <c r="I106" i="674"/>
  <c r="I137" i="674"/>
  <c r="I116" i="674"/>
  <c r="I83" i="674"/>
  <c r="I69" i="674"/>
  <c r="I71" i="674"/>
  <c r="I33" i="674"/>
  <c r="I21" i="674"/>
  <c r="AV204" i="674"/>
  <c r="W204" i="674"/>
  <c r="I424" i="674"/>
  <c r="I401" i="674"/>
  <c r="I377" i="674"/>
  <c r="I351" i="674"/>
  <c r="I316" i="674"/>
  <c r="I309" i="674"/>
  <c r="I258" i="674"/>
  <c r="I251" i="674"/>
  <c r="I201" i="674"/>
  <c r="I144" i="674"/>
  <c r="I134" i="674"/>
  <c r="I63" i="674"/>
  <c r="I47" i="674"/>
  <c r="I26" i="674"/>
  <c r="AB204" i="674"/>
  <c r="I439" i="674"/>
  <c r="I370" i="674"/>
  <c r="I354" i="674"/>
  <c r="I307" i="674"/>
  <c r="I247" i="674"/>
  <c r="I190" i="674"/>
  <c r="I141" i="674"/>
  <c r="I99" i="674"/>
  <c r="I8" i="674"/>
  <c r="I373" i="674"/>
  <c r="I79" i="674"/>
  <c r="I125" i="674"/>
  <c r="I143" i="674"/>
  <c r="I183" i="674"/>
  <c r="I163" i="674"/>
  <c r="I204" i="674"/>
  <c r="I215" i="674"/>
  <c r="I255" i="674"/>
  <c r="I273" i="674"/>
  <c r="I264" i="674"/>
  <c r="I254" i="674"/>
  <c r="I263" i="674"/>
  <c r="I290" i="674"/>
  <c r="I288" i="674"/>
  <c r="I326" i="674"/>
  <c r="I320" i="674"/>
  <c r="I317" i="674"/>
  <c r="I328" i="674"/>
  <c r="I358" i="674"/>
  <c r="I324" i="674"/>
  <c r="I369" i="674"/>
  <c r="I359" i="674"/>
  <c r="I398" i="674"/>
  <c r="I395" i="674"/>
  <c r="I410" i="674"/>
  <c r="I411" i="674"/>
  <c r="I418" i="674"/>
  <c r="I437" i="674"/>
  <c r="I286" i="674"/>
  <c r="I46" i="674"/>
  <c r="I97" i="674"/>
  <c r="I145" i="674"/>
  <c r="I206" i="674"/>
  <c r="I246" i="674"/>
  <c r="I333" i="674"/>
  <c r="I322" i="674"/>
  <c r="I375" i="674"/>
  <c r="I419" i="674"/>
  <c r="I378" i="674"/>
  <c r="I31" i="674"/>
  <c r="I22" i="674"/>
  <c r="I84" i="674"/>
  <c r="I66" i="674"/>
  <c r="I139" i="674"/>
  <c r="I178" i="674"/>
  <c r="I23" i="674"/>
  <c r="I30" i="674"/>
  <c r="I92" i="674"/>
  <c r="I118" i="674"/>
  <c r="I96" i="674"/>
  <c r="I394" i="674"/>
  <c r="I361" i="674"/>
  <c r="I400" i="674"/>
  <c r="I402" i="674"/>
  <c r="I412" i="674"/>
  <c r="I406" i="674"/>
  <c r="I420" i="674"/>
  <c r="I425" i="674"/>
  <c r="I35" i="674"/>
  <c r="I100" i="674"/>
  <c r="I123" i="674"/>
  <c r="I166" i="674"/>
  <c r="I269" i="674"/>
  <c r="I294" i="674"/>
  <c r="I315" i="674"/>
  <c r="I380" i="674"/>
  <c r="I399" i="674"/>
  <c r="I28" i="674"/>
  <c r="I25" i="674"/>
  <c r="I110" i="674"/>
  <c r="I105" i="674"/>
  <c r="I98" i="674"/>
  <c r="I164" i="674"/>
  <c r="I173" i="674"/>
  <c r="I253" i="674"/>
  <c r="I248" i="674"/>
  <c r="I297" i="674"/>
  <c r="I347" i="674"/>
  <c r="I338" i="674"/>
  <c r="I416" i="674"/>
  <c r="I80" i="674"/>
  <c r="I48" i="674"/>
  <c r="I81" i="674"/>
  <c r="I102" i="674"/>
  <c r="I103" i="674"/>
  <c r="I150" i="674"/>
  <c r="I16" i="674"/>
  <c r="I49" i="674"/>
  <c r="I88" i="674"/>
  <c r="I78" i="674"/>
  <c r="I113" i="674"/>
  <c r="I111" i="674"/>
  <c r="I114" i="674"/>
  <c r="I135" i="674"/>
  <c r="I156" i="674"/>
  <c r="I212" i="674"/>
  <c r="I217" i="674"/>
  <c r="I177" i="674"/>
  <c r="I211" i="674"/>
  <c r="I265" i="674"/>
  <c r="I275" i="674"/>
  <c r="I274" i="674"/>
  <c r="I280" i="674"/>
  <c r="I256" i="674"/>
  <c r="I268" i="674"/>
  <c r="I313" i="674"/>
  <c r="I300" i="674"/>
  <c r="I323" i="674"/>
  <c r="I325" i="674"/>
  <c r="I318" i="674"/>
  <c r="I350" i="674"/>
  <c r="I327" i="674"/>
  <c r="I332" i="674"/>
  <c r="I15" i="674"/>
  <c r="I24" i="674"/>
  <c r="I36" i="674"/>
  <c r="I87" i="674"/>
  <c r="I107" i="674"/>
  <c r="I89" i="674"/>
  <c r="I90" i="674"/>
  <c r="I61" i="674"/>
  <c r="I121" i="674"/>
  <c r="I119" i="674"/>
  <c r="I122" i="674"/>
  <c r="I138" i="674"/>
  <c r="I104" i="674"/>
  <c r="I159" i="674"/>
  <c r="I146" i="674"/>
  <c r="I180" i="674"/>
  <c r="I185" i="674"/>
  <c r="I213" i="674"/>
  <c r="I193" i="674"/>
  <c r="I298" i="674"/>
  <c r="I259" i="674"/>
  <c r="I285" i="674"/>
  <c r="I261" i="674"/>
  <c r="I270" i="674"/>
  <c r="I314" i="674"/>
  <c r="I331" i="674"/>
  <c r="I364" i="674"/>
  <c r="I296" i="674"/>
  <c r="I293" i="674"/>
  <c r="I360" i="674"/>
  <c r="I335" i="674"/>
  <c r="I346" i="674"/>
  <c r="I372" i="674"/>
  <c r="I363" i="674"/>
  <c r="I403" i="674"/>
  <c r="I414" i="674"/>
  <c r="I427" i="674"/>
  <c r="I407" i="674"/>
  <c r="I436" i="674"/>
  <c r="I430" i="674"/>
  <c r="I37" i="674"/>
  <c r="I62" i="674"/>
  <c r="I130" i="674"/>
  <c r="I281" i="674"/>
  <c r="I12" i="674"/>
  <c r="I32" i="674"/>
  <c r="I20" i="674"/>
  <c r="I44" i="674"/>
  <c r="I126" i="674"/>
  <c r="I85" i="674"/>
  <c r="I95" i="674"/>
  <c r="I64" i="674"/>
  <c r="I132" i="674"/>
  <c r="I127" i="674"/>
  <c r="I133" i="674"/>
  <c r="I93" i="674"/>
  <c r="I115" i="674"/>
  <c r="I142" i="674"/>
  <c r="I161" i="674"/>
  <c r="I184" i="674"/>
  <c r="I192" i="674"/>
  <c r="I219" i="674"/>
  <c r="I208" i="674"/>
  <c r="I284" i="674"/>
  <c r="I267" i="674"/>
  <c r="I303" i="674"/>
  <c r="I279" i="674"/>
  <c r="I334" i="674"/>
  <c r="I287" i="674"/>
  <c r="I305" i="674"/>
  <c r="I302" i="674"/>
  <c r="I304" i="674"/>
  <c r="I301" i="674"/>
  <c r="I366" i="674"/>
  <c r="I349" i="674"/>
  <c r="I329" i="674"/>
  <c r="I374" i="674"/>
  <c r="I365" i="674"/>
  <c r="I404" i="674"/>
  <c r="I381" i="674"/>
  <c r="I397" i="674"/>
  <c r="I413" i="674"/>
  <c r="I417" i="674"/>
  <c r="I442" i="674"/>
  <c r="BF168" i="674" l="1"/>
  <c r="AN41" i="674"/>
  <c r="BD447" i="674"/>
  <c r="BF85" i="674"/>
  <c r="BF84" i="674" s="1"/>
  <c r="BF83" i="674" s="1"/>
  <c r="BF238" i="674"/>
  <c r="AM168" i="674"/>
  <c r="AN168" i="674" s="1"/>
  <c r="AM148" i="674"/>
  <c r="AN148" i="674" s="1"/>
  <c r="AN40" i="674"/>
  <c r="AM128" i="674"/>
  <c r="AN128" i="674" s="1"/>
  <c r="BF340" i="674"/>
  <c r="BF342" i="674" s="1"/>
  <c r="M447" i="674"/>
  <c r="AU447" i="674"/>
  <c r="AO447" i="674"/>
  <c r="AN42" i="674"/>
  <c r="BF148" i="674"/>
  <c r="BF37" i="674"/>
  <c r="BF51" i="674" s="1"/>
  <c r="BF72" i="674" s="1"/>
  <c r="BF74" i="674" s="1"/>
  <c r="AM37" i="674"/>
  <c r="AM51" i="674" s="1"/>
  <c r="AN108" i="674"/>
  <c r="BF128" i="674"/>
  <c r="BF77" i="674"/>
  <c r="BE447" i="674"/>
  <c r="AM237" i="674"/>
  <c r="BF443" i="674"/>
  <c r="BF445" i="674" s="1"/>
  <c r="I51" i="674"/>
  <c r="I72" i="674" s="1"/>
  <c r="I40" i="674"/>
  <c r="I54" i="674" s="1"/>
  <c r="I236" i="674"/>
  <c r="I38" i="674"/>
  <c r="I52" i="674" s="1"/>
  <c r="I41" i="674"/>
  <c r="I55" i="674" s="1"/>
  <c r="I42" i="674"/>
  <c r="I56" i="674" s="1"/>
  <c r="I39" i="674"/>
  <c r="I53" i="674" s="1"/>
  <c r="I91" i="674"/>
  <c r="I108" i="674"/>
  <c r="I197" i="674" s="1"/>
  <c r="I82" i="674"/>
  <c r="I128" i="674"/>
  <c r="I234" i="674"/>
  <c r="I235" i="674"/>
  <c r="I86" i="674"/>
  <c r="I237" i="674" s="1"/>
  <c r="I140" i="674"/>
  <c r="I148" i="674" s="1"/>
  <c r="I181" i="674"/>
  <c r="I155" i="674"/>
  <c r="I199" i="674"/>
  <c r="I171" i="674"/>
  <c r="I220" i="674"/>
  <c r="I226" i="674" s="1"/>
  <c r="I222" i="674"/>
  <c r="I228" i="674" s="1"/>
  <c r="I176" i="674"/>
  <c r="I194" i="674"/>
  <c r="I223" i="674"/>
  <c r="I229" i="674" s="1"/>
  <c r="I221" i="674"/>
  <c r="I227" i="674" s="1"/>
  <c r="I291" i="674"/>
  <c r="I257" i="674"/>
  <c r="I330" i="674"/>
  <c r="I345" i="674"/>
  <c r="I386" i="674" s="1"/>
  <c r="I336" i="674"/>
  <c r="I391" i="674"/>
  <c r="I433" i="674" s="1"/>
  <c r="I415" i="674"/>
  <c r="I431" i="674"/>
  <c r="I435" i="674"/>
  <c r="I438" i="674"/>
  <c r="K223" i="674"/>
  <c r="K229" i="674" s="1"/>
  <c r="AC223" i="674"/>
  <c r="AC229" i="674" s="1"/>
  <c r="M223" i="674"/>
  <c r="M229" i="674" s="1"/>
  <c r="V223" i="674"/>
  <c r="AI204" i="674"/>
  <c r="AM204" i="674"/>
  <c r="AD223" i="674"/>
  <c r="AD229" i="674" s="1"/>
  <c r="W223" i="674"/>
  <c r="W229" i="674" s="1"/>
  <c r="AE223" i="674"/>
  <c r="AL204" i="674"/>
  <c r="X223" i="674"/>
  <c r="X229" i="674" s="1"/>
  <c r="AF223" i="674"/>
  <c r="AF229" i="674" s="1"/>
  <c r="Y223" i="674"/>
  <c r="AJ204" i="674"/>
  <c r="AG223" i="674"/>
  <c r="AG229" i="674" s="1"/>
  <c r="Z223" i="674"/>
  <c r="Z229" i="674" s="1"/>
  <c r="AB223" i="674"/>
  <c r="AK204" i="674"/>
  <c r="AA223" i="674"/>
  <c r="AA229" i="674" s="1"/>
  <c r="AY223" i="674"/>
  <c r="AY229" i="674" s="1"/>
  <c r="AR223" i="674"/>
  <c r="BC204" i="674"/>
  <c r="AZ223" i="674"/>
  <c r="AZ229" i="674" s="1"/>
  <c r="AS223" i="674"/>
  <c r="AS229" i="674" s="1"/>
  <c r="AQ223" i="674"/>
  <c r="AQ229" i="674" s="1"/>
  <c r="AT223" i="674"/>
  <c r="AT229" i="674" s="1"/>
  <c r="AU223" i="674"/>
  <c r="BD204" i="674"/>
  <c r="AV223" i="674"/>
  <c r="AV229" i="674" s="1"/>
  <c r="AO223" i="674"/>
  <c r="BF204" i="674"/>
  <c r="BB204" i="674"/>
  <c r="AW223" i="674"/>
  <c r="AW229" i="674" s="1"/>
  <c r="CA223" i="674"/>
  <c r="CA229" i="674" s="1"/>
  <c r="AP223" i="674"/>
  <c r="AP229" i="674" s="1"/>
  <c r="AX223" i="674"/>
  <c r="BE204" i="674"/>
  <c r="CB223" i="674"/>
  <c r="CB229" i="674" s="1"/>
  <c r="CC223" i="674"/>
  <c r="CC229" i="674" s="1"/>
  <c r="AL196" i="674"/>
  <c r="AL153" i="674"/>
  <c r="AL74" i="674"/>
  <c r="BC222" i="674"/>
  <c r="AR228" i="674"/>
  <c r="BC228" i="674" s="1"/>
  <c r="AL222" i="674"/>
  <c r="AE228" i="674"/>
  <c r="AL228" i="674" s="1"/>
  <c r="AU198" i="674"/>
  <c r="BD151" i="674"/>
  <c r="BD198" i="674" s="1"/>
  <c r="AK196" i="674"/>
  <c r="AK74" i="674"/>
  <c r="BD196" i="674"/>
  <c r="BD74" i="674"/>
  <c r="BE222" i="674"/>
  <c r="AX228" i="674"/>
  <c r="BE228" i="674" s="1"/>
  <c r="AI222" i="674"/>
  <c r="V228" i="674"/>
  <c r="AI228" i="674" s="1"/>
  <c r="BB196" i="674"/>
  <c r="BB74" i="674"/>
  <c r="BD222" i="674"/>
  <c r="AU228" i="674"/>
  <c r="BD228" i="674" s="1"/>
  <c r="BF237" i="674"/>
  <c r="AB198" i="674"/>
  <c r="AK151" i="674"/>
  <c r="AK198" i="674" s="1"/>
  <c r="Y198" i="674"/>
  <c r="AJ151" i="674"/>
  <c r="AJ198" i="674" s="1"/>
  <c r="BE196" i="674"/>
  <c r="BE74" i="674"/>
  <c r="G2" i="674"/>
  <c r="H4" i="674"/>
  <c r="BC196" i="674"/>
  <c r="BC153" i="674"/>
  <c r="BC74" i="674"/>
  <c r="AM238" i="674"/>
  <c r="AN82" i="674"/>
  <c r="AK222" i="674"/>
  <c r="AB228" i="674"/>
  <c r="AK228" i="674" s="1"/>
  <c r="AJ196" i="674"/>
  <c r="AJ74" i="674"/>
  <c r="BB445" i="674"/>
  <c r="BB447" i="674" s="1"/>
  <c r="A205" i="674"/>
  <c r="AX198" i="674"/>
  <c r="BE151" i="674"/>
  <c r="BE198" i="674" s="1"/>
  <c r="BB388" i="674"/>
  <c r="AX153" i="674"/>
  <c r="BC447" i="674"/>
  <c r="AJ222" i="674"/>
  <c r="Y228" i="674"/>
  <c r="AJ228" i="674" s="1"/>
  <c r="AI153" i="674"/>
  <c r="AI196" i="674"/>
  <c r="AI74" i="674"/>
  <c r="AO198" i="674"/>
  <c r="BB151" i="674"/>
  <c r="BB198" i="674" s="1"/>
  <c r="K447" i="674"/>
  <c r="BB222" i="674"/>
  <c r="AO228" i="674"/>
  <c r="BB228" i="674" s="1"/>
  <c r="AO205" i="674"/>
  <c r="AY205" i="674"/>
  <c r="AE205" i="674"/>
  <c r="I205" i="674"/>
  <c r="AV205" i="674"/>
  <c r="AA205" i="674"/>
  <c r="W205" i="674"/>
  <c r="CC205" i="674"/>
  <c r="AU205" i="674"/>
  <c r="AB205" i="674"/>
  <c r="AD205" i="674"/>
  <c r="CB205" i="674"/>
  <c r="AT205" i="674"/>
  <c r="Z205" i="674"/>
  <c r="V205" i="674"/>
  <c r="AX205" i="674"/>
  <c r="AQ205" i="674"/>
  <c r="AG205" i="674"/>
  <c r="M205" i="674"/>
  <c r="AP205" i="674"/>
  <c r="AS205" i="674"/>
  <c r="Y205" i="674"/>
  <c r="K205" i="674"/>
  <c r="CA205" i="674"/>
  <c r="AZ205" i="674"/>
  <c r="AF205" i="674"/>
  <c r="AC205" i="674"/>
  <c r="AW205" i="674"/>
  <c r="AR205" i="674"/>
  <c r="X205" i="674"/>
  <c r="H3" i="674"/>
  <c r="H437" i="674"/>
  <c r="H413" i="674"/>
  <c r="H404" i="674"/>
  <c r="H401" i="674"/>
  <c r="H394" i="674"/>
  <c r="H384" i="674"/>
  <c r="H377" i="674"/>
  <c r="H348" i="674"/>
  <c r="H346" i="674"/>
  <c r="H349" i="674"/>
  <c r="H374" i="674"/>
  <c r="H352" i="674"/>
  <c r="H317" i="674"/>
  <c r="H322" i="674"/>
  <c r="H281" i="674"/>
  <c r="H302" i="674"/>
  <c r="H276" i="674"/>
  <c r="H245" i="674"/>
  <c r="H311" i="674"/>
  <c r="H272" i="674"/>
  <c r="H256" i="674"/>
  <c r="H209" i="674"/>
  <c r="H214" i="674"/>
  <c r="H205" i="674"/>
  <c r="H201" i="674"/>
  <c r="H141" i="674"/>
  <c r="H145" i="674"/>
  <c r="H126" i="674"/>
  <c r="H115" i="674"/>
  <c r="H138" i="674"/>
  <c r="H137" i="674"/>
  <c r="H124" i="674"/>
  <c r="H83" i="674"/>
  <c r="H79" i="674"/>
  <c r="H90" i="674"/>
  <c r="H77" i="674"/>
  <c r="H44" i="674"/>
  <c r="H17" i="674"/>
  <c r="H31" i="674"/>
  <c r="H34" i="674"/>
  <c r="H13" i="674"/>
  <c r="H373" i="674"/>
  <c r="H25" i="674"/>
  <c r="H46" i="674"/>
  <c r="H81" i="674"/>
  <c r="H93" i="674"/>
  <c r="H94" i="674"/>
  <c r="H103" i="674"/>
  <c r="H139" i="674"/>
  <c r="H114" i="674"/>
  <c r="H101" i="674"/>
  <c r="H123" i="674"/>
  <c r="H136" i="674"/>
  <c r="H164" i="674"/>
  <c r="H165" i="674"/>
  <c r="H172" i="674"/>
  <c r="H178" i="674"/>
  <c r="H252" i="674"/>
  <c r="H217" i="674"/>
  <c r="H246" i="674"/>
  <c r="H264" i="674"/>
  <c r="H263" i="674"/>
  <c r="H247" i="674"/>
  <c r="H284" i="674"/>
  <c r="H303" i="674"/>
  <c r="H283" i="674"/>
  <c r="H319" i="674"/>
  <c r="H318" i="674"/>
  <c r="H298" i="674"/>
  <c r="H325" i="674"/>
  <c r="H354" i="674"/>
  <c r="H329" i="674"/>
  <c r="H364" i="674"/>
  <c r="H376" i="674"/>
  <c r="H385" i="674"/>
  <c r="H400" i="674"/>
  <c r="H408" i="674"/>
  <c r="H405" i="674"/>
  <c r="H425" i="674"/>
  <c r="H430" i="674"/>
  <c r="H65" i="674"/>
  <c r="H23" i="674"/>
  <c r="H19" i="674"/>
  <c r="H33" i="674"/>
  <c r="H47" i="674"/>
  <c r="H88" i="674"/>
  <c r="H95" i="674"/>
  <c r="H102" i="674"/>
  <c r="H80" i="674"/>
  <c r="H100" i="674"/>
  <c r="H122" i="674"/>
  <c r="H112" i="674"/>
  <c r="H144" i="674"/>
  <c r="H213" i="674"/>
  <c r="H157" i="674"/>
  <c r="H167" i="674"/>
  <c r="H163" i="674"/>
  <c r="H182" i="674"/>
  <c r="H202" i="674"/>
  <c r="H218" i="674"/>
  <c r="H248" i="674"/>
  <c r="H280" i="674"/>
  <c r="H268" i="674"/>
  <c r="H249" i="674"/>
  <c r="H289" i="674"/>
  <c r="H295" i="674"/>
  <c r="H285" i="674"/>
  <c r="H320" i="674"/>
  <c r="H293" i="674"/>
  <c r="H313" i="674"/>
  <c r="H333" i="674"/>
  <c r="H355" i="674"/>
  <c r="H337" i="674"/>
  <c r="H366" i="674"/>
  <c r="H370" i="674"/>
  <c r="H398" i="674"/>
  <c r="H403" i="674"/>
  <c r="H409" i="674"/>
  <c r="H427" i="674"/>
  <c r="H420" i="674"/>
  <c r="H442" i="674"/>
  <c r="H29" i="674"/>
  <c r="H16" i="674"/>
  <c r="H27" i="674"/>
  <c r="H12" i="674"/>
  <c r="H45" i="674"/>
  <c r="H89" i="674"/>
  <c r="H63" i="674"/>
  <c r="H49" i="674"/>
  <c r="H87" i="674"/>
  <c r="H111" i="674"/>
  <c r="H133" i="674"/>
  <c r="H120" i="674"/>
  <c r="H210" i="674"/>
  <c r="H147" i="674"/>
  <c r="H143" i="674"/>
  <c r="H179" i="674"/>
  <c r="H177" i="674"/>
  <c r="H206" i="674"/>
  <c r="H207" i="674"/>
  <c r="H250" i="674"/>
  <c r="H274" i="674"/>
  <c r="H261" i="674"/>
  <c r="H270" i="674"/>
  <c r="H251" i="674"/>
  <c r="H290" i="674"/>
  <c r="H305" i="674"/>
  <c r="H307" i="674"/>
  <c r="H304" i="674"/>
  <c r="H301" i="674"/>
  <c r="H314" i="674"/>
  <c r="H347" i="674"/>
  <c r="H356" i="674"/>
  <c r="H351" i="674"/>
  <c r="H367" i="674"/>
  <c r="H371" i="674"/>
  <c r="H393" i="674"/>
  <c r="H410" i="674"/>
  <c r="H416" i="674"/>
  <c r="H421" i="674"/>
  <c r="H424" i="674"/>
  <c r="H422" i="674"/>
  <c r="H21" i="674"/>
  <c r="H24" i="674"/>
  <c r="H22" i="674"/>
  <c r="H20" i="674"/>
  <c r="H59" i="674"/>
  <c r="H85" i="674"/>
  <c r="H69" i="674"/>
  <c r="H61" i="674"/>
  <c r="H121" i="674"/>
  <c r="H119" i="674"/>
  <c r="H98" i="674"/>
  <c r="H131" i="674"/>
  <c r="H99" i="674"/>
  <c r="H150" i="674"/>
  <c r="H170" i="674"/>
  <c r="H183" i="674"/>
  <c r="H185" i="674"/>
  <c r="H216" i="674"/>
  <c r="H215" i="674"/>
  <c r="H219" i="674"/>
  <c r="H259" i="674"/>
  <c r="H279" i="674"/>
  <c r="H260" i="674"/>
  <c r="H253" i="674"/>
  <c r="H287" i="674"/>
  <c r="H288" i="674"/>
  <c r="H338" i="674"/>
  <c r="H306" i="674"/>
  <c r="H315" i="674"/>
  <c r="H331" i="674"/>
  <c r="H372" i="674"/>
  <c r="H361" i="674"/>
  <c r="H359" i="674"/>
  <c r="H382" i="674"/>
  <c r="H368" i="674"/>
  <c r="H378" i="674"/>
  <c r="H412" i="674"/>
  <c r="H406" i="674"/>
  <c r="H423" i="674"/>
  <c r="H441" i="674"/>
  <c r="H439" i="674"/>
  <c r="H37" i="674"/>
  <c r="H32" i="674"/>
  <c r="H30" i="674"/>
  <c r="H28" i="674"/>
  <c r="H62" i="674"/>
  <c r="H60" i="674"/>
  <c r="H113" i="674"/>
  <c r="H64" i="674"/>
  <c r="H97" i="674"/>
  <c r="H127" i="674"/>
  <c r="H106" i="674"/>
  <c r="H142" i="674"/>
  <c r="H107" i="674"/>
  <c r="H156" i="674"/>
  <c r="H135" i="674"/>
  <c r="H180" i="674"/>
  <c r="H192" i="674"/>
  <c r="H204" i="674"/>
  <c r="H193" i="674"/>
  <c r="H254" i="674"/>
  <c r="H267" i="674"/>
  <c r="H258" i="674"/>
  <c r="H277" i="674"/>
  <c r="H255" i="674"/>
  <c r="H294" i="674"/>
  <c r="H300" i="674"/>
  <c r="H357" i="674"/>
  <c r="H308" i="674"/>
  <c r="H316" i="674"/>
  <c r="H353" i="674"/>
  <c r="H380" i="674"/>
  <c r="H362" i="674"/>
  <c r="H381" i="674"/>
  <c r="H414" i="674"/>
  <c r="H369" i="674"/>
  <c r="H396" i="674"/>
  <c r="H395" i="674"/>
  <c r="H407" i="674"/>
  <c r="H418" i="674"/>
  <c r="H417" i="674"/>
  <c r="H436" i="674"/>
  <c r="H8" i="674"/>
  <c r="H26" i="674"/>
  <c r="H35" i="674"/>
  <c r="H36" i="674"/>
  <c r="H92" i="674"/>
  <c r="H68" i="674"/>
  <c r="H66" i="674"/>
  <c r="H132" i="674"/>
  <c r="H67" i="674"/>
  <c r="H105" i="674"/>
  <c r="H130" i="674"/>
  <c r="H117" i="674"/>
  <c r="H96" i="674"/>
  <c r="H110" i="674"/>
  <c r="H159" i="674"/>
  <c r="H146" i="674"/>
  <c r="H184" i="674"/>
  <c r="H166" i="674"/>
  <c r="H211" i="674"/>
  <c r="H208" i="674"/>
  <c r="H262" i="674"/>
  <c r="H269" i="674"/>
  <c r="H266" i="674"/>
  <c r="H278" i="674"/>
  <c r="H265" i="674"/>
  <c r="H296" i="674"/>
  <c r="H309" i="674"/>
  <c r="H358" i="674"/>
  <c r="H310" i="674"/>
  <c r="H328" i="674"/>
  <c r="H350" i="674"/>
  <c r="H327" i="674"/>
  <c r="H324" i="674"/>
  <c r="H326" i="674"/>
  <c r="H363" i="674"/>
  <c r="H402" i="674"/>
  <c r="H375" i="674"/>
  <c r="H397" i="674"/>
  <c r="H419" i="674"/>
  <c r="H429" i="674"/>
  <c r="H428" i="674"/>
  <c r="H426" i="674"/>
  <c r="H18" i="674"/>
  <c r="H15" i="674"/>
  <c r="H48" i="674"/>
  <c r="H84" i="674"/>
  <c r="H71" i="674"/>
  <c r="H78" i="674"/>
  <c r="H58" i="674"/>
  <c r="H70" i="674"/>
  <c r="H116" i="674"/>
  <c r="H134" i="674"/>
  <c r="H125" i="674"/>
  <c r="H104" i="674"/>
  <c r="H118" i="674"/>
  <c r="H174" i="674"/>
  <c r="H161" i="674"/>
  <c r="H190" i="674"/>
  <c r="H173" i="674"/>
  <c r="H212" i="674"/>
  <c r="H203" i="674"/>
  <c r="H273" i="674"/>
  <c r="H271" i="674"/>
  <c r="H282" i="674"/>
  <c r="H299" i="674"/>
  <c r="H275" i="674"/>
  <c r="H297" i="674"/>
  <c r="H321" i="674"/>
  <c r="H323" i="674"/>
  <c r="H312" i="674"/>
  <c r="H339" i="674"/>
  <c r="H360" i="674"/>
  <c r="H335" i="674"/>
  <c r="H332" i="674"/>
  <c r="H334" i="674"/>
  <c r="H365" i="674"/>
  <c r="H379" i="674"/>
  <c r="H383" i="674"/>
  <c r="H399" i="674"/>
  <c r="H392" i="674"/>
  <c r="H411" i="674"/>
  <c r="H440" i="674"/>
  <c r="H286" i="674"/>
  <c r="BF235" i="674" l="1"/>
  <c r="BF234" i="674"/>
  <c r="BF239" i="674" s="1"/>
  <c r="BF108" i="674"/>
  <c r="BF197" i="674" s="1"/>
  <c r="I340" i="674"/>
  <c r="I388" i="674" s="1"/>
  <c r="BF388" i="674"/>
  <c r="AM151" i="674"/>
  <c r="AM159" i="674" s="1"/>
  <c r="AN159" i="674" s="1"/>
  <c r="AM239" i="674"/>
  <c r="AN37" i="674"/>
  <c r="I168" i="674"/>
  <c r="BF196" i="674"/>
  <c r="I238" i="674"/>
  <c r="I239" i="674" s="1"/>
  <c r="BF447" i="674"/>
  <c r="BB153" i="674"/>
  <c r="BF223" i="674"/>
  <c r="BF229" i="674" s="1"/>
  <c r="AK153" i="674"/>
  <c r="AM223" i="674"/>
  <c r="AM229" i="674" s="1"/>
  <c r="I224" i="674"/>
  <c r="I230" i="674" s="1"/>
  <c r="BE153" i="674"/>
  <c r="G4" i="674"/>
  <c r="I151" i="674"/>
  <c r="I198" i="674" s="1"/>
  <c r="H51" i="674"/>
  <c r="H72" i="674" s="1"/>
  <c r="H40" i="674"/>
  <c r="H54" i="674" s="1"/>
  <c r="H38" i="674"/>
  <c r="H52" i="674" s="1"/>
  <c r="H41" i="674"/>
  <c r="H55" i="674" s="1"/>
  <c r="H39" i="674"/>
  <c r="H53" i="674" s="1"/>
  <c r="H42" i="674"/>
  <c r="H56" i="674" s="1"/>
  <c r="H108" i="674"/>
  <c r="H197" i="674" s="1"/>
  <c r="H82" i="674"/>
  <c r="H234" i="674"/>
  <c r="H235" i="674"/>
  <c r="H86" i="674"/>
  <c r="H237" i="674" s="1"/>
  <c r="H236" i="674"/>
  <c r="H91" i="674"/>
  <c r="H128" i="674"/>
  <c r="H155" i="674"/>
  <c r="H171" i="674"/>
  <c r="H199" i="674"/>
  <c r="H140" i="674"/>
  <c r="H148" i="674" s="1"/>
  <c r="H220" i="674"/>
  <c r="H226" i="674" s="1"/>
  <c r="H176" i="674"/>
  <c r="H194" i="674"/>
  <c r="H224" i="674"/>
  <c r="H230" i="674" s="1"/>
  <c r="H181" i="674"/>
  <c r="H223" i="674"/>
  <c r="H229" i="674" s="1"/>
  <c r="H221" i="674"/>
  <c r="H227" i="674" s="1"/>
  <c r="H222" i="674"/>
  <c r="H228" i="674" s="1"/>
  <c r="H291" i="674"/>
  <c r="H257" i="674"/>
  <c r="H330" i="674"/>
  <c r="H345" i="674"/>
  <c r="H386" i="674" s="1"/>
  <c r="H336" i="674"/>
  <c r="H415" i="674"/>
  <c r="H391" i="674"/>
  <c r="H433" i="674" s="1"/>
  <c r="H431" i="674"/>
  <c r="H438" i="674"/>
  <c r="H435" i="674"/>
  <c r="AC224" i="674"/>
  <c r="AC230" i="674" s="1"/>
  <c r="K224" i="674"/>
  <c r="K230" i="674" s="1"/>
  <c r="M224" i="674"/>
  <c r="M230" i="674" s="1"/>
  <c r="V224" i="674"/>
  <c r="AM205" i="674"/>
  <c r="AM224" i="674" s="1"/>
  <c r="AM230" i="674" s="1"/>
  <c r="AI205" i="674"/>
  <c r="AD224" i="674"/>
  <c r="AD230" i="674" s="1"/>
  <c r="W224" i="674"/>
  <c r="W230" i="674" s="1"/>
  <c r="AE224" i="674"/>
  <c r="AL205" i="674"/>
  <c r="X224" i="674"/>
  <c r="X230" i="674" s="1"/>
  <c r="AF224" i="674"/>
  <c r="AF230" i="674" s="1"/>
  <c r="Y224" i="674"/>
  <c r="AJ205" i="674"/>
  <c r="AG224" i="674"/>
  <c r="AG230" i="674" s="1"/>
  <c r="Z224" i="674"/>
  <c r="Z230" i="674" s="1"/>
  <c r="AB224" i="674"/>
  <c r="AK205" i="674"/>
  <c r="AA224" i="674"/>
  <c r="AA230" i="674" s="1"/>
  <c r="AY224" i="674"/>
  <c r="AY230" i="674" s="1"/>
  <c r="AR224" i="674"/>
  <c r="BC205" i="674"/>
  <c r="AZ224" i="674"/>
  <c r="AZ230" i="674" s="1"/>
  <c r="AS224" i="674"/>
  <c r="AS230" i="674" s="1"/>
  <c r="AQ224" i="674"/>
  <c r="AQ230" i="674" s="1"/>
  <c r="AT224" i="674"/>
  <c r="AT230" i="674" s="1"/>
  <c r="AU224" i="674"/>
  <c r="BD205" i="674"/>
  <c r="AV224" i="674"/>
  <c r="AV230" i="674" s="1"/>
  <c r="AO224" i="674"/>
  <c r="BF205" i="674"/>
  <c r="BF224" i="674" s="1"/>
  <c r="BF230" i="674" s="1"/>
  <c r="BB205" i="674"/>
  <c r="AW224" i="674"/>
  <c r="AW230" i="674" s="1"/>
  <c r="CA224" i="674"/>
  <c r="CA230" i="674" s="1"/>
  <c r="AP224" i="674"/>
  <c r="AP230" i="674" s="1"/>
  <c r="BE205" i="674"/>
  <c r="AX224" i="674"/>
  <c r="CB224" i="674"/>
  <c r="CB230" i="674" s="1"/>
  <c r="CC224" i="674"/>
  <c r="CC230" i="674" s="1"/>
  <c r="AK223" i="674"/>
  <c r="AB229" i="674"/>
  <c r="AK229" i="674" s="1"/>
  <c r="AJ223" i="674"/>
  <c r="Y229" i="674"/>
  <c r="AJ229" i="674" s="1"/>
  <c r="BB223" i="674"/>
  <c r="AO229" i="674"/>
  <c r="BB229" i="674" s="1"/>
  <c r="BC223" i="674"/>
  <c r="AR229" i="674"/>
  <c r="BC229" i="674" s="1"/>
  <c r="AL223" i="674"/>
  <c r="AE229" i="674"/>
  <c r="AL229" i="674" s="1"/>
  <c r="AJ153" i="674"/>
  <c r="BE223" i="674"/>
  <c r="AX229" i="674"/>
  <c r="BE229" i="674" s="1"/>
  <c r="AI223" i="674"/>
  <c r="V229" i="674"/>
  <c r="AI229" i="674" s="1"/>
  <c r="I443" i="674"/>
  <c r="I445" i="674" s="1"/>
  <c r="BF151" i="674"/>
  <c r="BD153" i="674"/>
  <c r="BD223" i="674"/>
  <c r="AU229" i="674"/>
  <c r="BD229" i="674" s="1"/>
  <c r="I342" i="674"/>
  <c r="AM72" i="674"/>
  <c r="AN51" i="674"/>
  <c r="I196" i="674"/>
  <c r="I74" i="674"/>
  <c r="G3" i="674"/>
  <c r="G13" i="674"/>
  <c r="G17" i="674"/>
  <c r="G15" i="674"/>
  <c r="G44" i="674"/>
  <c r="G85" i="674"/>
  <c r="G98" i="674"/>
  <c r="G64" i="674"/>
  <c r="G59" i="674"/>
  <c r="G127" i="674"/>
  <c r="G135" i="674"/>
  <c r="G132" i="674"/>
  <c r="G185" i="674"/>
  <c r="G210" i="674"/>
  <c r="G260" i="674"/>
  <c r="G277" i="674"/>
  <c r="G316" i="674"/>
  <c r="G381" i="674"/>
  <c r="G376" i="674"/>
  <c r="G410" i="674"/>
  <c r="G258" i="674"/>
  <c r="G323" i="674"/>
  <c r="G319" i="674"/>
  <c r="G385" i="674"/>
  <c r="G369" i="674"/>
  <c r="G412" i="674"/>
  <c r="G404" i="674"/>
  <c r="G8" i="674"/>
  <c r="G19" i="674"/>
  <c r="G25" i="674"/>
  <c r="G23" i="674"/>
  <c r="G46" i="674"/>
  <c r="G97" i="674"/>
  <c r="G63" i="674"/>
  <c r="G67" i="674"/>
  <c r="G65" i="674"/>
  <c r="G130" i="674"/>
  <c r="G117" i="674"/>
  <c r="G104" i="674"/>
  <c r="G110" i="674"/>
  <c r="G145" i="674"/>
  <c r="G167" i="674"/>
  <c r="G141" i="674"/>
  <c r="G192" i="674"/>
  <c r="G206" i="674"/>
  <c r="G213" i="674"/>
  <c r="G278" i="674"/>
  <c r="G311" i="674"/>
  <c r="G326" i="674"/>
  <c r="G405" i="674"/>
  <c r="G35" i="674"/>
  <c r="G27" i="674"/>
  <c r="G33" i="674"/>
  <c r="G31" i="674"/>
  <c r="G47" i="674"/>
  <c r="G60" i="674"/>
  <c r="G69" i="674"/>
  <c r="G70" i="674"/>
  <c r="G84" i="674"/>
  <c r="G134" i="674"/>
  <c r="G125" i="674"/>
  <c r="G115" i="674"/>
  <c r="G118" i="674"/>
  <c r="G150" i="674"/>
  <c r="G214" i="674"/>
  <c r="G165" i="674"/>
  <c r="G202" i="674"/>
  <c r="G170" i="674"/>
  <c r="G215" i="674"/>
  <c r="G219" i="674"/>
  <c r="G264" i="674"/>
  <c r="G266" i="674"/>
  <c r="G287" i="674"/>
  <c r="G276" i="674"/>
  <c r="G288" i="674"/>
  <c r="G281" i="674"/>
  <c r="G321" i="674"/>
  <c r="G320" i="674"/>
  <c r="G312" i="674"/>
  <c r="G298" i="674"/>
  <c r="G322" i="674"/>
  <c r="G324" i="674"/>
  <c r="G334" i="674"/>
  <c r="G377" i="674"/>
  <c r="G393" i="674"/>
  <c r="G397" i="674"/>
  <c r="G401" i="674"/>
  <c r="G413" i="674"/>
  <c r="G417" i="674"/>
  <c r="G414" i="674"/>
  <c r="G441" i="674"/>
  <c r="G32" i="674"/>
  <c r="G18" i="674"/>
  <c r="G34" i="674"/>
  <c r="G71" i="674"/>
  <c r="G66" i="674"/>
  <c r="G58" i="674"/>
  <c r="G83" i="674"/>
  <c r="G89" i="674"/>
  <c r="G137" i="674"/>
  <c r="G123" i="674"/>
  <c r="G126" i="674"/>
  <c r="G179" i="674"/>
  <c r="G157" i="674"/>
  <c r="G218" i="674"/>
  <c r="G174" i="674"/>
  <c r="G267" i="674"/>
  <c r="G280" i="674"/>
  <c r="G305" i="674"/>
  <c r="G294" i="674"/>
  <c r="G293" i="674"/>
  <c r="G327" i="674"/>
  <c r="G333" i="674"/>
  <c r="G313" i="674"/>
  <c r="G338" i="674"/>
  <c r="G348" i="674"/>
  <c r="G378" i="674"/>
  <c r="G375" i="674"/>
  <c r="G421" i="674"/>
  <c r="G422" i="674"/>
  <c r="G426" i="674"/>
  <c r="G20" i="674"/>
  <c r="G78" i="674"/>
  <c r="G92" i="674"/>
  <c r="G136" i="674"/>
  <c r="G211" i="674"/>
  <c r="G207" i="674"/>
  <c r="G252" i="674"/>
  <c r="G247" i="674"/>
  <c r="G354" i="674"/>
  <c r="G314" i="674"/>
  <c r="G346" i="674"/>
  <c r="G364" i="674"/>
  <c r="G403" i="674"/>
  <c r="G428" i="674"/>
  <c r="G62" i="674"/>
  <c r="G114" i="674"/>
  <c r="G143" i="674"/>
  <c r="G203" i="674"/>
  <c r="G249" i="674"/>
  <c r="G355" i="674"/>
  <c r="G357" i="674"/>
  <c r="G366" i="674"/>
  <c r="G26" i="674"/>
  <c r="G156" i="674"/>
  <c r="G144" i="674"/>
  <c r="G193" i="674"/>
  <c r="G245" i="674"/>
  <c r="G283" i="674"/>
  <c r="G317" i="674"/>
  <c r="G332" i="674"/>
  <c r="G399" i="674"/>
  <c r="G394" i="674"/>
  <c r="G419" i="674"/>
  <c r="G48" i="674"/>
  <c r="G96" i="674"/>
  <c r="G103" i="674"/>
  <c r="G147" i="674"/>
  <c r="G139" i="674"/>
  <c r="G166" i="674"/>
  <c r="G208" i="674"/>
  <c r="G263" i="674"/>
  <c r="G300" i="674"/>
  <c r="G285" i="674"/>
  <c r="G318" i="674"/>
  <c r="G352" i="674"/>
  <c r="G392" i="674"/>
  <c r="G423" i="674"/>
  <c r="G402" i="674"/>
  <c r="G105" i="674"/>
  <c r="G112" i="674"/>
  <c r="G142" i="674"/>
  <c r="G212" i="674"/>
  <c r="G268" i="674"/>
  <c r="G309" i="674"/>
  <c r="G295" i="674"/>
  <c r="G395" i="674"/>
  <c r="G430" i="674"/>
  <c r="G24" i="674"/>
  <c r="G22" i="674"/>
  <c r="G88" i="674"/>
  <c r="G79" i="674"/>
  <c r="G101" i="674"/>
  <c r="G180" i="674"/>
  <c r="G269" i="674"/>
  <c r="G302" i="674"/>
  <c r="G347" i="674"/>
  <c r="G331" i="674"/>
  <c r="G383" i="674"/>
  <c r="G437" i="674"/>
  <c r="G94" i="674"/>
  <c r="G100" i="674"/>
  <c r="G102" i="674"/>
  <c r="G184" i="674"/>
  <c r="G271" i="674"/>
  <c r="G262" i="674"/>
  <c r="G307" i="674"/>
  <c r="G325" i="674"/>
  <c r="G339" i="674"/>
  <c r="G418" i="674"/>
  <c r="G16" i="674"/>
  <c r="G30" i="674"/>
  <c r="G28" i="674"/>
  <c r="G90" i="674"/>
  <c r="G116" i="674"/>
  <c r="G159" i="674"/>
  <c r="G173" i="674"/>
  <c r="G254" i="674"/>
  <c r="G350" i="674"/>
  <c r="G329" i="674"/>
  <c r="G409" i="674"/>
  <c r="G29" i="674"/>
  <c r="G36" i="674"/>
  <c r="G37" i="674"/>
  <c r="G77" i="674"/>
  <c r="G45" i="674"/>
  <c r="G93" i="674"/>
  <c r="G49" i="674"/>
  <c r="G80" i="674"/>
  <c r="G111" i="674"/>
  <c r="G122" i="674"/>
  <c r="G120" i="674"/>
  <c r="G172" i="674"/>
  <c r="G113" i="674"/>
  <c r="G163" i="674"/>
  <c r="G146" i="674"/>
  <c r="G190" i="674"/>
  <c r="G204" i="674"/>
  <c r="G250" i="674"/>
  <c r="G209" i="674"/>
  <c r="G246" i="674"/>
  <c r="G256" i="674"/>
  <c r="G270" i="674"/>
  <c r="G251" i="674"/>
  <c r="G274" i="674"/>
  <c r="G273" i="674"/>
  <c r="G289" i="674"/>
  <c r="G356" i="674"/>
  <c r="G304" i="674"/>
  <c r="G301" i="674"/>
  <c r="G303" i="674"/>
  <c r="G358" i="674"/>
  <c r="G337" i="674"/>
  <c r="G353" i="674"/>
  <c r="G371" i="674"/>
  <c r="G367" i="674"/>
  <c r="G370" i="674"/>
  <c r="G416" i="674"/>
  <c r="G429" i="674"/>
  <c r="G406" i="674"/>
  <c r="G442" i="674"/>
  <c r="G286" i="674"/>
  <c r="G21" i="674"/>
  <c r="G12" i="674"/>
  <c r="G68" i="674"/>
  <c r="G124" i="674"/>
  <c r="G61" i="674"/>
  <c r="G87" i="674"/>
  <c r="G133" i="674"/>
  <c r="G99" i="674"/>
  <c r="G121" i="674"/>
  <c r="G161" i="674"/>
  <c r="G178" i="674"/>
  <c r="G217" i="674"/>
  <c r="G261" i="674"/>
  <c r="G253" i="674"/>
  <c r="G275" i="674"/>
  <c r="G360" i="674"/>
  <c r="G315" i="674"/>
  <c r="G365" i="674"/>
  <c r="G374" i="674"/>
  <c r="G382" i="674"/>
  <c r="G407" i="674"/>
  <c r="G408" i="674"/>
  <c r="G106" i="674"/>
  <c r="G164" i="674"/>
  <c r="G182" i="674"/>
  <c r="G248" i="674"/>
  <c r="G255" i="674"/>
  <c r="G299" i="674"/>
  <c r="G308" i="674"/>
  <c r="G361" i="674"/>
  <c r="G398" i="674"/>
  <c r="G411" i="674"/>
  <c r="G427" i="674"/>
  <c r="G272" i="674"/>
  <c r="G279" i="674"/>
  <c r="G328" i="674"/>
  <c r="G362" i="674"/>
  <c r="G396" i="674"/>
  <c r="G424" i="674"/>
  <c r="G368" i="674"/>
  <c r="G373" i="674"/>
  <c r="G440" i="674"/>
  <c r="G436" i="674"/>
  <c r="G400" i="674"/>
  <c r="G379" i="674"/>
  <c r="G310" i="674"/>
  <c r="G265" i="674"/>
  <c r="G216" i="674"/>
  <c r="G420" i="674"/>
  <c r="G380" i="674"/>
  <c r="G359" i="674"/>
  <c r="G363" i="674"/>
  <c r="G349" i="674"/>
  <c r="G284" i="674"/>
  <c r="G297" i="674"/>
  <c r="G205" i="674"/>
  <c r="G138" i="674"/>
  <c r="G107" i="674"/>
  <c r="G439" i="674"/>
  <c r="G425" i="674"/>
  <c r="G372" i="674"/>
  <c r="G384" i="674"/>
  <c r="G351" i="674"/>
  <c r="G335" i="674"/>
  <c r="G306" i="674"/>
  <c r="G290" i="674"/>
  <c r="G282" i="674"/>
  <c r="G296" i="674"/>
  <c r="G259" i="674"/>
  <c r="G201" i="674"/>
  <c r="G177" i="674"/>
  <c r="G183" i="674"/>
  <c r="G131" i="674"/>
  <c r="G119" i="674"/>
  <c r="G95" i="674"/>
  <c r="G81" i="674"/>
  <c r="AN151" i="674" l="1"/>
  <c r="AM198" i="674"/>
  <c r="I153" i="674"/>
  <c r="H238" i="674"/>
  <c r="H239" i="674" s="1"/>
  <c r="AM201" i="674"/>
  <c r="H168" i="674"/>
  <c r="BF201" i="674"/>
  <c r="H151" i="674"/>
  <c r="H198" i="674" s="1"/>
  <c r="G435" i="674"/>
  <c r="G431" i="674"/>
  <c r="G438" i="674"/>
  <c r="G415" i="674"/>
  <c r="G391" i="674"/>
  <c r="G433" i="674" s="1"/>
  <c r="G330" i="674"/>
  <c r="G336" i="674"/>
  <c r="G345" i="674"/>
  <c r="G386" i="674" s="1"/>
  <c r="G291" i="674"/>
  <c r="G257" i="674"/>
  <c r="G222" i="674"/>
  <c r="G228" i="674" s="1"/>
  <c r="G224" i="674"/>
  <c r="G230" i="674" s="1"/>
  <c r="G220" i="674"/>
  <c r="G226" i="674" s="1"/>
  <c r="G171" i="674"/>
  <c r="G181" i="674"/>
  <c r="G223" i="674"/>
  <c r="G229" i="674" s="1"/>
  <c r="G221" i="674"/>
  <c r="G227" i="674" s="1"/>
  <c r="G194" i="674"/>
  <c r="G176" i="674"/>
  <c r="G140" i="674"/>
  <c r="G148" i="674" s="1"/>
  <c r="G199" i="674"/>
  <c r="G128" i="674"/>
  <c r="G155" i="674"/>
  <c r="G91" i="674"/>
  <c r="G236" i="674"/>
  <c r="G86" i="674"/>
  <c r="G237" i="674" s="1"/>
  <c r="G235" i="674"/>
  <c r="G234" i="674"/>
  <c r="G108" i="674"/>
  <c r="G197" i="674" s="1"/>
  <c r="G82" i="674"/>
  <c r="G51" i="674"/>
  <c r="G72" i="674" s="1"/>
  <c r="G196" i="674" s="1"/>
  <c r="G42" i="674"/>
  <c r="G56" i="674" s="1"/>
  <c r="G39" i="674"/>
  <c r="G53" i="674" s="1"/>
  <c r="G40" i="674"/>
  <c r="G54" i="674" s="1"/>
  <c r="G41" i="674"/>
  <c r="G55" i="674" s="1"/>
  <c r="G38" i="674"/>
  <c r="G52" i="674" s="1"/>
  <c r="H340" i="674"/>
  <c r="H388" i="674" s="1"/>
  <c r="H443" i="674"/>
  <c r="H445" i="674" s="1"/>
  <c r="AL224" i="674"/>
  <c r="AE230" i="674"/>
  <c r="AL230" i="674" s="1"/>
  <c r="AM196" i="674"/>
  <c r="AM161" i="674"/>
  <c r="AM153" i="674"/>
  <c r="AN153" i="674" s="1"/>
  <c r="AN72" i="674"/>
  <c r="AM74" i="674"/>
  <c r="AN74" i="674" s="1"/>
  <c r="BD224" i="674"/>
  <c r="AU230" i="674"/>
  <c r="BD230" i="674" s="1"/>
  <c r="BE224" i="674"/>
  <c r="AX230" i="674"/>
  <c r="BE230" i="674" s="1"/>
  <c r="BF198" i="674"/>
  <c r="BF159" i="674"/>
  <c r="BF161" i="674" s="1"/>
  <c r="BF153" i="674"/>
  <c r="I447" i="674"/>
  <c r="AJ224" i="674"/>
  <c r="Y230" i="674"/>
  <c r="AJ230" i="674" s="1"/>
  <c r="AK224" i="674"/>
  <c r="AB230" i="674"/>
  <c r="AK230" i="674" s="1"/>
  <c r="BB224" i="674"/>
  <c r="AO230" i="674"/>
  <c r="BB230" i="674" s="1"/>
  <c r="BC224" i="674"/>
  <c r="AR230" i="674"/>
  <c r="BC230" i="674" s="1"/>
  <c r="AI224" i="674"/>
  <c r="V230" i="674"/>
  <c r="AI230" i="674" s="1"/>
  <c r="H196" i="674"/>
  <c r="H74" i="674"/>
  <c r="H342" i="674" l="1"/>
  <c r="H447" i="674" s="1"/>
  <c r="H153" i="674"/>
  <c r="G340" i="674"/>
  <c r="G342" i="674" s="1"/>
  <c r="G238" i="674"/>
  <c r="G239" i="674" s="1"/>
  <c r="G168" i="674"/>
  <c r="G74" i="674"/>
  <c r="G151" i="674"/>
  <c r="G443" i="674"/>
  <c r="G445" i="674" s="1"/>
  <c r="AM199" i="674"/>
  <c r="AM174" i="674"/>
  <c r="AN161" i="674"/>
  <c r="BF199" i="674"/>
  <c r="BF174" i="674"/>
  <c r="G447" i="674" l="1"/>
  <c r="G388" i="674"/>
  <c r="G198" i="674"/>
  <c r="G153" i="674"/>
  <c r="BF171" i="674"/>
  <c r="BF185" i="674"/>
  <c r="AM185" i="674"/>
  <c r="AM187" i="674" s="1"/>
  <c r="AM171" i="674"/>
  <c r="B10" i="628" l="1"/>
  <c r="B11" i="628"/>
  <c r="BN1" i="674" l="1"/>
  <c r="L1" i="674"/>
  <c r="BM1" i="674"/>
  <c r="BL1" i="674"/>
  <c r="BS1" i="674"/>
  <c r="BK1" i="674"/>
  <c r="BR1" i="674"/>
  <c r="BJ1" i="674"/>
  <c r="BQ1" i="674"/>
  <c r="BI1" i="674"/>
  <c r="BP1" i="674"/>
  <c r="BH1" i="674"/>
  <c r="BO1" i="674"/>
  <c r="Q1" i="674"/>
  <c r="Q8" i="674" s="1"/>
  <c r="BN203" i="674"/>
  <c r="BN12" i="674"/>
  <c r="BN29" i="674"/>
  <c r="BN13" i="674"/>
  <c r="BN47" i="674"/>
  <c r="BN93" i="674"/>
  <c r="BN59" i="674"/>
  <c r="BN88" i="674"/>
  <c r="BN63" i="674"/>
  <c r="BN141" i="674"/>
  <c r="BN121" i="674"/>
  <c r="BN100" i="674"/>
  <c r="BN122" i="674"/>
  <c r="BN144" i="674"/>
  <c r="BN164" i="674"/>
  <c r="BN178" i="674"/>
  <c r="BN211" i="674"/>
  <c r="BN185" i="674"/>
  <c r="BN192" i="674"/>
  <c r="BQ203" i="674"/>
  <c r="BQ24" i="674"/>
  <c r="BQ17" i="674"/>
  <c r="BQ31" i="674"/>
  <c r="BQ37" i="674"/>
  <c r="BQ63" i="674"/>
  <c r="BQ93" i="674"/>
  <c r="BQ87" i="674"/>
  <c r="BQ71" i="674"/>
  <c r="BQ134" i="674"/>
  <c r="BQ112" i="674"/>
  <c r="BQ99" i="674"/>
  <c r="BQ113" i="674"/>
  <c r="BQ145" i="674"/>
  <c r="BQ144" i="674"/>
  <c r="BQ165" i="674"/>
  <c r="BQ182" i="674"/>
  <c r="BQ167" i="674"/>
  <c r="BQ215" i="674"/>
  <c r="L203" i="674"/>
  <c r="L218" i="674"/>
  <c r="L180" i="674"/>
  <c r="L210" i="674"/>
  <c r="L164" i="674"/>
  <c r="L150" i="674"/>
  <c r="L138" i="674"/>
  <c r="L122" i="674"/>
  <c r="L119" i="674"/>
  <c r="L132" i="674"/>
  <c r="L99" i="674"/>
  <c r="L63" i="674"/>
  <c r="L93" i="674"/>
  <c r="L71" i="674"/>
  <c r="L80" i="674"/>
  <c r="L46" i="674"/>
  <c r="L24" i="674"/>
  <c r="L36" i="674"/>
  <c r="L17" i="674"/>
  <c r="BI203" i="674"/>
  <c r="BI24" i="674"/>
  <c r="BI28" i="674"/>
  <c r="BI45" i="674"/>
  <c r="BI37" i="674"/>
  <c r="BI63" i="674"/>
  <c r="BI64" i="674"/>
  <c r="BI47" i="674"/>
  <c r="BI81" i="674"/>
  <c r="BI98" i="674"/>
  <c r="BI131" i="674"/>
  <c r="BI110" i="674"/>
  <c r="BI132" i="674"/>
  <c r="BI157" i="674"/>
  <c r="BI133" i="674"/>
  <c r="BI184" i="674"/>
  <c r="BI213" i="674"/>
  <c r="BI179" i="674"/>
  <c r="BI211" i="674"/>
  <c r="BM203" i="674"/>
  <c r="BM20" i="674"/>
  <c r="BM36" i="674"/>
  <c r="BM27" i="674"/>
  <c r="BM93" i="674"/>
  <c r="BM87" i="674"/>
  <c r="BM77" i="674"/>
  <c r="BM66" i="674"/>
  <c r="BM104" i="674"/>
  <c r="BM118" i="674"/>
  <c r="BM124" i="674"/>
  <c r="BM127" i="674"/>
  <c r="BM125" i="674"/>
  <c r="BM141" i="674"/>
  <c r="BM164" i="674"/>
  <c r="BM143" i="674"/>
  <c r="BM184" i="674"/>
  <c r="BM210" i="674"/>
  <c r="BM216" i="674"/>
  <c r="BP203" i="674"/>
  <c r="BP32" i="674"/>
  <c r="BP15" i="674"/>
  <c r="BP26" i="674"/>
  <c r="BP49" i="674"/>
  <c r="BP58" i="674"/>
  <c r="BP83" i="674"/>
  <c r="BP59" i="674"/>
  <c r="BP88" i="674"/>
  <c r="BP125" i="674"/>
  <c r="BP123" i="674"/>
  <c r="BP145" i="674"/>
  <c r="BP124" i="674"/>
  <c r="BP163" i="674"/>
  <c r="BP136" i="674"/>
  <c r="BP185" i="674"/>
  <c r="BP210" i="674"/>
  <c r="BP180" i="674"/>
  <c r="BP212" i="674"/>
  <c r="BL203" i="674"/>
  <c r="BL12" i="674"/>
  <c r="BL35" i="674"/>
  <c r="BL49" i="674"/>
  <c r="BL36" i="674"/>
  <c r="BL68" i="674"/>
  <c r="BL66" i="674"/>
  <c r="BL58" i="674"/>
  <c r="BL99" i="674"/>
  <c r="BL132" i="674"/>
  <c r="BL119" i="674"/>
  <c r="BL117" i="674"/>
  <c r="BL120" i="674"/>
  <c r="BL161" i="674"/>
  <c r="BL170" i="674"/>
  <c r="BL183" i="674"/>
  <c r="BL213" i="674"/>
  <c r="BL178" i="674"/>
  <c r="BL207" i="674"/>
  <c r="BH203" i="674"/>
  <c r="BH17" i="674"/>
  <c r="BH12" i="674"/>
  <c r="BH26" i="674"/>
  <c r="BH60" i="674"/>
  <c r="BH58" i="674"/>
  <c r="BH83" i="674"/>
  <c r="BH84" i="674"/>
  <c r="BH94" i="674"/>
  <c r="BH134" i="674"/>
  <c r="BH104" i="674"/>
  <c r="BH126" i="674"/>
  <c r="BH116" i="674"/>
  <c r="BH133" i="674"/>
  <c r="BH136" i="674"/>
  <c r="BH177" i="674"/>
  <c r="BH214" i="674"/>
  <c r="BH180" i="674"/>
  <c r="BH190" i="674"/>
  <c r="BS204" i="674"/>
  <c r="BS45" i="674"/>
  <c r="BS34" i="674"/>
  <c r="BS33" i="674"/>
  <c r="BS46" i="674"/>
  <c r="BS81" i="674"/>
  <c r="BS78" i="674"/>
  <c r="BS94" i="674"/>
  <c r="BS67" i="674"/>
  <c r="BS105" i="674"/>
  <c r="BS130" i="674"/>
  <c r="BS106" i="674"/>
  <c r="BS131" i="674"/>
  <c r="BS118" i="674"/>
  <c r="BS143" i="674"/>
  <c r="BS179" i="674"/>
  <c r="BS190" i="674"/>
  <c r="BS214" i="674"/>
  <c r="BS209" i="674"/>
  <c r="BO204" i="674"/>
  <c r="BO22" i="674"/>
  <c r="BO218" i="674"/>
  <c r="BO184" i="674"/>
  <c r="BO190" i="674"/>
  <c r="BO164" i="674"/>
  <c r="BO161" i="674"/>
  <c r="BO122" i="674"/>
  <c r="BO111" i="674"/>
  <c r="BO97" i="674"/>
  <c r="BO110" i="674"/>
  <c r="BO131" i="674"/>
  <c r="BO98" i="674"/>
  <c r="BO77" i="674"/>
  <c r="BO87" i="674"/>
  <c r="BO90" i="674"/>
  <c r="BO44" i="674"/>
  <c r="BO29" i="674"/>
  <c r="BO15" i="674"/>
  <c r="BK204" i="674"/>
  <c r="BK31" i="674"/>
  <c r="BK15" i="674"/>
  <c r="BK33" i="674"/>
  <c r="BK59" i="674"/>
  <c r="BK81" i="674"/>
  <c r="BK60" i="674"/>
  <c r="BK79" i="674"/>
  <c r="BK83" i="674"/>
  <c r="BK124" i="674"/>
  <c r="BK130" i="674"/>
  <c r="BK134" i="674"/>
  <c r="BK104" i="674"/>
  <c r="BK139" i="674"/>
  <c r="BK157" i="674"/>
  <c r="BK141" i="674"/>
  <c r="BK177" i="674"/>
  <c r="BK182" i="674"/>
  <c r="BK193" i="674"/>
  <c r="BR204" i="674"/>
  <c r="BR29" i="674"/>
  <c r="BR17" i="674"/>
  <c r="BR12" i="674"/>
  <c r="BR44" i="674"/>
  <c r="BR85" i="674"/>
  <c r="BR79" i="674"/>
  <c r="BR83" i="674"/>
  <c r="BR105" i="674"/>
  <c r="BR130" i="674"/>
  <c r="BR117" i="674"/>
  <c r="BR96" i="674"/>
  <c r="BR110" i="674"/>
  <c r="BR132" i="674"/>
  <c r="BR146" i="674"/>
  <c r="BR180" i="674"/>
  <c r="BR207" i="674"/>
  <c r="BR174" i="674"/>
  <c r="BR210" i="674"/>
  <c r="BJ204" i="674"/>
  <c r="BJ71" i="674"/>
  <c r="BJ22" i="674"/>
  <c r="BJ12" i="674"/>
  <c r="BJ136" i="674"/>
  <c r="BJ45" i="674"/>
  <c r="BJ116" i="674"/>
  <c r="BJ70" i="674"/>
  <c r="BJ124" i="674"/>
  <c r="BJ119" i="674"/>
  <c r="BJ117" i="674"/>
  <c r="BJ112" i="674"/>
  <c r="BJ99" i="674"/>
  <c r="BJ113" i="674"/>
  <c r="BJ143" i="674"/>
  <c r="BJ180" i="674"/>
  <c r="BJ192" i="674"/>
  <c r="BJ193" i="674"/>
  <c r="BJ214" i="674"/>
  <c r="BN202" i="674"/>
  <c r="BN15" i="674"/>
  <c r="BN36" i="674"/>
  <c r="BN19" i="674"/>
  <c r="BN79" i="674"/>
  <c r="BN94" i="674"/>
  <c r="BN65" i="674"/>
  <c r="BN85" i="674"/>
  <c r="BN69" i="674"/>
  <c r="BN99" i="674"/>
  <c r="BN132" i="674"/>
  <c r="BN111" i="674"/>
  <c r="BN137" i="674"/>
  <c r="BN161" i="674"/>
  <c r="BN173" i="674"/>
  <c r="BN182" i="674"/>
  <c r="BN215" i="674"/>
  <c r="BN209" i="674"/>
  <c r="BN206" i="674"/>
  <c r="BQ202" i="674"/>
  <c r="BQ16" i="674"/>
  <c r="BQ25" i="674"/>
  <c r="BQ34" i="674"/>
  <c r="BQ48" i="674"/>
  <c r="BQ69" i="674"/>
  <c r="BQ139" i="674"/>
  <c r="BQ119" i="674"/>
  <c r="BQ77" i="674"/>
  <c r="BQ137" i="674"/>
  <c r="BQ120" i="674"/>
  <c r="BQ107" i="674"/>
  <c r="BQ121" i="674"/>
  <c r="BQ157" i="674"/>
  <c r="BQ166" i="674"/>
  <c r="BQ172" i="674"/>
  <c r="BQ209" i="674"/>
  <c r="BQ192" i="674"/>
  <c r="BQ219" i="674"/>
  <c r="L202" i="674"/>
  <c r="L212" i="674"/>
  <c r="L165" i="674"/>
  <c r="L193" i="674"/>
  <c r="L145" i="674"/>
  <c r="L147" i="674"/>
  <c r="L135" i="674"/>
  <c r="L114" i="674"/>
  <c r="L111" i="674"/>
  <c r="L121" i="674"/>
  <c r="L123" i="674"/>
  <c r="L102" i="674"/>
  <c r="L85" i="674"/>
  <c r="L68" i="674"/>
  <c r="L83" i="674"/>
  <c r="L44" i="674"/>
  <c r="L16" i="674"/>
  <c r="L30" i="674"/>
  <c r="L25" i="674"/>
  <c r="BI202" i="674"/>
  <c r="BI16" i="674"/>
  <c r="BI21" i="674"/>
  <c r="BI29" i="674"/>
  <c r="BI48" i="674"/>
  <c r="BI69" i="674"/>
  <c r="BI67" i="674"/>
  <c r="BI59" i="674"/>
  <c r="BI88" i="674"/>
  <c r="BI106" i="674"/>
  <c r="BI96" i="674"/>
  <c r="BI118" i="674"/>
  <c r="BI139" i="674"/>
  <c r="BI143" i="674"/>
  <c r="BI144" i="674"/>
  <c r="BI216" i="674"/>
  <c r="BI178" i="674"/>
  <c r="BI183" i="674"/>
  <c r="BI190" i="674"/>
  <c r="BM202" i="674"/>
  <c r="BM70" i="674"/>
  <c r="BM16" i="674"/>
  <c r="BM17" i="674"/>
  <c r="BM45" i="674"/>
  <c r="BM135" i="674"/>
  <c r="BM81" i="674"/>
  <c r="BM78" i="674"/>
  <c r="BM123" i="674"/>
  <c r="BM126" i="674"/>
  <c r="BM133" i="674"/>
  <c r="BM130" i="674"/>
  <c r="BM134" i="674"/>
  <c r="BM161" i="674"/>
  <c r="BM166" i="674"/>
  <c r="BM182" i="674"/>
  <c r="BM212" i="674"/>
  <c r="BM211" i="674"/>
  <c r="BM207" i="674"/>
  <c r="BP202" i="674"/>
  <c r="BP16" i="674"/>
  <c r="BP23" i="674"/>
  <c r="BP21" i="674"/>
  <c r="BP37" i="674"/>
  <c r="BP79" i="674"/>
  <c r="BP94" i="674"/>
  <c r="BP65" i="674"/>
  <c r="BP96" i="674"/>
  <c r="BP138" i="674"/>
  <c r="BP135" i="674"/>
  <c r="BP102" i="674"/>
  <c r="BP133" i="674"/>
  <c r="BP146" i="674"/>
  <c r="BP147" i="674"/>
  <c r="BP173" i="674"/>
  <c r="BP161" i="674"/>
  <c r="BP184" i="674"/>
  <c r="BP201" i="674"/>
  <c r="BL202" i="674"/>
  <c r="BL21" i="674"/>
  <c r="BL37" i="674"/>
  <c r="BL17" i="674"/>
  <c r="BL80" i="674"/>
  <c r="BL71" i="674"/>
  <c r="BL78" i="674"/>
  <c r="BL79" i="674"/>
  <c r="BL107" i="674"/>
  <c r="BL97" i="674"/>
  <c r="BL127" i="674"/>
  <c r="BL125" i="674"/>
  <c r="BL131" i="674"/>
  <c r="BL147" i="674"/>
  <c r="BL145" i="674"/>
  <c r="BL206" i="674"/>
  <c r="BL177" i="674"/>
  <c r="BL182" i="674"/>
  <c r="BL193" i="674"/>
  <c r="BH202" i="674"/>
  <c r="BH25" i="674"/>
  <c r="BH15" i="674"/>
  <c r="BH24" i="674"/>
  <c r="BH78" i="674"/>
  <c r="BH79" i="674"/>
  <c r="BH80" i="674"/>
  <c r="BH122" i="674"/>
  <c r="BH85" i="674"/>
  <c r="BH137" i="674"/>
  <c r="BH115" i="674"/>
  <c r="BH135" i="674"/>
  <c r="BH124" i="674"/>
  <c r="BH157" i="674"/>
  <c r="BH147" i="674"/>
  <c r="BH185" i="674"/>
  <c r="BH170" i="674"/>
  <c r="BH184" i="674"/>
  <c r="BH212" i="674"/>
  <c r="BS203" i="674"/>
  <c r="BS37" i="674"/>
  <c r="BS13" i="674"/>
  <c r="BS12" i="674"/>
  <c r="BS48" i="674"/>
  <c r="BS88" i="674"/>
  <c r="BS102" i="674"/>
  <c r="BS103" i="674"/>
  <c r="BS70" i="674"/>
  <c r="BS116" i="674"/>
  <c r="BS164" i="674"/>
  <c r="BS117" i="674"/>
  <c r="BS96" i="674"/>
  <c r="BS126" i="674"/>
  <c r="BS165" i="674"/>
  <c r="BS167" i="674"/>
  <c r="BS207" i="674"/>
  <c r="BS170" i="674"/>
  <c r="BS217" i="674"/>
  <c r="BO203" i="674"/>
  <c r="BO219" i="674"/>
  <c r="BO212" i="674"/>
  <c r="BO180" i="674"/>
  <c r="BO182" i="674"/>
  <c r="BO142" i="674"/>
  <c r="BO144" i="674"/>
  <c r="BO114" i="674"/>
  <c r="BO100" i="674"/>
  <c r="BO163" i="674"/>
  <c r="BO107" i="674"/>
  <c r="BO120" i="674"/>
  <c r="BO89" i="674"/>
  <c r="BO71" i="674"/>
  <c r="BO80" i="674"/>
  <c r="BO79" i="674"/>
  <c r="BO69" i="674"/>
  <c r="BO21" i="674"/>
  <c r="BO12" i="674"/>
  <c r="BK203" i="674"/>
  <c r="BK12" i="674"/>
  <c r="BK13" i="674"/>
  <c r="BK23" i="674"/>
  <c r="BK46" i="674"/>
  <c r="BK88" i="674"/>
  <c r="BK66" i="674"/>
  <c r="BK90" i="674"/>
  <c r="BK80" i="674"/>
  <c r="BK133" i="674"/>
  <c r="BK144" i="674"/>
  <c r="BK137" i="674"/>
  <c r="BK115" i="674"/>
  <c r="BK147" i="674"/>
  <c r="BK172" i="674"/>
  <c r="BK183" i="674"/>
  <c r="BK185" i="674"/>
  <c r="BK190" i="674"/>
  <c r="BK208" i="674"/>
  <c r="BR203" i="674"/>
  <c r="BR21" i="674"/>
  <c r="BR25" i="674"/>
  <c r="BR15" i="674"/>
  <c r="BR46" i="674"/>
  <c r="BR60" i="674"/>
  <c r="BR93" i="674"/>
  <c r="BR95" i="674"/>
  <c r="BR124" i="674"/>
  <c r="BR103" i="674"/>
  <c r="BR125" i="674"/>
  <c r="BR104" i="674"/>
  <c r="BR118" i="674"/>
  <c r="BR133" i="674"/>
  <c r="BR138" i="674"/>
  <c r="BR184" i="674"/>
  <c r="BR173" i="674"/>
  <c r="BR179" i="674"/>
  <c r="BR218" i="674"/>
  <c r="BJ203" i="674"/>
  <c r="BJ29" i="674"/>
  <c r="BJ30" i="674"/>
  <c r="BJ15" i="674"/>
  <c r="BJ46" i="674"/>
  <c r="BJ85" i="674"/>
  <c r="BJ58" i="674"/>
  <c r="BJ83" i="674"/>
  <c r="BJ59" i="674"/>
  <c r="BJ127" i="674"/>
  <c r="BJ125" i="674"/>
  <c r="BJ120" i="674"/>
  <c r="BJ107" i="674"/>
  <c r="BJ121" i="674"/>
  <c r="BJ167" i="674"/>
  <c r="BJ184" i="674"/>
  <c r="BJ212" i="674"/>
  <c r="BJ170" i="674"/>
  <c r="BJ218" i="674"/>
  <c r="BN28" i="674"/>
  <c r="BN23" i="674"/>
  <c r="BN30" i="674"/>
  <c r="BN27" i="674"/>
  <c r="BN49" i="674"/>
  <c r="BN101" i="674"/>
  <c r="BN84" i="674"/>
  <c r="BN120" i="674"/>
  <c r="BN92" i="674"/>
  <c r="BN107" i="674"/>
  <c r="BN97" i="674"/>
  <c r="BN119" i="674"/>
  <c r="BN98" i="674"/>
  <c r="BN147" i="674"/>
  <c r="BN134" i="674"/>
  <c r="BN190" i="674"/>
  <c r="BN180" i="674"/>
  <c r="BN210" i="674"/>
  <c r="BN214" i="674"/>
  <c r="BQ27" i="674"/>
  <c r="BQ44" i="674"/>
  <c r="BQ33" i="674"/>
  <c r="BQ46" i="674"/>
  <c r="BQ60" i="674"/>
  <c r="BQ90" i="674"/>
  <c r="BQ61" i="674"/>
  <c r="BQ47" i="674"/>
  <c r="BQ81" i="674"/>
  <c r="BQ98" i="674"/>
  <c r="BQ131" i="674"/>
  <c r="BQ110" i="674"/>
  <c r="BQ132" i="674"/>
  <c r="BQ163" i="674"/>
  <c r="BQ173" i="674"/>
  <c r="BQ193" i="674"/>
  <c r="BQ170" i="674"/>
  <c r="BQ201" i="674"/>
  <c r="BQ190" i="674"/>
  <c r="L219" i="674"/>
  <c r="L209" i="674"/>
  <c r="L183" i="674"/>
  <c r="L173" i="674"/>
  <c r="L134" i="674"/>
  <c r="L163" i="674"/>
  <c r="L125" i="674"/>
  <c r="L103" i="674"/>
  <c r="L100" i="674"/>
  <c r="L113" i="674"/>
  <c r="L115" i="674"/>
  <c r="L90" i="674"/>
  <c r="L131" i="674"/>
  <c r="L62" i="674"/>
  <c r="L70" i="674"/>
  <c r="L47" i="674"/>
  <c r="L29" i="674"/>
  <c r="L34" i="674"/>
  <c r="L33" i="674"/>
  <c r="BI27" i="674"/>
  <c r="BI22" i="674"/>
  <c r="BI12" i="674"/>
  <c r="BI18" i="674"/>
  <c r="BI60" i="674"/>
  <c r="BI89" i="674"/>
  <c r="BI70" i="674"/>
  <c r="BI65" i="674"/>
  <c r="BI100" i="674"/>
  <c r="BI117" i="674"/>
  <c r="BI104" i="674"/>
  <c r="BI126" i="674"/>
  <c r="BI97" i="674"/>
  <c r="BI166" i="674"/>
  <c r="BI161" i="674"/>
  <c r="BI165" i="674"/>
  <c r="BI182" i="674"/>
  <c r="BI167" i="674"/>
  <c r="BI212" i="674"/>
  <c r="BM34" i="674"/>
  <c r="BM33" i="674"/>
  <c r="BM24" i="674"/>
  <c r="BM22" i="674"/>
  <c r="BM44" i="674"/>
  <c r="BM59" i="674"/>
  <c r="BM88" i="674"/>
  <c r="BM89" i="674"/>
  <c r="BM58" i="674"/>
  <c r="BM102" i="674"/>
  <c r="BM136" i="674"/>
  <c r="BM103" i="674"/>
  <c r="BM138" i="674"/>
  <c r="BM147" i="674"/>
  <c r="BM145" i="674"/>
  <c r="BM170" i="674"/>
  <c r="BM165" i="674"/>
  <c r="BM215" i="674"/>
  <c r="BM193" i="674"/>
  <c r="BP30" i="674"/>
  <c r="BP17" i="674"/>
  <c r="BP31" i="674"/>
  <c r="BP29" i="674"/>
  <c r="BP137" i="674"/>
  <c r="BP93" i="674"/>
  <c r="BP103" i="674"/>
  <c r="BP84" i="674"/>
  <c r="BP122" i="674"/>
  <c r="BP101" i="674"/>
  <c r="BP143" i="674"/>
  <c r="BP113" i="674"/>
  <c r="BP100" i="674"/>
  <c r="BP193" i="674"/>
  <c r="BP150" i="674"/>
  <c r="BP206" i="674"/>
  <c r="BP164" i="674"/>
  <c r="BP207" i="674"/>
  <c r="BP213" i="674"/>
  <c r="BL26" i="674"/>
  <c r="BL29" i="674"/>
  <c r="BL13" i="674"/>
  <c r="BL25" i="674"/>
  <c r="BL47" i="674"/>
  <c r="BL77" i="674"/>
  <c r="BL89" i="674"/>
  <c r="BL90" i="674"/>
  <c r="BL126" i="674"/>
  <c r="BL105" i="674"/>
  <c r="BL130" i="674"/>
  <c r="BL134" i="674"/>
  <c r="BL96" i="674"/>
  <c r="BL150" i="674"/>
  <c r="BL157" i="674"/>
  <c r="BL167" i="674"/>
  <c r="BL185" i="674"/>
  <c r="BL190" i="674"/>
  <c r="BL208" i="674"/>
  <c r="BH30" i="674"/>
  <c r="BH33" i="674"/>
  <c r="BH23" i="674"/>
  <c r="BH32" i="674"/>
  <c r="BH49" i="674"/>
  <c r="BH92" i="674"/>
  <c r="BH87" i="674"/>
  <c r="BH62" i="674"/>
  <c r="BH95" i="674"/>
  <c r="BH143" i="674"/>
  <c r="BH123" i="674"/>
  <c r="BH102" i="674"/>
  <c r="BH165" i="674"/>
  <c r="BH166" i="674"/>
  <c r="BH150" i="674"/>
  <c r="BH192" i="674"/>
  <c r="BH174" i="674"/>
  <c r="BH206" i="674"/>
  <c r="BH215" i="674"/>
  <c r="BS202" i="674"/>
  <c r="BS23" i="674"/>
  <c r="BS19" i="674"/>
  <c r="BS31" i="674"/>
  <c r="BS36" i="674"/>
  <c r="BS136" i="674"/>
  <c r="BS113" i="674"/>
  <c r="BS58" i="674"/>
  <c r="BS83" i="674"/>
  <c r="BS124" i="674"/>
  <c r="BS114" i="674"/>
  <c r="BS125" i="674"/>
  <c r="BS104" i="674"/>
  <c r="BS147" i="674"/>
  <c r="BS135" i="674"/>
  <c r="BS192" i="674"/>
  <c r="BS163" i="674"/>
  <c r="BS174" i="674"/>
  <c r="BS210" i="674"/>
  <c r="BO202" i="674"/>
  <c r="BO216" i="674"/>
  <c r="BO217" i="674"/>
  <c r="BO167" i="674"/>
  <c r="BO178" i="674"/>
  <c r="BO139" i="674"/>
  <c r="BO165" i="674"/>
  <c r="BO103" i="674"/>
  <c r="BO92" i="674"/>
  <c r="BO132" i="674"/>
  <c r="BO157" i="674"/>
  <c r="BO112" i="674"/>
  <c r="BO78" i="674"/>
  <c r="BO68" i="674"/>
  <c r="BO94" i="674"/>
  <c r="BO58" i="674"/>
  <c r="BO37" i="674"/>
  <c r="BO19" i="674"/>
  <c r="BO99" i="674"/>
  <c r="BK202" i="674"/>
  <c r="BK16" i="674"/>
  <c r="BK19" i="674"/>
  <c r="BK20" i="674"/>
  <c r="BK48" i="674"/>
  <c r="BK95" i="674"/>
  <c r="BK78" i="674"/>
  <c r="BK121" i="674"/>
  <c r="BK87" i="674"/>
  <c r="BK136" i="674"/>
  <c r="BK114" i="674"/>
  <c r="BK161" i="674"/>
  <c r="BK123" i="674"/>
  <c r="BK150" i="674"/>
  <c r="BK143" i="674"/>
  <c r="BK167" i="674"/>
  <c r="BK192" i="674"/>
  <c r="BK170" i="674"/>
  <c r="BK209" i="674"/>
  <c r="BR202" i="674"/>
  <c r="BR13" i="674"/>
  <c r="BR33" i="674"/>
  <c r="BR23" i="674"/>
  <c r="BR48" i="674"/>
  <c r="BR66" i="674"/>
  <c r="BR116" i="674"/>
  <c r="BR80" i="674"/>
  <c r="BR89" i="674"/>
  <c r="BR114" i="674"/>
  <c r="BR101" i="674"/>
  <c r="BR115" i="674"/>
  <c r="BR126" i="674"/>
  <c r="BR136" i="674"/>
  <c r="BR141" i="674"/>
  <c r="BR165" i="674"/>
  <c r="BR208" i="674"/>
  <c r="BR183" i="674"/>
  <c r="BR211" i="674"/>
  <c r="BJ202" i="674"/>
  <c r="BJ21" i="674"/>
  <c r="BJ88" i="674"/>
  <c r="BJ23" i="674"/>
  <c r="BJ48" i="674"/>
  <c r="BJ60" i="674"/>
  <c r="BJ79" i="674"/>
  <c r="BJ97" i="674"/>
  <c r="BJ65" i="674"/>
  <c r="BJ130" i="674"/>
  <c r="BJ134" i="674"/>
  <c r="BJ131" i="674"/>
  <c r="BJ110" i="674"/>
  <c r="BJ132" i="674"/>
  <c r="BJ146" i="674"/>
  <c r="BJ208" i="674"/>
  <c r="BJ215" i="674"/>
  <c r="BJ174" i="674"/>
  <c r="BJ209" i="674"/>
  <c r="BN20" i="674"/>
  <c r="BN31" i="674"/>
  <c r="BN16" i="674"/>
  <c r="BN46" i="674"/>
  <c r="BN61" i="674"/>
  <c r="BN80" i="674"/>
  <c r="BN62" i="674"/>
  <c r="BN48" i="674"/>
  <c r="BN96" i="674"/>
  <c r="BN110" i="674"/>
  <c r="BN105" i="674"/>
  <c r="BN127" i="674"/>
  <c r="BN106" i="674"/>
  <c r="BN150" i="674"/>
  <c r="BN145" i="674"/>
  <c r="BN170" i="674"/>
  <c r="BN184" i="674"/>
  <c r="BN212" i="674"/>
  <c r="BN216" i="674"/>
  <c r="BQ19" i="674"/>
  <c r="BQ36" i="674"/>
  <c r="BQ20" i="674"/>
  <c r="BQ18" i="674"/>
  <c r="BQ66" i="674"/>
  <c r="BQ101" i="674"/>
  <c r="BQ64" i="674"/>
  <c r="BQ59" i="674"/>
  <c r="BQ88" i="674"/>
  <c r="BQ106" i="674"/>
  <c r="BQ96" i="674"/>
  <c r="BQ118" i="674"/>
  <c r="BQ136" i="674"/>
  <c r="BQ143" i="674"/>
  <c r="BQ147" i="674"/>
  <c r="BQ216" i="674"/>
  <c r="BQ174" i="674"/>
  <c r="BQ206" i="674"/>
  <c r="BQ212" i="674"/>
  <c r="L214" i="674"/>
  <c r="L217" i="674"/>
  <c r="L179" i="674"/>
  <c r="L166" i="674"/>
  <c r="L142" i="674"/>
  <c r="L144" i="674"/>
  <c r="L117" i="674"/>
  <c r="L95" i="674"/>
  <c r="L137" i="674"/>
  <c r="L136" i="674"/>
  <c r="L104" i="674"/>
  <c r="L78" i="674"/>
  <c r="L112" i="674"/>
  <c r="L92" i="674"/>
  <c r="L67" i="674"/>
  <c r="L27" i="674"/>
  <c r="L21" i="674"/>
  <c r="L31" i="674"/>
  <c r="L20" i="674"/>
  <c r="BI19" i="674"/>
  <c r="BI30" i="674"/>
  <c r="BI15" i="674"/>
  <c r="BI26" i="674"/>
  <c r="BI66" i="674"/>
  <c r="BI58" i="674"/>
  <c r="BI83" i="674"/>
  <c r="BI84" i="674"/>
  <c r="BI127" i="674"/>
  <c r="BI125" i="674"/>
  <c r="BI115" i="674"/>
  <c r="BI135" i="674"/>
  <c r="BI105" i="674"/>
  <c r="BI146" i="674"/>
  <c r="BI180" i="674"/>
  <c r="BI172" i="674"/>
  <c r="BI193" i="674"/>
  <c r="BI206" i="674"/>
  <c r="BI215" i="674"/>
  <c r="BM31" i="674"/>
  <c r="BM25" i="674"/>
  <c r="BM32" i="674"/>
  <c r="BM30" i="674"/>
  <c r="BM47" i="674"/>
  <c r="BM65" i="674"/>
  <c r="BM95" i="674"/>
  <c r="BM96" i="674"/>
  <c r="BM79" i="674"/>
  <c r="BM113" i="674"/>
  <c r="BM144" i="674"/>
  <c r="BM114" i="674"/>
  <c r="BM101" i="674"/>
  <c r="BM150" i="674"/>
  <c r="BM167" i="674"/>
  <c r="BM174" i="674"/>
  <c r="BM172" i="674"/>
  <c r="BM213" i="674"/>
  <c r="BM208" i="674"/>
  <c r="BP22" i="674"/>
  <c r="BP25" i="674"/>
  <c r="BP34" i="674"/>
  <c r="BP36" i="674"/>
  <c r="BP60" i="674"/>
  <c r="BP134" i="674"/>
  <c r="BP114" i="674"/>
  <c r="BP62" i="674"/>
  <c r="BP85" i="674"/>
  <c r="BP112" i="674"/>
  <c r="BP99" i="674"/>
  <c r="BP121" i="674"/>
  <c r="BP111" i="674"/>
  <c r="BP141" i="674"/>
  <c r="BP156" i="674"/>
  <c r="BP178" i="674"/>
  <c r="BP179" i="674"/>
  <c r="BP208" i="674"/>
  <c r="BP216" i="674"/>
  <c r="BL18" i="674"/>
  <c r="BL87" i="674"/>
  <c r="BL19" i="674"/>
  <c r="BL33" i="674"/>
  <c r="BL59" i="674"/>
  <c r="BL81" i="674"/>
  <c r="BL118" i="674"/>
  <c r="BL61" i="674"/>
  <c r="BL141" i="674"/>
  <c r="BL116" i="674"/>
  <c r="BL103" i="674"/>
  <c r="BL137" i="674"/>
  <c r="BL104" i="674"/>
  <c r="BL156" i="674"/>
  <c r="BL174" i="674"/>
  <c r="BL210" i="674"/>
  <c r="BL192" i="674"/>
  <c r="BL211" i="674"/>
  <c r="BL209" i="674"/>
  <c r="BH22" i="674"/>
  <c r="BH16" i="674"/>
  <c r="BH31" i="674"/>
  <c r="BH21" i="674"/>
  <c r="BH66" i="674"/>
  <c r="BH114" i="674"/>
  <c r="BH93" i="674"/>
  <c r="BH68" i="674"/>
  <c r="BH90" i="674"/>
  <c r="BH101" i="674"/>
  <c r="BH138" i="674"/>
  <c r="BH113" i="674"/>
  <c r="BH100" i="674"/>
  <c r="BH146" i="674"/>
  <c r="BH156" i="674"/>
  <c r="BH210" i="674"/>
  <c r="BH161" i="674"/>
  <c r="BH207" i="674"/>
  <c r="BH201" i="674"/>
  <c r="BS29" i="674"/>
  <c r="BS15" i="674"/>
  <c r="BS27" i="674"/>
  <c r="BS20" i="674"/>
  <c r="BS59" i="674"/>
  <c r="BS85" i="674"/>
  <c r="BS132" i="674"/>
  <c r="BS79" i="674"/>
  <c r="BS95" i="674"/>
  <c r="BS139" i="674"/>
  <c r="BS122" i="674"/>
  <c r="BS144" i="674"/>
  <c r="BS115" i="674"/>
  <c r="BS150" i="674"/>
  <c r="BS146" i="674"/>
  <c r="BS180" i="674"/>
  <c r="BS173" i="674"/>
  <c r="BS212" i="674"/>
  <c r="BS218" i="674"/>
  <c r="BO33" i="674"/>
  <c r="BO214" i="674"/>
  <c r="BO215" i="674"/>
  <c r="BO211" i="674"/>
  <c r="BO166" i="674"/>
  <c r="BO159" i="674"/>
  <c r="BO141" i="674"/>
  <c r="BO95" i="674"/>
  <c r="BO136" i="674"/>
  <c r="BO121" i="674"/>
  <c r="BO135" i="674"/>
  <c r="BO101" i="674"/>
  <c r="BO66" i="674"/>
  <c r="BO62" i="674"/>
  <c r="BO83" i="674"/>
  <c r="BO46" i="674"/>
  <c r="BO35" i="674"/>
  <c r="BO26" i="674"/>
  <c r="BO28" i="674"/>
  <c r="BK29" i="674"/>
  <c r="BK24" i="674"/>
  <c r="BK27" i="674"/>
  <c r="BK28" i="674"/>
  <c r="BK65" i="674"/>
  <c r="BK102" i="674"/>
  <c r="BK89" i="674"/>
  <c r="BK49" i="674"/>
  <c r="BK93" i="674"/>
  <c r="BK142" i="674"/>
  <c r="BK122" i="674"/>
  <c r="BK101" i="674"/>
  <c r="BK99" i="674"/>
  <c r="BK156" i="674"/>
  <c r="BK135" i="674"/>
  <c r="BK207" i="674"/>
  <c r="BK214" i="674"/>
  <c r="BK174" i="674"/>
  <c r="BK210" i="674"/>
  <c r="BR35" i="674"/>
  <c r="BR19" i="674"/>
  <c r="BR20" i="674"/>
  <c r="BR31" i="674"/>
  <c r="BR37" i="674"/>
  <c r="BR78" i="674"/>
  <c r="BR49" i="674"/>
  <c r="BR87" i="674"/>
  <c r="BR92" i="674"/>
  <c r="BR122" i="674"/>
  <c r="BR112" i="674"/>
  <c r="BR123" i="674"/>
  <c r="BR150" i="674"/>
  <c r="BR139" i="674"/>
  <c r="BR161" i="674"/>
  <c r="BR172" i="674"/>
  <c r="BR166" i="674"/>
  <c r="BR201" i="674"/>
  <c r="BR215" i="674"/>
  <c r="BJ36" i="674"/>
  <c r="BJ26" i="674"/>
  <c r="BJ17" i="674"/>
  <c r="BJ31" i="674"/>
  <c r="BJ62" i="674"/>
  <c r="BJ66" i="674"/>
  <c r="BJ90" i="674"/>
  <c r="BJ80" i="674"/>
  <c r="BJ84" i="674"/>
  <c r="BJ156" i="674"/>
  <c r="BJ137" i="674"/>
  <c r="BJ96" i="674"/>
  <c r="BJ118" i="674"/>
  <c r="BJ139" i="674"/>
  <c r="BJ163" i="674"/>
  <c r="BJ165" i="674"/>
  <c r="BJ173" i="674"/>
  <c r="BJ179" i="674"/>
  <c r="BJ210" i="674"/>
  <c r="BN33" i="674"/>
  <c r="BN34" i="674"/>
  <c r="BN24" i="674"/>
  <c r="BN90" i="674"/>
  <c r="BN64" i="674"/>
  <c r="BN87" i="674"/>
  <c r="BN68" i="674"/>
  <c r="BN60" i="674"/>
  <c r="BN104" i="674"/>
  <c r="BN118" i="674"/>
  <c r="BN116" i="674"/>
  <c r="BN130" i="674"/>
  <c r="BN117" i="674"/>
  <c r="BN156" i="674"/>
  <c r="BN167" i="674"/>
  <c r="BN174" i="674"/>
  <c r="BN165" i="674"/>
  <c r="BN218" i="674"/>
  <c r="BN207" i="674"/>
  <c r="BQ13" i="674"/>
  <c r="BQ29" i="674"/>
  <c r="BQ28" i="674"/>
  <c r="BQ26" i="674"/>
  <c r="BQ78" i="674"/>
  <c r="BQ111" i="674"/>
  <c r="BQ67" i="674"/>
  <c r="BQ65" i="674"/>
  <c r="BQ95" i="674"/>
  <c r="BQ117" i="674"/>
  <c r="BQ104" i="674"/>
  <c r="BQ126" i="674"/>
  <c r="BQ97" i="674"/>
  <c r="BQ146" i="674"/>
  <c r="BQ150" i="674"/>
  <c r="BQ177" i="674"/>
  <c r="BQ213" i="674"/>
  <c r="BQ214" i="674"/>
  <c r="BQ217" i="674"/>
  <c r="L206" i="674"/>
  <c r="L208" i="674"/>
  <c r="L211" i="674"/>
  <c r="L207" i="674"/>
  <c r="L139" i="674"/>
  <c r="L185" i="674"/>
  <c r="L106" i="674"/>
  <c r="L177" i="674"/>
  <c r="L124" i="674"/>
  <c r="L126" i="674"/>
  <c r="L96" i="674"/>
  <c r="L66" i="674"/>
  <c r="L89" i="674"/>
  <c r="L84" i="674"/>
  <c r="L64" i="674"/>
  <c r="L19" i="674"/>
  <c r="L45" i="674"/>
  <c r="L23" i="674"/>
  <c r="L28" i="674"/>
  <c r="BI13" i="674"/>
  <c r="BI17" i="674"/>
  <c r="BI23" i="674"/>
  <c r="BI49" i="674"/>
  <c r="BI78" i="674"/>
  <c r="BI79" i="674"/>
  <c r="BI119" i="674"/>
  <c r="BI62" i="674"/>
  <c r="BI95" i="674"/>
  <c r="BI134" i="674"/>
  <c r="BI123" i="674"/>
  <c r="BI94" i="674"/>
  <c r="BI116" i="674"/>
  <c r="BI163" i="674"/>
  <c r="BI147" i="674"/>
  <c r="BI209" i="674"/>
  <c r="BI201" i="674"/>
  <c r="BI214" i="674"/>
  <c r="BI217" i="674"/>
  <c r="BM23" i="674"/>
  <c r="BM18" i="674"/>
  <c r="BM35" i="674"/>
  <c r="BM67" i="674"/>
  <c r="BM61" i="674"/>
  <c r="BM84" i="674"/>
  <c r="BM115" i="674"/>
  <c r="BM63" i="674"/>
  <c r="BM90" i="674"/>
  <c r="BM121" i="674"/>
  <c r="BM146" i="674"/>
  <c r="BM122" i="674"/>
  <c r="BM112" i="674"/>
  <c r="BM156" i="674"/>
  <c r="BM137" i="674"/>
  <c r="BM179" i="674"/>
  <c r="BM177" i="674"/>
  <c r="BM219" i="674"/>
  <c r="BM217" i="674"/>
  <c r="BP27" i="674"/>
  <c r="BP33" i="674"/>
  <c r="BP46" i="674"/>
  <c r="BP44" i="674"/>
  <c r="BP92" i="674"/>
  <c r="BP61" i="674"/>
  <c r="BP80" i="674"/>
  <c r="BP68" i="674"/>
  <c r="BP90" i="674"/>
  <c r="BP120" i="674"/>
  <c r="BP107" i="674"/>
  <c r="BP132" i="674"/>
  <c r="BP119" i="674"/>
  <c r="BP165" i="674"/>
  <c r="BP159" i="674"/>
  <c r="BP182" i="674"/>
  <c r="BP183" i="674"/>
  <c r="BP211" i="674"/>
  <c r="BP218" i="674"/>
  <c r="BL34" i="674"/>
  <c r="BL20" i="674"/>
  <c r="BL27" i="674"/>
  <c r="BL48" i="674"/>
  <c r="BL65" i="674"/>
  <c r="BL88" i="674"/>
  <c r="BL63" i="674"/>
  <c r="BL64" i="674"/>
  <c r="BL94" i="674"/>
  <c r="BL124" i="674"/>
  <c r="BL114" i="674"/>
  <c r="BL138" i="674"/>
  <c r="BL115" i="674"/>
  <c r="BL159" i="674"/>
  <c r="BL143" i="674"/>
  <c r="BL217" i="674"/>
  <c r="BL201" i="674"/>
  <c r="BL215" i="674"/>
  <c r="BL218" i="674"/>
  <c r="BH27" i="674"/>
  <c r="BH35" i="674"/>
  <c r="BH34" i="674"/>
  <c r="BH29" i="674"/>
  <c r="BH63" i="674"/>
  <c r="BH61" i="674"/>
  <c r="BH96" i="674"/>
  <c r="BH71" i="674"/>
  <c r="BH98" i="674"/>
  <c r="BH112" i="674"/>
  <c r="BH99" i="674"/>
  <c r="BH121" i="674"/>
  <c r="BH111" i="674"/>
  <c r="BH163" i="674"/>
  <c r="BH159" i="674"/>
  <c r="BH173" i="674"/>
  <c r="BH164" i="674"/>
  <c r="BH217" i="674"/>
  <c r="BH213" i="674"/>
  <c r="BS21" i="674"/>
  <c r="BS16" i="674"/>
  <c r="BS22" i="674"/>
  <c r="BS28" i="674"/>
  <c r="BS62" i="674"/>
  <c r="BS89" i="674"/>
  <c r="BS133" i="674"/>
  <c r="BS93" i="674"/>
  <c r="BS121" i="674"/>
  <c r="BS100" i="674"/>
  <c r="BS134" i="674"/>
  <c r="BS183" i="674"/>
  <c r="BS123" i="674"/>
  <c r="BS156" i="674"/>
  <c r="BS172" i="674"/>
  <c r="BS184" i="674"/>
  <c r="BS211" i="674"/>
  <c r="BS201" i="674"/>
  <c r="BS219" i="674"/>
  <c r="BO25" i="674"/>
  <c r="BO206" i="674"/>
  <c r="BO209" i="674"/>
  <c r="BO183" i="674"/>
  <c r="BO173" i="674"/>
  <c r="BO156" i="674"/>
  <c r="BO146" i="674"/>
  <c r="BO185" i="674"/>
  <c r="BO133" i="674"/>
  <c r="BO113" i="674"/>
  <c r="BO123" i="674"/>
  <c r="BO93" i="674"/>
  <c r="BO60" i="674"/>
  <c r="BO117" i="674"/>
  <c r="BO70" i="674"/>
  <c r="BO63" i="674"/>
  <c r="BO32" i="674"/>
  <c r="BO18" i="674"/>
  <c r="BO20" i="674"/>
  <c r="BK21" i="674"/>
  <c r="BK32" i="674"/>
  <c r="BK22" i="674"/>
  <c r="BK84" i="674"/>
  <c r="BK62" i="674"/>
  <c r="BK85" i="674"/>
  <c r="BK63" i="674"/>
  <c r="BK61" i="674"/>
  <c r="BK94" i="674"/>
  <c r="BK100" i="674"/>
  <c r="BK98" i="674"/>
  <c r="BK112" i="674"/>
  <c r="BK107" i="674"/>
  <c r="BK159" i="674"/>
  <c r="BK146" i="674"/>
  <c r="BK180" i="674"/>
  <c r="BK163" i="674"/>
  <c r="BK212" i="674"/>
  <c r="BK219" i="674"/>
  <c r="BR32" i="674"/>
  <c r="BR27" i="674"/>
  <c r="BR28" i="674"/>
  <c r="BR34" i="674"/>
  <c r="BR62" i="674"/>
  <c r="BR63" i="674"/>
  <c r="BR61" i="674"/>
  <c r="BR59" i="674"/>
  <c r="BR100" i="674"/>
  <c r="BR134" i="674"/>
  <c r="BR120" i="674"/>
  <c r="BR135" i="674"/>
  <c r="BR94" i="674"/>
  <c r="BR142" i="674"/>
  <c r="BR192" i="674"/>
  <c r="BR193" i="674"/>
  <c r="BR178" i="674"/>
  <c r="BR213" i="674"/>
  <c r="BR219" i="674"/>
  <c r="BJ35" i="674"/>
  <c r="BJ18" i="674"/>
  <c r="BJ25" i="674"/>
  <c r="BJ34" i="674"/>
  <c r="BJ77" i="674"/>
  <c r="BJ78" i="674"/>
  <c r="BJ49" i="674"/>
  <c r="BJ87" i="674"/>
  <c r="BJ89" i="674"/>
  <c r="BJ103" i="674"/>
  <c r="BJ145" i="674"/>
  <c r="BJ104" i="674"/>
  <c r="BJ126" i="674"/>
  <c r="BJ142" i="674"/>
  <c r="BJ138" i="674"/>
  <c r="BJ172" i="674"/>
  <c r="BJ166" i="674"/>
  <c r="BJ183" i="674"/>
  <c r="BJ211" i="674"/>
  <c r="BN25" i="674"/>
  <c r="BN18" i="674"/>
  <c r="BN32" i="674"/>
  <c r="BN58" i="674"/>
  <c r="BN67" i="674"/>
  <c r="BN102" i="674"/>
  <c r="BN71" i="674"/>
  <c r="BN66" i="674"/>
  <c r="BN115" i="674"/>
  <c r="BN126" i="674"/>
  <c r="BN124" i="674"/>
  <c r="BN95" i="674"/>
  <c r="BN125" i="674"/>
  <c r="BN159" i="674"/>
  <c r="BN157" i="674"/>
  <c r="BN208" i="674"/>
  <c r="BN172" i="674"/>
  <c r="BN201" i="674"/>
  <c r="BN217" i="674"/>
  <c r="BQ85" i="674"/>
  <c r="BQ21" i="674"/>
  <c r="BQ12" i="674"/>
  <c r="BQ45" i="674"/>
  <c r="BQ89" i="674"/>
  <c r="BQ130" i="674"/>
  <c r="BQ70" i="674"/>
  <c r="BQ84" i="674"/>
  <c r="BQ103" i="674"/>
  <c r="BQ125" i="674"/>
  <c r="BQ115" i="674"/>
  <c r="BQ184" i="674"/>
  <c r="BQ105" i="674"/>
  <c r="BQ141" i="674"/>
  <c r="BQ156" i="674"/>
  <c r="BQ185" i="674"/>
  <c r="BQ164" i="674"/>
  <c r="BQ207" i="674"/>
  <c r="BQ218" i="674"/>
  <c r="L192" i="674"/>
  <c r="L172" i="674"/>
  <c r="L182" i="674"/>
  <c r="L157" i="674"/>
  <c r="L167" i="674"/>
  <c r="L174" i="674"/>
  <c r="L98" i="674"/>
  <c r="L141" i="674"/>
  <c r="L116" i="674"/>
  <c r="L118" i="674"/>
  <c r="L120" i="674"/>
  <c r="L60" i="674"/>
  <c r="L88" i="674"/>
  <c r="L65" i="674"/>
  <c r="L61" i="674"/>
  <c r="L13" i="674"/>
  <c r="L37" i="674"/>
  <c r="L15" i="674"/>
  <c r="L79" i="674"/>
  <c r="BI36" i="674"/>
  <c r="BI25" i="674"/>
  <c r="BI31" i="674"/>
  <c r="BI85" i="674"/>
  <c r="BI111" i="674"/>
  <c r="BI90" i="674"/>
  <c r="BI80" i="674"/>
  <c r="BI68" i="674"/>
  <c r="BI103" i="674"/>
  <c r="BI137" i="674"/>
  <c r="BI138" i="674"/>
  <c r="BI102" i="674"/>
  <c r="BI124" i="674"/>
  <c r="BI173" i="674"/>
  <c r="BI150" i="674"/>
  <c r="BI177" i="674"/>
  <c r="BI170" i="674"/>
  <c r="BI207" i="674"/>
  <c r="BI218" i="674"/>
  <c r="BM15" i="674"/>
  <c r="BM26" i="674"/>
  <c r="BM37" i="674"/>
  <c r="BM83" i="674"/>
  <c r="BM46" i="674"/>
  <c r="BM62" i="674"/>
  <c r="BM85" i="674"/>
  <c r="BM69" i="674"/>
  <c r="BM99" i="674"/>
  <c r="BM132" i="674"/>
  <c r="BM100" i="674"/>
  <c r="BM98" i="674"/>
  <c r="BM120" i="674"/>
  <c r="BM159" i="674"/>
  <c r="BM157" i="674"/>
  <c r="BM183" i="674"/>
  <c r="BM185" i="674"/>
  <c r="BM192" i="674"/>
  <c r="BM218" i="674"/>
  <c r="BP19" i="674"/>
  <c r="BP20" i="674"/>
  <c r="BP89" i="674"/>
  <c r="BP45" i="674"/>
  <c r="BP78" i="674"/>
  <c r="BP64" i="674"/>
  <c r="BP87" i="674"/>
  <c r="BP71" i="674"/>
  <c r="BP98" i="674"/>
  <c r="BP131" i="674"/>
  <c r="BP110" i="674"/>
  <c r="BP97" i="674"/>
  <c r="BP127" i="674"/>
  <c r="BP144" i="674"/>
  <c r="BP139" i="674"/>
  <c r="BP209" i="674"/>
  <c r="BP214" i="674"/>
  <c r="BP215" i="674"/>
  <c r="BP219" i="674"/>
  <c r="BL31" i="674"/>
  <c r="BL16" i="674"/>
  <c r="BL28" i="674"/>
  <c r="BL100" i="674"/>
  <c r="BL84" i="674"/>
  <c r="BL95" i="674"/>
  <c r="BL69" i="674"/>
  <c r="BL67" i="674"/>
  <c r="BL102" i="674"/>
  <c r="BL133" i="674"/>
  <c r="BL122" i="674"/>
  <c r="BL93" i="674"/>
  <c r="BL123" i="674"/>
  <c r="BL165" i="674"/>
  <c r="BL146" i="674"/>
  <c r="BL180" i="674"/>
  <c r="BL163" i="674"/>
  <c r="BL212" i="674"/>
  <c r="BL219" i="674"/>
  <c r="BH19" i="674"/>
  <c r="BH36" i="674"/>
  <c r="BH44" i="674"/>
  <c r="BH46" i="674"/>
  <c r="BH69" i="674"/>
  <c r="BH64" i="674"/>
  <c r="BH47" i="674"/>
  <c r="BH77" i="674"/>
  <c r="BH106" i="674"/>
  <c r="BH120" i="674"/>
  <c r="BH107" i="674"/>
  <c r="BH132" i="674"/>
  <c r="BH119" i="674"/>
  <c r="BH172" i="674"/>
  <c r="BH139" i="674"/>
  <c r="BH178" i="674"/>
  <c r="BH179" i="674"/>
  <c r="BH208" i="674"/>
  <c r="BH218" i="674"/>
  <c r="BS26" i="674"/>
  <c r="BS24" i="674"/>
  <c r="BS30" i="674"/>
  <c r="BS65" i="674"/>
  <c r="BS68" i="674"/>
  <c r="BS92" i="674"/>
  <c r="BS63" i="674"/>
  <c r="BS49" i="674"/>
  <c r="BS80" i="674"/>
  <c r="BS111" i="674"/>
  <c r="BS137" i="674"/>
  <c r="BS101" i="674"/>
  <c r="BS99" i="674"/>
  <c r="BS159" i="674"/>
  <c r="BS138" i="674"/>
  <c r="BS206" i="674"/>
  <c r="BS166" i="674"/>
  <c r="BS213" i="674"/>
  <c r="BS215" i="674"/>
  <c r="BO17" i="674"/>
  <c r="BO192" i="674"/>
  <c r="BO208" i="674"/>
  <c r="BO179" i="674"/>
  <c r="BO145" i="674"/>
  <c r="BO150" i="674"/>
  <c r="BO143" i="674"/>
  <c r="BO130" i="674"/>
  <c r="BO124" i="674"/>
  <c r="BO102" i="674"/>
  <c r="BO115" i="674"/>
  <c r="BO138" i="674"/>
  <c r="BO85" i="674"/>
  <c r="BO84" i="674"/>
  <c r="BO67" i="674"/>
  <c r="BO45" i="674"/>
  <c r="BO24" i="674"/>
  <c r="BO34" i="674"/>
  <c r="BO13" i="674"/>
  <c r="BK26" i="674"/>
  <c r="BK35" i="674"/>
  <c r="BK30" i="674"/>
  <c r="BK45" i="674"/>
  <c r="BK68" i="674"/>
  <c r="BK103" i="674"/>
  <c r="BK69" i="674"/>
  <c r="BK64" i="674"/>
  <c r="BK97" i="674"/>
  <c r="BK111" i="674"/>
  <c r="BK106" i="674"/>
  <c r="BK120" i="674"/>
  <c r="BK110" i="674"/>
  <c r="BK165" i="674"/>
  <c r="BK179" i="674"/>
  <c r="BK184" i="674"/>
  <c r="BK173" i="674"/>
  <c r="BK201" i="674"/>
  <c r="BK215" i="674"/>
  <c r="BR24" i="674"/>
  <c r="BR22" i="674"/>
  <c r="BR68" i="674"/>
  <c r="BR81" i="674"/>
  <c r="BR77" i="674"/>
  <c r="BR69" i="674"/>
  <c r="BR64" i="674"/>
  <c r="BR65" i="674"/>
  <c r="BR111" i="674"/>
  <c r="BR137" i="674"/>
  <c r="BR131" i="674"/>
  <c r="BR145" i="674"/>
  <c r="BR102" i="674"/>
  <c r="BR157" i="674"/>
  <c r="BR144" i="674"/>
  <c r="BR177" i="674"/>
  <c r="BR182" i="674"/>
  <c r="BR206" i="674"/>
  <c r="BR216" i="674"/>
  <c r="BJ32" i="674"/>
  <c r="BJ13" i="674"/>
  <c r="BJ33" i="674"/>
  <c r="BJ68" i="674"/>
  <c r="BJ37" i="674"/>
  <c r="BJ133" i="674"/>
  <c r="BJ61" i="674"/>
  <c r="BJ93" i="674"/>
  <c r="BJ92" i="674"/>
  <c r="BJ114" i="674"/>
  <c r="BJ147" i="674"/>
  <c r="BJ115" i="674"/>
  <c r="BJ135" i="674"/>
  <c r="BJ207" i="674"/>
  <c r="BJ141" i="674"/>
  <c r="BJ219" i="674"/>
  <c r="BJ178" i="674"/>
  <c r="BJ201" i="674"/>
  <c r="BJ216" i="674"/>
  <c r="BN205" i="674"/>
  <c r="BN17" i="674"/>
  <c r="BN26" i="674"/>
  <c r="BN35" i="674"/>
  <c r="BN45" i="674"/>
  <c r="BN70" i="674"/>
  <c r="BN112" i="674"/>
  <c r="BN77" i="674"/>
  <c r="BN78" i="674"/>
  <c r="BN123" i="674"/>
  <c r="BN143" i="674"/>
  <c r="BN133" i="674"/>
  <c r="BN103" i="674"/>
  <c r="BN138" i="674"/>
  <c r="BN139" i="674"/>
  <c r="BN163" i="674"/>
  <c r="BN179" i="674"/>
  <c r="BN193" i="674"/>
  <c r="BN213" i="674"/>
  <c r="BQ205" i="674"/>
  <c r="BQ35" i="674"/>
  <c r="BQ22" i="674"/>
  <c r="BQ15" i="674"/>
  <c r="BQ127" i="674"/>
  <c r="BQ92" i="674"/>
  <c r="BQ58" i="674"/>
  <c r="BQ83" i="674"/>
  <c r="BQ62" i="674"/>
  <c r="BQ114" i="674"/>
  <c r="BQ138" i="674"/>
  <c r="BQ123" i="674"/>
  <c r="BQ94" i="674"/>
  <c r="BQ116" i="674"/>
  <c r="BQ161" i="674"/>
  <c r="BQ159" i="674"/>
  <c r="BQ208" i="674"/>
  <c r="BQ179" i="674"/>
  <c r="BQ210" i="674"/>
  <c r="L205" i="674"/>
  <c r="L213" i="674"/>
  <c r="L190" i="674"/>
  <c r="L178" i="674"/>
  <c r="L216" i="674"/>
  <c r="L159" i="674"/>
  <c r="L161" i="674"/>
  <c r="L143" i="674"/>
  <c r="L130" i="674"/>
  <c r="L105" i="674"/>
  <c r="L110" i="674"/>
  <c r="L94" i="674"/>
  <c r="L48" i="674"/>
  <c r="L81" i="674"/>
  <c r="L59" i="674"/>
  <c r="L49" i="674"/>
  <c r="L35" i="674"/>
  <c r="L26" i="674"/>
  <c r="L12" i="674"/>
  <c r="BI205" i="674"/>
  <c r="BI35" i="674"/>
  <c r="BI33" i="674"/>
  <c r="BI34" i="674"/>
  <c r="BI46" i="674"/>
  <c r="BI130" i="674"/>
  <c r="BI92" i="674"/>
  <c r="BI87" i="674"/>
  <c r="BI71" i="674"/>
  <c r="BI114" i="674"/>
  <c r="BI112" i="674"/>
  <c r="BI99" i="674"/>
  <c r="BI113" i="674"/>
  <c r="BI136" i="674"/>
  <c r="BI208" i="674"/>
  <c r="BI156" i="674"/>
  <c r="BI185" i="674"/>
  <c r="BI174" i="674"/>
  <c r="BI219" i="674"/>
  <c r="BM205" i="674"/>
  <c r="BM12" i="674"/>
  <c r="BM21" i="674"/>
  <c r="BM13" i="674"/>
  <c r="BM49" i="674"/>
  <c r="BM64" i="674"/>
  <c r="BM68" i="674"/>
  <c r="BM48" i="674"/>
  <c r="BM92" i="674"/>
  <c r="BM107" i="674"/>
  <c r="BM105" i="674"/>
  <c r="BM111" i="674"/>
  <c r="BM106" i="674"/>
  <c r="BM131" i="674"/>
  <c r="BM139" i="674"/>
  <c r="BM163" i="674"/>
  <c r="BM209" i="674"/>
  <c r="BM201" i="674"/>
  <c r="BM206" i="674"/>
  <c r="BP205" i="674"/>
  <c r="BP13" i="674"/>
  <c r="BP28" i="674"/>
  <c r="BP24" i="674"/>
  <c r="BP66" i="674"/>
  <c r="BP63" i="674"/>
  <c r="BP67" i="674"/>
  <c r="BP95" i="674"/>
  <c r="BP77" i="674"/>
  <c r="BP106" i="674"/>
  <c r="BP104" i="674"/>
  <c r="BP118" i="674"/>
  <c r="BP105" i="674"/>
  <c r="BP130" i="674"/>
  <c r="BP166" i="674"/>
  <c r="BP142" i="674"/>
  <c r="BP170" i="674"/>
  <c r="BP167" i="674"/>
  <c r="BP217" i="674"/>
  <c r="BL205" i="674"/>
  <c r="BL23" i="674"/>
  <c r="BL24" i="674"/>
  <c r="BL22" i="674"/>
  <c r="BL45" i="674"/>
  <c r="BL110" i="674"/>
  <c r="BL85" i="674"/>
  <c r="BL92" i="674"/>
  <c r="BL70" i="674"/>
  <c r="BL113" i="674"/>
  <c r="BL136" i="674"/>
  <c r="BL98" i="674"/>
  <c r="BL101" i="674"/>
  <c r="BL135" i="674"/>
  <c r="BL139" i="674"/>
  <c r="BL164" i="674"/>
  <c r="BL184" i="674"/>
  <c r="BL173" i="674"/>
  <c r="BL214" i="674"/>
  <c r="BH205" i="674"/>
  <c r="BH13" i="674"/>
  <c r="BH20" i="674"/>
  <c r="BH45" i="674"/>
  <c r="BH37" i="674"/>
  <c r="BH89" i="674"/>
  <c r="BH67" i="674"/>
  <c r="BH59" i="674"/>
  <c r="BH81" i="674"/>
  <c r="BH117" i="674"/>
  <c r="BH131" i="674"/>
  <c r="BH110" i="674"/>
  <c r="BH97" i="674"/>
  <c r="BH127" i="674"/>
  <c r="BH141" i="674"/>
  <c r="BH142" i="674"/>
  <c r="BH182" i="674"/>
  <c r="BH183" i="674"/>
  <c r="BH216" i="674"/>
  <c r="BH219" i="674"/>
  <c r="BS18" i="674"/>
  <c r="BS32" i="674"/>
  <c r="BS17" i="674"/>
  <c r="BS47" i="674"/>
  <c r="BS71" i="674"/>
  <c r="BS60" i="674"/>
  <c r="BS69" i="674"/>
  <c r="BS61" i="674"/>
  <c r="BS87" i="674"/>
  <c r="BS119" i="674"/>
  <c r="BS142" i="674"/>
  <c r="BS112" i="674"/>
  <c r="BS107" i="674"/>
  <c r="BS145" i="674"/>
  <c r="BS141" i="674"/>
  <c r="BS177" i="674"/>
  <c r="BS178" i="674"/>
  <c r="BS193" i="674"/>
  <c r="BS216" i="674"/>
  <c r="BO48" i="674"/>
  <c r="BO213" i="674"/>
  <c r="BO193" i="674"/>
  <c r="BO210" i="674"/>
  <c r="BO177" i="674"/>
  <c r="BO147" i="674"/>
  <c r="BO137" i="674"/>
  <c r="BO127" i="674"/>
  <c r="BO116" i="674"/>
  <c r="BO126" i="674"/>
  <c r="BO104" i="674"/>
  <c r="BO125" i="674"/>
  <c r="BO88" i="674"/>
  <c r="BO65" i="674"/>
  <c r="BO64" i="674"/>
  <c r="BO49" i="674"/>
  <c r="BO16" i="674"/>
  <c r="BO31" i="674"/>
  <c r="BO27" i="674"/>
  <c r="BK18" i="674"/>
  <c r="BK36" i="674"/>
  <c r="BK17" i="674"/>
  <c r="BK44" i="674"/>
  <c r="BK71" i="674"/>
  <c r="BK113" i="674"/>
  <c r="BK92" i="674"/>
  <c r="BK67" i="674"/>
  <c r="BK105" i="674"/>
  <c r="BK119" i="674"/>
  <c r="BK117" i="674"/>
  <c r="BK131" i="674"/>
  <c r="BK118" i="674"/>
  <c r="BK145" i="674"/>
  <c r="BK206" i="674"/>
  <c r="BK211" i="674"/>
  <c r="BK166" i="674"/>
  <c r="BK213" i="674"/>
  <c r="BK216" i="674"/>
  <c r="BR16" i="674"/>
  <c r="BR30" i="674"/>
  <c r="BR18" i="674"/>
  <c r="BR71" i="674"/>
  <c r="BR98" i="674"/>
  <c r="BR90" i="674"/>
  <c r="BR67" i="674"/>
  <c r="BR84" i="674"/>
  <c r="BR119" i="674"/>
  <c r="BR156" i="674"/>
  <c r="BR147" i="674"/>
  <c r="BR99" i="674"/>
  <c r="BR113" i="674"/>
  <c r="BR163" i="674"/>
  <c r="BR164" i="674"/>
  <c r="BR185" i="674"/>
  <c r="BR212" i="674"/>
  <c r="BR214" i="674"/>
  <c r="BR217" i="674"/>
  <c r="BJ24" i="674"/>
  <c r="BJ19" i="674"/>
  <c r="BJ20" i="674"/>
  <c r="BJ44" i="674"/>
  <c r="BJ81" i="674"/>
  <c r="BJ63" i="674"/>
  <c r="BJ64" i="674"/>
  <c r="BJ98" i="674"/>
  <c r="BJ100" i="674"/>
  <c r="BJ122" i="674"/>
  <c r="BJ159" i="674"/>
  <c r="BJ123" i="674"/>
  <c r="BJ94" i="674"/>
  <c r="BJ164" i="674"/>
  <c r="BJ144" i="674"/>
  <c r="BJ177" i="674"/>
  <c r="BJ182" i="674"/>
  <c r="BJ213" i="674"/>
  <c r="BJ217" i="674"/>
  <c r="BN204" i="674"/>
  <c r="BN22" i="674"/>
  <c r="BN21" i="674"/>
  <c r="BN37" i="674"/>
  <c r="BN44" i="674"/>
  <c r="BN83" i="674"/>
  <c r="BN131" i="674"/>
  <c r="BN81" i="674"/>
  <c r="BN89" i="674"/>
  <c r="BN135" i="674"/>
  <c r="BN113" i="674"/>
  <c r="BN136" i="674"/>
  <c r="BN114" i="674"/>
  <c r="BN146" i="674"/>
  <c r="BN142" i="674"/>
  <c r="BN166" i="674"/>
  <c r="BN183" i="674"/>
  <c r="BN177" i="674"/>
  <c r="BN219" i="674"/>
  <c r="BQ204" i="674"/>
  <c r="BQ32" i="674"/>
  <c r="BQ30" i="674"/>
  <c r="BQ23" i="674"/>
  <c r="BQ49" i="674"/>
  <c r="BQ100" i="674"/>
  <c r="BQ79" i="674"/>
  <c r="BQ80" i="674"/>
  <c r="BQ68" i="674"/>
  <c r="BQ122" i="674"/>
  <c r="BQ142" i="674"/>
  <c r="BQ135" i="674"/>
  <c r="BQ102" i="674"/>
  <c r="BQ124" i="674"/>
  <c r="BQ133" i="674"/>
  <c r="BQ180" i="674"/>
  <c r="BQ178" i="674"/>
  <c r="BQ183" i="674"/>
  <c r="BQ211" i="674"/>
  <c r="L204" i="674"/>
  <c r="L201" i="674"/>
  <c r="L184" i="674"/>
  <c r="L215" i="674"/>
  <c r="L170" i="674"/>
  <c r="L156" i="674"/>
  <c r="L146" i="674"/>
  <c r="L133" i="674"/>
  <c r="L127" i="674"/>
  <c r="L97" i="674"/>
  <c r="L107" i="674"/>
  <c r="L69" i="674"/>
  <c r="L101" i="674"/>
  <c r="L77" i="674"/>
  <c r="L87" i="674"/>
  <c r="L58" i="674"/>
  <c r="L32" i="674"/>
  <c r="L18" i="674"/>
  <c r="L22" i="674"/>
  <c r="BI204" i="674"/>
  <c r="BI32" i="674"/>
  <c r="BI20" i="674"/>
  <c r="BI44" i="674"/>
  <c r="BI101" i="674"/>
  <c r="BI142" i="674"/>
  <c r="BI61" i="674"/>
  <c r="BI93" i="674"/>
  <c r="BI77" i="674"/>
  <c r="BI122" i="674"/>
  <c r="BI120" i="674"/>
  <c r="BI107" i="674"/>
  <c r="BI121" i="674"/>
  <c r="BI145" i="674"/>
  <c r="BI141" i="674"/>
  <c r="BI159" i="674"/>
  <c r="BI192" i="674"/>
  <c r="BI164" i="674"/>
  <c r="BI210" i="674"/>
  <c r="BM204" i="674"/>
  <c r="BM28" i="674"/>
  <c r="BM29" i="674"/>
  <c r="BM19" i="674"/>
  <c r="BM94" i="674"/>
  <c r="BM80" i="674"/>
  <c r="BM71" i="674"/>
  <c r="BM60" i="674"/>
  <c r="BM97" i="674"/>
  <c r="BM110" i="674"/>
  <c r="BM116" i="674"/>
  <c r="BM119" i="674"/>
  <c r="BM117" i="674"/>
  <c r="BM190" i="674"/>
  <c r="BM142" i="674"/>
  <c r="BM178" i="674"/>
  <c r="BM180" i="674"/>
  <c r="BM173" i="674"/>
  <c r="BM214" i="674"/>
  <c r="BP204" i="674"/>
  <c r="BP35" i="674"/>
  <c r="BP12" i="674"/>
  <c r="BP18" i="674"/>
  <c r="BP48" i="674"/>
  <c r="BP69" i="674"/>
  <c r="BP70" i="674"/>
  <c r="BP47" i="674"/>
  <c r="BP81" i="674"/>
  <c r="BP117" i="674"/>
  <c r="BP115" i="674"/>
  <c r="BP126" i="674"/>
  <c r="BP116" i="674"/>
  <c r="BP157" i="674"/>
  <c r="BP172" i="674"/>
  <c r="BP177" i="674"/>
  <c r="BP174" i="674"/>
  <c r="BP192" i="674"/>
  <c r="BP190" i="674"/>
  <c r="BL204" i="674"/>
  <c r="BL15" i="674"/>
  <c r="BL32" i="674"/>
  <c r="BL30" i="674"/>
  <c r="BL44" i="674"/>
  <c r="BL62" i="674"/>
  <c r="BL60" i="674"/>
  <c r="BL46" i="674"/>
  <c r="BL83" i="674"/>
  <c r="BL121" i="674"/>
  <c r="BL111" i="674"/>
  <c r="BL106" i="674"/>
  <c r="BL112" i="674"/>
  <c r="BL144" i="674"/>
  <c r="BL142" i="674"/>
  <c r="BL179" i="674"/>
  <c r="BL172" i="674"/>
  <c r="BL166" i="674"/>
  <c r="BL216" i="674"/>
  <c r="BH204" i="674"/>
  <c r="BH6" i="674"/>
  <c r="BH28" i="674"/>
  <c r="BH18" i="674"/>
  <c r="BH48" i="674"/>
  <c r="BH103" i="674"/>
  <c r="BH70" i="674"/>
  <c r="BH65" i="674"/>
  <c r="BH88" i="674"/>
  <c r="BH125" i="674"/>
  <c r="BH145" i="674"/>
  <c r="BH118" i="674"/>
  <c r="BH105" i="674"/>
  <c r="BH130" i="674"/>
  <c r="BH144" i="674"/>
  <c r="BH209" i="674"/>
  <c r="BH193" i="674"/>
  <c r="BH167" i="674"/>
  <c r="BH211" i="674"/>
  <c r="BS205" i="674"/>
  <c r="BS84" i="674"/>
  <c r="BS35" i="674"/>
  <c r="BS25" i="674"/>
  <c r="BS44" i="674"/>
  <c r="BS77" i="674"/>
  <c r="BS66" i="674"/>
  <c r="BS90" i="674"/>
  <c r="BS64" i="674"/>
  <c r="BS97" i="674"/>
  <c r="BS127" i="674"/>
  <c r="BS98" i="674"/>
  <c r="BS120" i="674"/>
  <c r="BS110" i="674"/>
  <c r="BS157" i="674"/>
  <c r="BS161" i="674"/>
  <c r="BS185" i="674"/>
  <c r="BS182" i="674"/>
  <c r="BS208" i="674"/>
  <c r="BO205" i="674"/>
  <c r="BO30" i="674"/>
  <c r="BO201" i="674"/>
  <c r="BO172" i="674"/>
  <c r="BO207" i="674"/>
  <c r="BO174" i="674"/>
  <c r="BO170" i="674"/>
  <c r="BO134" i="674"/>
  <c r="BO119" i="674"/>
  <c r="BO105" i="674"/>
  <c r="BO118" i="674"/>
  <c r="BO96" i="674"/>
  <c r="BO106" i="674"/>
  <c r="BO81" i="674"/>
  <c r="BO59" i="674"/>
  <c r="BO61" i="674"/>
  <c r="BO47" i="674"/>
  <c r="BO36" i="674"/>
  <c r="BO23" i="674"/>
  <c r="BK205" i="674"/>
  <c r="BK34" i="674"/>
  <c r="BK37" i="674"/>
  <c r="BK25" i="674"/>
  <c r="BK47" i="674"/>
  <c r="BK77" i="674"/>
  <c r="BK132" i="674"/>
  <c r="BK58" i="674"/>
  <c r="BK70" i="674"/>
  <c r="BK116" i="674"/>
  <c r="BK127" i="674"/>
  <c r="BK125" i="674"/>
  <c r="BK96" i="674"/>
  <c r="BK126" i="674"/>
  <c r="BK164" i="674"/>
  <c r="BK138" i="674"/>
  <c r="BK218" i="674"/>
  <c r="BK178" i="674"/>
  <c r="BK217" i="674"/>
  <c r="BR205" i="674"/>
  <c r="BR36" i="674"/>
  <c r="BR47" i="674"/>
  <c r="BR26" i="674"/>
  <c r="BR88" i="674"/>
  <c r="BR45" i="674"/>
  <c r="BR58" i="674"/>
  <c r="BR70" i="674"/>
  <c r="BR97" i="674"/>
  <c r="BR127" i="674"/>
  <c r="BR106" i="674"/>
  <c r="BR159" i="674"/>
  <c r="BR107" i="674"/>
  <c r="BR121" i="674"/>
  <c r="BR143" i="674"/>
  <c r="BR167" i="674"/>
  <c r="BR190" i="674"/>
  <c r="BR170" i="674"/>
  <c r="BR209" i="674"/>
  <c r="BJ205" i="674"/>
  <c r="BJ16" i="674"/>
  <c r="BJ27" i="674"/>
  <c r="BJ28" i="674"/>
  <c r="BJ47" i="674"/>
  <c r="BJ95" i="674"/>
  <c r="BJ69" i="674"/>
  <c r="BJ67" i="674"/>
  <c r="BJ105" i="674"/>
  <c r="BJ111" i="674"/>
  <c r="BJ106" i="674"/>
  <c r="BJ101" i="674"/>
  <c r="BJ150" i="674"/>
  <c r="BJ102" i="674"/>
  <c r="BJ157" i="674"/>
  <c r="BJ161" i="674"/>
  <c r="BJ185" i="674"/>
  <c r="BJ190" i="674"/>
  <c r="BJ206" i="674"/>
  <c r="BJ220" i="674" l="1"/>
  <c r="BJ226" i="674" s="1"/>
  <c r="BJ171" i="674"/>
  <c r="BJ181" i="674"/>
  <c r="BJ194" i="674"/>
  <c r="BJ176" i="674"/>
  <c r="BJ199" i="674"/>
  <c r="BJ140" i="674"/>
  <c r="BJ148" i="674" s="1"/>
  <c r="BJ128" i="674"/>
  <c r="BJ155" i="674"/>
  <c r="BJ91" i="674"/>
  <c r="BJ236" i="674"/>
  <c r="BJ86" i="674"/>
  <c r="BJ237" i="674" s="1"/>
  <c r="BJ235" i="674"/>
  <c r="BJ234" i="674"/>
  <c r="BJ51" i="674"/>
  <c r="BJ72" i="674" s="1"/>
  <c r="BJ82" i="674"/>
  <c r="BJ108" i="674"/>
  <c r="BJ197" i="674" s="1"/>
  <c r="BJ42" i="674"/>
  <c r="BJ56" i="674" s="1"/>
  <c r="BJ39" i="674"/>
  <c r="BJ53" i="674" s="1"/>
  <c r="BJ41" i="674"/>
  <c r="BJ55" i="674" s="1"/>
  <c r="BJ40" i="674"/>
  <c r="BJ54" i="674" s="1"/>
  <c r="BJ38" i="674"/>
  <c r="BJ52" i="674" s="1"/>
  <c r="BJ221" i="674"/>
  <c r="BJ227" i="674" s="1"/>
  <c r="BJ222" i="674"/>
  <c r="BJ228" i="674" s="1"/>
  <c r="BJ223" i="674"/>
  <c r="BJ229" i="674" s="1"/>
  <c r="BJ224" i="674"/>
  <c r="BJ230" i="674" s="1"/>
  <c r="BR220" i="674"/>
  <c r="BR226" i="674" s="1"/>
  <c r="BR171" i="674"/>
  <c r="BR181" i="674"/>
  <c r="BR176" i="674"/>
  <c r="BR194" i="674"/>
  <c r="BR199" i="674"/>
  <c r="BR140" i="674"/>
  <c r="BR148" i="674" s="1"/>
  <c r="BR128" i="674"/>
  <c r="BR155" i="674"/>
  <c r="BR91" i="674"/>
  <c r="BR236" i="674"/>
  <c r="BR86" i="674"/>
  <c r="BR237" i="674" s="1"/>
  <c r="BR235" i="674"/>
  <c r="BR234" i="674"/>
  <c r="BR108" i="674"/>
  <c r="BR197" i="674" s="1"/>
  <c r="BR82" i="674"/>
  <c r="BR51" i="674"/>
  <c r="BR72" i="674" s="1"/>
  <c r="BR40" i="674"/>
  <c r="BR54" i="674" s="1"/>
  <c r="BR42" i="674"/>
  <c r="BR56" i="674" s="1"/>
  <c r="BR39" i="674"/>
  <c r="BR53" i="674" s="1"/>
  <c r="BR41" i="674"/>
  <c r="BR55" i="674" s="1"/>
  <c r="BR38" i="674"/>
  <c r="BR52" i="674" s="1"/>
  <c r="BR221" i="674"/>
  <c r="BR227" i="674" s="1"/>
  <c r="BR222" i="674"/>
  <c r="BR228" i="674" s="1"/>
  <c r="BR223" i="674"/>
  <c r="BR229" i="674" s="1"/>
  <c r="BR224" i="674"/>
  <c r="BR230" i="674" s="1"/>
  <c r="BV216" i="674"/>
  <c r="BV215" i="674"/>
  <c r="BV219" i="674"/>
  <c r="BV210" i="674"/>
  <c r="BV209" i="674"/>
  <c r="BV208" i="674"/>
  <c r="BV193" i="674"/>
  <c r="BV217" i="674"/>
  <c r="BV213" i="674"/>
  <c r="BV201" i="674"/>
  <c r="BK220" i="674"/>
  <c r="BK226" i="674" s="1"/>
  <c r="BV212" i="674"/>
  <c r="BV174" i="674"/>
  <c r="BK171" i="674"/>
  <c r="BV170" i="674"/>
  <c r="BV190" i="674"/>
  <c r="BK181" i="674"/>
  <c r="BV182" i="674"/>
  <c r="BV178" i="674"/>
  <c r="BV166" i="674"/>
  <c r="BV173" i="674"/>
  <c r="BV163" i="674"/>
  <c r="BV214" i="674"/>
  <c r="BK194" i="674"/>
  <c r="BV192" i="674"/>
  <c r="BV185" i="674"/>
  <c r="BV177" i="674"/>
  <c r="BK176" i="674"/>
  <c r="BV218" i="674"/>
  <c r="BV211" i="674"/>
  <c r="BV184" i="674"/>
  <c r="BV180" i="674"/>
  <c r="BV207" i="674"/>
  <c r="BV167" i="674"/>
  <c r="BV183" i="674"/>
  <c r="BK140" i="674"/>
  <c r="BK148" i="674" s="1"/>
  <c r="BV141" i="674"/>
  <c r="BV138" i="674"/>
  <c r="BV206" i="674"/>
  <c r="BV179" i="674"/>
  <c r="BV146" i="674"/>
  <c r="BV135" i="674"/>
  <c r="BV143" i="674"/>
  <c r="BV172" i="674"/>
  <c r="BV157" i="674"/>
  <c r="BV164" i="674"/>
  <c r="BV145" i="674"/>
  <c r="BV165" i="674"/>
  <c r="BV159" i="674"/>
  <c r="BV156" i="674"/>
  <c r="BK155" i="674"/>
  <c r="BV150" i="674"/>
  <c r="BV147" i="674"/>
  <c r="BV139" i="674"/>
  <c r="BV126" i="674"/>
  <c r="BV118" i="674"/>
  <c r="BK128" i="674"/>
  <c r="BV110" i="674"/>
  <c r="BV107" i="674"/>
  <c r="BV99" i="674"/>
  <c r="BV123" i="674"/>
  <c r="BV115" i="674"/>
  <c r="BV104" i="674"/>
  <c r="BV96" i="674"/>
  <c r="BV131" i="674"/>
  <c r="BV120" i="674"/>
  <c r="BV112" i="674"/>
  <c r="BV101" i="674"/>
  <c r="BK199" i="674"/>
  <c r="BV161" i="674"/>
  <c r="BV137" i="674"/>
  <c r="BV134" i="674"/>
  <c r="BV125" i="674"/>
  <c r="BV117" i="674"/>
  <c r="BV106" i="674"/>
  <c r="BV98" i="674"/>
  <c r="BV122" i="674"/>
  <c r="BV114" i="674"/>
  <c r="BV144" i="674"/>
  <c r="BV130" i="674"/>
  <c r="BV127" i="674"/>
  <c r="BV119" i="674"/>
  <c r="BV111" i="674"/>
  <c r="BV100" i="674"/>
  <c r="BV142" i="674"/>
  <c r="BV136" i="674"/>
  <c r="BV133" i="674"/>
  <c r="BV124" i="674"/>
  <c r="BV116" i="674"/>
  <c r="BV105" i="674"/>
  <c r="BV97" i="674"/>
  <c r="BV94" i="674"/>
  <c r="BV93" i="674"/>
  <c r="BV87" i="674"/>
  <c r="BK91" i="674"/>
  <c r="BK236" i="674"/>
  <c r="BV80" i="674"/>
  <c r="BV83" i="674"/>
  <c r="BK86" i="674"/>
  <c r="BK237" i="674" s="1"/>
  <c r="BV70" i="674"/>
  <c r="BV67" i="674"/>
  <c r="BV64" i="674"/>
  <c r="BV61" i="674"/>
  <c r="BV49" i="674"/>
  <c r="BV121" i="674"/>
  <c r="BV90" i="674"/>
  <c r="BK235" i="674"/>
  <c r="BV79" i="674"/>
  <c r="BV58" i="674"/>
  <c r="BV92" i="674"/>
  <c r="BV69" i="674"/>
  <c r="BV63" i="674"/>
  <c r="BV89" i="674"/>
  <c r="BV78" i="674"/>
  <c r="BK234" i="674"/>
  <c r="BV66" i="674"/>
  <c r="BV60" i="674"/>
  <c r="BV132" i="674"/>
  <c r="BV113" i="674"/>
  <c r="BV103" i="674"/>
  <c r="BV85" i="674"/>
  <c r="BV102" i="674"/>
  <c r="BV95" i="674"/>
  <c r="BV88" i="674"/>
  <c r="BV81" i="674"/>
  <c r="BK108" i="674"/>
  <c r="BK82" i="674"/>
  <c r="BV77" i="674"/>
  <c r="BV71" i="674"/>
  <c r="BV68" i="674"/>
  <c r="BV62" i="674"/>
  <c r="BV65" i="674"/>
  <c r="BV48" i="674"/>
  <c r="BV46" i="674"/>
  <c r="BV59" i="674"/>
  <c r="BV47" i="674"/>
  <c r="BV44" i="674"/>
  <c r="BV45" i="674"/>
  <c r="BV84" i="674"/>
  <c r="BV28" i="674"/>
  <c r="BK42" i="674"/>
  <c r="BV20" i="674"/>
  <c r="BV23" i="674"/>
  <c r="BV33" i="674"/>
  <c r="BV25" i="674"/>
  <c r="BV17" i="674"/>
  <c r="BK39" i="674"/>
  <c r="BV30" i="674"/>
  <c r="BV22" i="674"/>
  <c r="BV27" i="674"/>
  <c r="BK41" i="674"/>
  <c r="BV19" i="674"/>
  <c r="BV13" i="674"/>
  <c r="BV15" i="674"/>
  <c r="BK51" i="674"/>
  <c r="BV37" i="674"/>
  <c r="BV36" i="674"/>
  <c r="BV35" i="674"/>
  <c r="BV32" i="674"/>
  <c r="BV24" i="674"/>
  <c r="BV16" i="674"/>
  <c r="BK38" i="674"/>
  <c r="BV12" i="674"/>
  <c r="BV31" i="674"/>
  <c r="BV34" i="674"/>
  <c r="BK40" i="674"/>
  <c r="BV18" i="674"/>
  <c r="BV26" i="674"/>
  <c r="BV21" i="674"/>
  <c r="BV29" i="674"/>
  <c r="BK221" i="674"/>
  <c r="BV202" i="674"/>
  <c r="BK222" i="674"/>
  <c r="BV203" i="674"/>
  <c r="BK223" i="674"/>
  <c r="BV204" i="674"/>
  <c r="BK224" i="674"/>
  <c r="BV205" i="674"/>
  <c r="BO42" i="674"/>
  <c r="BO56" i="674" s="1"/>
  <c r="BO40" i="674"/>
  <c r="BO54" i="674" s="1"/>
  <c r="BO41" i="674"/>
  <c r="BO55" i="674" s="1"/>
  <c r="BO38" i="674"/>
  <c r="BO52" i="674" s="1"/>
  <c r="BO51" i="674"/>
  <c r="BO72" i="674" s="1"/>
  <c r="BO235" i="674"/>
  <c r="BO86" i="674"/>
  <c r="BO237" i="674" s="1"/>
  <c r="BO236" i="674"/>
  <c r="BO91" i="674"/>
  <c r="BO108" i="674"/>
  <c r="BO197" i="674" s="1"/>
  <c r="BO82" i="674"/>
  <c r="BO234" i="674"/>
  <c r="BO128" i="674"/>
  <c r="BO140" i="674"/>
  <c r="BO148" i="674" s="1"/>
  <c r="BO199" i="674"/>
  <c r="BO155" i="674"/>
  <c r="BO171" i="674"/>
  <c r="BO176" i="674"/>
  <c r="BO181" i="674"/>
  <c r="BO220" i="674"/>
  <c r="BO226" i="674" s="1"/>
  <c r="BO194" i="674"/>
  <c r="BO39" i="674"/>
  <c r="BO53" i="674" s="1"/>
  <c r="BO221" i="674"/>
  <c r="BO227" i="674" s="1"/>
  <c r="BO222" i="674"/>
  <c r="BO228" i="674" s="1"/>
  <c r="BO223" i="674"/>
  <c r="BO229" i="674" s="1"/>
  <c r="BO224" i="674"/>
  <c r="BO230" i="674" s="1"/>
  <c r="BS220" i="674"/>
  <c r="BS226" i="674" s="1"/>
  <c r="BS171" i="674"/>
  <c r="BS181" i="674"/>
  <c r="BS176" i="674"/>
  <c r="BS194" i="674"/>
  <c r="BS199" i="674"/>
  <c r="BS140" i="674"/>
  <c r="BS148" i="674" s="1"/>
  <c r="BS155" i="674"/>
  <c r="BS128" i="674"/>
  <c r="BS91" i="674"/>
  <c r="BS236" i="674"/>
  <c r="BS86" i="674"/>
  <c r="BS237" i="674" s="1"/>
  <c r="BS235" i="674"/>
  <c r="BS234" i="674"/>
  <c r="BS108" i="674"/>
  <c r="BS197" i="674" s="1"/>
  <c r="BS82" i="674"/>
  <c r="BS42" i="674"/>
  <c r="BS56" i="674" s="1"/>
  <c r="BS39" i="674"/>
  <c r="BS53" i="674" s="1"/>
  <c r="BS41" i="674"/>
  <c r="BS55" i="674" s="1"/>
  <c r="BS38" i="674"/>
  <c r="BS52" i="674" s="1"/>
  <c r="BS51" i="674"/>
  <c r="BS72" i="674" s="1"/>
  <c r="BS40" i="674"/>
  <c r="BS54" i="674" s="1"/>
  <c r="BS221" i="674"/>
  <c r="BS227" i="674" s="1"/>
  <c r="BS222" i="674"/>
  <c r="BS228" i="674" s="1"/>
  <c r="BS223" i="674"/>
  <c r="BS229" i="674" s="1"/>
  <c r="BS224" i="674"/>
  <c r="BS230" i="674" s="1"/>
  <c r="BY219" i="674"/>
  <c r="BU219" i="674"/>
  <c r="BY218" i="674"/>
  <c r="BU218" i="674"/>
  <c r="BY213" i="674"/>
  <c r="BU213" i="674"/>
  <c r="BH220" i="674"/>
  <c r="BH226" i="674" s="1"/>
  <c r="BU201" i="674"/>
  <c r="BY215" i="674"/>
  <c r="BU215" i="674"/>
  <c r="BY212" i="674"/>
  <c r="BU212" i="674"/>
  <c r="BU190" i="674"/>
  <c r="BY211" i="674"/>
  <c r="BU211" i="674"/>
  <c r="BU216" i="674"/>
  <c r="BY216" i="674"/>
  <c r="BU208" i="674"/>
  <c r="BY208" i="674"/>
  <c r="BU217" i="674"/>
  <c r="BY217" i="674"/>
  <c r="BU207" i="674"/>
  <c r="BY207" i="674"/>
  <c r="BU206" i="674"/>
  <c r="BY206" i="674"/>
  <c r="BU184" i="674"/>
  <c r="BU180" i="674"/>
  <c r="BU167" i="674"/>
  <c r="BU183" i="674"/>
  <c r="BU179" i="674"/>
  <c r="BU164" i="674"/>
  <c r="BU161" i="674"/>
  <c r="BH199" i="674"/>
  <c r="BH171" i="674"/>
  <c r="BU174" i="674"/>
  <c r="BU170" i="674"/>
  <c r="BU214" i="674"/>
  <c r="BY214" i="674"/>
  <c r="BU193" i="674"/>
  <c r="BH181" i="674"/>
  <c r="BU182" i="674"/>
  <c r="BU178" i="674"/>
  <c r="BU173" i="674"/>
  <c r="BY210" i="674"/>
  <c r="BU210" i="674"/>
  <c r="BH194" i="674"/>
  <c r="BU192" i="674"/>
  <c r="BU185" i="674"/>
  <c r="BH176" i="674"/>
  <c r="BU177" i="674"/>
  <c r="BU209" i="674"/>
  <c r="BY209" i="674"/>
  <c r="BU142" i="674"/>
  <c r="BU139" i="674"/>
  <c r="BU159" i="674"/>
  <c r="BU156" i="674"/>
  <c r="BH155" i="674"/>
  <c r="BU150" i="674"/>
  <c r="BU147" i="674"/>
  <c r="BU136" i="674"/>
  <c r="BU144" i="674"/>
  <c r="BH140" i="674"/>
  <c r="BU141" i="674"/>
  <c r="BU172" i="674"/>
  <c r="BU163" i="674"/>
  <c r="BU146" i="674"/>
  <c r="BU166" i="674"/>
  <c r="BU157" i="674"/>
  <c r="BU133" i="674"/>
  <c r="BU130" i="674"/>
  <c r="BH148" i="674"/>
  <c r="BU127" i="674"/>
  <c r="BU119" i="674"/>
  <c r="BU111" i="674"/>
  <c r="BU100" i="674"/>
  <c r="BU165" i="674"/>
  <c r="BU124" i="674"/>
  <c r="BU116" i="674"/>
  <c r="BU105" i="674"/>
  <c r="BU97" i="674"/>
  <c r="BU132" i="674"/>
  <c r="BU121" i="674"/>
  <c r="BU113" i="674"/>
  <c r="BU102" i="674"/>
  <c r="BU135" i="674"/>
  <c r="BU126" i="674"/>
  <c r="BU118" i="674"/>
  <c r="BH128" i="674"/>
  <c r="BU110" i="674"/>
  <c r="BU107" i="674"/>
  <c r="BU99" i="674"/>
  <c r="BU138" i="674"/>
  <c r="BU123" i="674"/>
  <c r="BU115" i="674"/>
  <c r="BU104" i="674"/>
  <c r="BU145" i="674"/>
  <c r="BU131" i="674"/>
  <c r="BU120" i="674"/>
  <c r="BU112" i="674"/>
  <c r="BU101" i="674"/>
  <c r="BU143" i="674"/>
  <c r="BU137" i="674"/>
  <c r="BU134" i="674"/>
  <c r="BU125" i="674"/>
  <c r="BU117" i="674"/>
  <c r="BU106" i="674"/>
  <c r="BU98" i="674"/>
  <c r="BU90" i="674"/>
  <c r="BU95" i="674"/>
  <c r="BU85" i="674"/>
  <c r="BU94" i="674"/>
  <c r="BU88" i="674"/>
  <c r="BU81" i="674"/>
  <c r="BH108" i="674"/>
  <c r="BU77" i="674"/>
  <c r="BH82" i="674"/>
  <c r="BU71" i="674"/>
  <c r="BU68" i="674"/>
  <c r="BU62" i="674"/>
  <c r="BU122" i="674"/>
  <c r="BU84" i="674"/>
  <c r="BU65" i="674"/>
  <c r="BU59" i="674"/>
  <c r="BU47" i="674"/>
  <c r="BU96" i="674"/>
  <c r="BU93" i="674"/>
  <c r="BH91" i="674"/>
  <c r="BU87" i="674"/>
  <c r="BU80" i="674"/>
  <c r="BH236" i="674"/>
  <c r="BU83" i="674"/>
  <c r="BH86" i="674"/>
  <c r="BH237" i="674" s="1"/>
  <c r="BU70" i="674"/>
  <c r="BU67" i="674"/>
  <c r="BU64" i="674"/>
  <c r="BU61" i="674"/>
  <c r="BU114" i="674"/>
  <c r="BU92" i="674"/>
  <c r="BH235" i="674"/>
  <c r="BU79" i="674"/>
  <c r="BU58" i="674"/>
  <c r="BU103" i="674"/>
  <c r="BU89" i="674"/>
  <c r="BU69" i="674"/>
  <c r="BU63" i="674"/>
  <c r="BU66" i="674"/>
  <c r="BU49" i="674"/>
  <c r="BH234" i="674"/>
  <c r="BU78" i="674"/>
  <c r="BU60" i="674"/>
  <c r="BU48" i="674"/>
  <c r="BH51" i="674"/>
  <c r="BU37" i="674"/>
  <c r="BU46" i="674"/>
  <c r="BU29" i="674"/>
  <c r="BU21" i="674"/>
  <c r="BU32" i="674"/>
  <c r="BU24" i="674"/>
  <c r="BU26" i="674"/>
  <c r="BH40" i="674"/>
  <c r="BU18" i="674"/>
  <c r="BU45" i="674"/>
  <c r="BU44" i="674"/>
  <c r="BU34" i="674"/>
  <c r="BU31" i="674"/>
  <c r="BU23" i="674"/>
  <c r="BU15" i="674"/>
  <c r="BU12" i="674"/>
  <c r="BU28" i="674"/>
  <c r="BU20" i="674"/>
  <c r="BH42" i="674"/>
  <c r="BU36" i="674"/>
  <c r="BU35" i="674"/>
  <c r="BH38" i="674"/>
  <c r="BU16" i="674"/>
  <c r="BU33" i="674"/>
  <c r="BU25" i="674"/>
  <c r="BH39" i="674"/>
  <c r="BU17" i="674"/>
  <c r="BU6" i="674"/>
  <c r="BY8" i="674" s="1"/>
  <c r="BU13" i="674"/>
  <c r="BU19" i="674"/>
  <c r="BH41" i="674"/>
  <c r="BU27" i="674"/>
  <c r="BU22" i="674"/>
  <c r="BU30" i="674"/>
  <c r="BU202" i="674"/>
  <c r="BY202" i="674"/>
  <c r="BH221" i="674"/>
  <c r="BH222" i="674"/>
  <c r="BU203" i="674"/>
  <c r="BY203" i="674"/>
  <c r="BH223" i="674"/>
  <c r="BY204" i="674"/>
  <c r="BU204" i="674"/>
  <c r="BH224" i="674"/>
  <c r="BU205" i="674"/>
  <c r="BY205" i="674"/>
  <c r="BL181" i="674"/>
  <c r="BL220" i="674"/>
  <c r="BL226" i="674" s="1"/>
  <c r="BL194" i="674"/>
  <c r="BL176" i="674"/>
  <c r="BL171" i="674"/>
  <c r="BL155" i="674"/>
  <c r="BL199" i="674"/>
  <c r="BL140" i="674"/>
  <c r="BL148" i="674" s="1"/>
  <c r="BL86" i="674"/>
  <c r="BL237" i="674" s="1"/>
  <c r="BL235" i="674"/>
  <c r="BL234" i="674"/>
  <c r="BL108" i="674"/>
  <c r="BL197" i="674" s="1"/>
  <c r="BL82" i="674"/>
  <c r="BL128" i="674"/>
  <c r="BL236" i="674"/>
  <c r="BL39" i="674"/>
  <c r="BL53" i="674" s="1"/>
  <c r="BL41" i="674"/>
  <c r="BL55" i="674" s="1"/>
  <c r="BL51" i="674"/>
  <c r="BL72" i="674" s="1"/>
  <c r="BL38" i="674"/>
  <c r="BL52" i="674" s="1"/>
  <c r="BL42" i="674"/>
  <c r="BL56" i="674" s="1"/>
  <c r="BL91" i="674"/>
  <c r="BL40" i="674"/>
  <c r="BL54" i="674" s="1"/>
  <c r="BL221" i="674"/>
  <c r="BL227" i="674" s="1"/>
  <c r="BL222" i="674"/>
  <c r="BL228" i="674" s="1"/>
  <c r="BL223" i="674"/>
  <c r="BL229" i="674" s="1"/>
  <c r="BL224" i="674"/>
  <c r="BL230" i="674" s="1"/>
  <c r="BP220" i="674"/>
  <c r="BP226" i="674" s="1"/>
  <c r="BP194" i="674"/>
  <c r="BP199" i="674"/>
  <c r="BP171" i="674"/>
  <c r="BP181" i="674"/>
  <c r="BP176" i="674"/>
  <c r="BP155" i="674"/>
  <c r="BP140" i="674"/>
  <c r="BP148" i="674" s="1"/>
  <c r="BP128" i="674"/>
  <c r="BP82" i="674"/>
  <c r="BP108" i="674"/>
  <c r="BP197" i="674" s="1"/>
  <c r="BP91" i="674"/>
  <c r="BP236" i="674"/>
  <c r="BP86" i="674"/>
  <c r="BP237" i="674" s="1"/>
  <c r="BP235" i="674"/>
  <c r="BP234" i="674"/>
  <c r="BP51" i="674"/>
  <c r="BP72" i="674" s="1"/>
  <c r="BP40" i="674"/>
  <c r="BP54" i="674" s="1"/>
  <c r="BP42" i="674"/>
  <c r="BP56" i="674" s="1"/>
  <c r="BP39" i="674"/>
  <c r="BP53" i="674" s="1"/>
  <c r="BP38" i="674"/>
  <c r="BP52" i="674" s="1"/>
  <c r="BP41" i="674"/>
  <c r="BP55" i="674" s="1"/>
  <c r="BP221" i="674"/>
  <c r="BP227" i="674" s="1"/>
  <c r="BP222" i="674"/>
  <c r="BP228" i="674" s="1"/>
  <c r="BP223" i="674"/>
  <c r="BP229" i="674" s="1"/>
  <c r="BP224" i="674"/>
  <c r="BP230" i="674" s="1"/>
  <c r="BM194" i="674"/>
  <c r="BM220" i="674"/>
  <c r="BM226" i="674" s="1"/>
  <c r="BM176" i="674"/>
  <c r="BM171" i="674"/>
  <c r="BM181" i="674"/>
  <c r="BM155" i="674"/>
  <c r="BM199" i="674"/>
  <c r="BM140" i="674"/>
  <c r="BM148" i="674" s="1"/>
  <c r="BM128" i="674"/>
  <c r="BM235" i="674"/>
  <c r="BM234" i="674"/>
  <c r="BM108" i="674"/>
  <c r="BM197" i="674" s="1"/>
  <c r="BM82" i="674"/>
  <c r="BM91" i="674"/>
  <c r="BM236" i="674"/>
  <c r="BM86" i="674"/>
  <c r="BM237" i="674" s="1"/>
  <c r="BM39" i="674"/>
  <c r="BM53" i="674" s="1"/>
  <c r="BM41" i="674"/>
  <c r="BM55" i="674" s="1"/>
  <c r="BM51" i="674"/>
  <c r="BM72" i="674" s="1"/>
  <c r="BM38" i="674"/>
  <c r="BM52" i="674" s="1"/>
  <c r="BM40" i="674"/>
  <c r="BM54" i="674" s="1"/>
  <c r="BM42" i="674"/>
  <c r="BM56" i="674" s="1"/>
  <c r="BM221" i="674"/>
  <c r="BM227" i="674" s="1"/>
  <c r="BM222" i="674"/>
  <c r="BM228" i="674" s="1"/>
  <c r="BM223" i="674"/>
  <c r="BM229" i="674" s="1"/>
  <c r="BM224" i="674"/>
  <c r="BM230" i="674" s="1"/>
  <c r="BI171" i="674"/>
  <c r="BI220" i="674"/>
  <c r="BI226" i="674" s="1"/>
  <c r="BI181" i="674"/>
  <c r="BI194" i="674"/>
  <c r="BI176" i="674"/>
  <c r="BI155" i="674"/>
  <c r="BI199" i="674"/>
  <c r="BI140" i="674"/>
  <c r="BI148" i="674" s="1"/>
  <c r="BI128" i="674"/>
  <c r="BI108" i="674"/>
  <c r="BI197" i="674" s="1"/>
  <c r="BI82" i="674"/>
  <c r="BI91" i="674"/>
  <c r="BI236" i="674"/>
  <c r="BI86" i="674"/>
  <c r="BI237" i="674" s="1"/>
  <c r="BI235" i="674"/>
  <c r="BI234" i="674"/>
  <c r="BI51" i="674"/>
  <c r="BI72" i="674" s="1"/>
  <c r="BI40" i="674"/>
  <c r="BI54" i="674" s="1"/>
  <c r="BI42" i="674"/>
  <c r="BI56" i="674" s="1"/>
  <c r="BI39" i="674"/>
  <c r="BI53" i="674" s="1"/>
  <c r="BI38" i="674"/>
  <c r="BI52" i="674" s="1"/>
  <c r="BI41" i="674"/>
  <c r="BI55" i="674" s="1"/>
  <c r="BI221" i="674"/>
  <c r="BI227" i="674" s="1"/>
  <c r="BI222" i="674"/>
  <c r="BI228" i="674" s="1"/>
  <c r="BI223" i="674"/>
  <c r="BI229" i="674" s="1"/>
  <c r="BI224" i="674"/>
  <c r="BI230" i="674" s="1"/>
  <c r="N79" i="674"/>
  <c r="L235" i="674"/>
  <c r="N28" i="674"/>
  <c r="L42" i="674"/>
  <c r="L56" i="674" s="1"/>
  <c r="N56" i="674" s="1"/>
  <c r="N20" i="674"/>
  <c r="N33" i="674"/>
  <c r="N25" i="674"/>
  <c r="N17" i="674"/>
  <c r="L39" i="674"/>
  <c r="L53" i="674" s="1"/>
  <c r="N53" i="674" s="1"/>
  <c r="N22" i="674"/>
  <c r="N12" i="674"/>
  <c r="N15" i="674"/>
  <c r="N23" i="674"/>
  <c r="N31" i="674"/>
  <c r="N34" i="674"/>
  <c r="N30" i="674"/>
  <c r="N36" i="674"/>
  <c r="L40" i="674"/>
  <c r="L54" i="674" s="1"/>
  <c r="N54" i="674" s="1"/>
  <c r="N18" i="674"/>
  <c r="N26" i="674"/>
  <c r="L51" i="674"/>
  <c r="N37" i="674"/>
  <c r="N45" i="674"/>
  <c r="N21" i="674"/>
  <c r="N29" i="674"/>
  <c r="L38" i="674"/>
  <c r="L52" i="674" s="1"/>
  <c r="N52" i="674" s="1"/>
  <c r="N16" i="674"/>
  <c r="N24" i="674"/>
  <c r="N32" i="674"/>
  <c r="N35" i="674"/>
  <c r="N13" i="674"/>
  <c r="N19" i="674"/>
  <c r="L41" i="674"/>
  <c r="L55" i="674" s="1"/>
  <c r="N55" i="674" s="1"/>
  <c r="N27" i="674"/>
  <c r="N47" i="674"/>
  <c r="N44" i="674"/>
  <c r="N46" i="674"/>
  <c r="N58" i="674"/>
  <c r="N49" i="674"/>
  <c r="N61" i="674"/>
  <c r="N64" i="674"/>
  <c r="N67" i="674"/>
  <c r="N70" i="674"/>
  <c r="L86" i="674"/>
  <c r="N83" i="674"/>
  <c r="L236" i="674"/>
  <c r="N80" i="674"/>
  <c r="N87" i="674"/>
  <c r="L91" i="674"/>
  <c r="N91" i="674" s="1"/>
  <c r="N59" i="674"/>
  <c r="N65" i="674"/>
  <c r="N84" i="674"/>
  <c r="N92" i="674"/>
  <c r="N62" i="674"/>
  <c r="N68" i="674"/>
  <c r="N71" i="674"/>
  <c r="L108" i="674"/>
  <c r="L82" i="674"/>
  <c r="N77" i="674"/>
  <c r="N81" i="674"/>
  <c r="N88" i="674"/>
  <c r="N89" i="674"/>
  <c r="N112" i="674"/>
  <c r="N131" i="674"/>
  <c r="N85" i="674"/>
  <c r="N93" i="674"/>
  <c r="N101" i="674"/>
  <c r="N48" i="674"/>
  <c r="N60" i="674"/>
  <c r="N66" i="674"/>
  <c r="L234" i="674"/>
  <c r="N78" i="674"/>
  <c r="N90" i="674"/>
  <c r="N102" i="674"/>
  <c r="N63" i="674"/>
  <c r="N69" i="674"/>
  <c r="N94" i="674"/>
  <c r="N120" i="674"/>
  <c r="N96" i="674"/>
  <c r="N104" i="674"/>
  <c r="N115" i="674"/>
  <c r="N123" i="674"/>
  <c r="N99" i="674"/>
  <c r="N107" i="674"/>
  <c r="N110" i="674"/>
  <c r="L128" i="674"/>
  <c r="N128" i="674" s="1"/>
  <c r="N118" i="674"/>
  <c r="N126" i="674"/>
  <c r="N136" i="674"/>
  <c r="N113" i="674"/>
  <c r="N121" i="674"/>
  <c r="N132" i="674"/>
  <c r="N97" i="674"/>
  <c r="N105" i="674"/>
  <c r="N116" i="674"/>
  <c r="N124" i="674"/>
  <c r="N137" i="674"/>
  <c r="N100" i="674"/>
  <c r="N111" i="674"/>
  <c r="N119" i="674"/>
  <c r="N127" i="674"/>
  <c r="N130" i="674"/>
  <c r="L140" i="674"/>
  <c r="L148" i="674" s="1"/>
  <c r="N141" i="674"/>
  <c r="L176" i="674"/>
  <c r="N176" i="674" s="1"/>
  <c r="N177" i="674"/>
  <c r="N95" i="674"/>
  <c r="N103" i="674"/>
  <c r="N114" i="674"/>
  <c r="N122" i="674"/>
  <c r="N133" i="674"/>
  <c r="N143" i="674"/>
  <c r="N98" i="674"/>
  <c r="N106" i="674"/>
  <c r="N117" i="674"/>
  <c r="N125" i="674"/>
  <c r="N135" i="674"/>
  <c r="N138" i="674"/>
  <c r="N146" i="674"/>
  <c r="L199" i="674"/>
  <c r="N199" i="674" s="1"/>
  <c r="N161" i="674"/>
  <c r="L171" i="674"/>
  <c r="N144" i="674"/>
  <c r="N163" i="674"/>
  <c r="N147" i="674"/>
  <c r="N150" i="674"/>
  <c r="N156" i="674"/>
  <c r="L155" i="674"/>
  <c r="N155" i="674" s="1"/>
  <c r="N159" i="674"/>
  <c r="N167" i="674"/>
  <c r="N139" i="674"/>
  <c r="N142" i="674"/>
  <c r="N134" i="674"/>
  <c r="N145" i="674"/>
  <c r="N164" i="674"/>
  <c r="N170" i="674"/>
  <c r="N216" i="674"/>
  <c r="N157" i="674"/>
  <c r="N207" i="674"/>
  <c r="N166" i="674"/>
  <c r="N173" i="674"/>
  <c r="N193" i="674"/>
  <c r="N210" i="674"/>
  <c r="N215" i="674"/>
  <c r="N178" i="674"/>
  <c r="L181" i="674"/>
  <c r="N181" i="674" s="1"/>
  <c r="N182" i="674"/>
  <c r="N211" i="674"/>
  <c r="N179" i="674"/>
  <c r="N183" i="674"/>
  <c r="N165" i="674"/>
  <c r="N180" i="674"/>
  <c r="N184" i="674"/>
  <c r="N190" i="674"/>
  <c r="N172" i="674"/>
  <c r="N208" i="674"/>
  <c r="N217" i="674"/>
  <c r="N209" i="674"/>
  <c r="N212" i="674"/>
  <c r="N218" i="674"/>
  <c r="N201" i="674"/>
  <c r="L220" i="674"/>
  <c r="N220" i="674" s="1"/>
  <c r="N213" i="674"/>
  <c r="L194" i="674"/>
  <c r="N192" i="674"/>
  <c r="N206" i="674"/>
  <c r="N214" i="674"/>
  <c r="N219" i="674"/>
  <c r="N202" i="674"/>
  <c r="L221" i="674"/>
  <c r="L227" i="674" s="1"/>
  <c r="N203" i="674"/>
  <c r="L222" i="674"/>
  <c r="L228" i="674" s="1"/>
  <c r="N204" i="674"/>
  <c r="L223" i="674"/>
  <c r="L229" i="674" s="1"/>
  <c r="L224" i="674"/>
  <c r="L230" i="674" s="1"/>
  <c r="N205" i="674"/>
  <c r="BX218" i="674"/>
  <c r="BX217" i="674"/>
  <c r="BX212" i="674"/>
  <c r="BX190" i="674"/>
  <c r="BX219" i="674"/>
  <c r="BX215" i="674"/>
  <c r="BX211" i="674"/>
  <c r="BX210" i="674"/>
  <c r="BX207" i="674"/>
  <c r="BX214" i="674"/>
  <c r="BX206" i="674"/>
  <c r="BQ220" i="674"/>
  <c r="BX201" i="674"/>
  <c r="BX192" i="674"/>
  <c r="BQ194" i="674"/>
  <c r="BX167" i="674"/>
  <c r="BX183" i="674"/>
  <c r="BX179" i="674"/>
  <c r="BX164" i="674"/>
  <c r="BX213" i="674"/>
  <c r="BQ171" i="674"/>
  <c r="BX174" i="674"/>
  <c r="BX170" i="674"/>
  <c r="BX209" i="674"/>
  <c r="BX182" i="674"/>
  <c r="BQ181" i="674"/>
  <c r="BX181" i="674" s="1"/>
  <c r="BX178" i="674"/>
  <c r="BX208" i="674"/>
  <c r="BX185" i="674"/>
  <c r="BX177" i="674"/>
  <c r="BQ176" i="674"/>
  <c r="BX176" i="674" s="1"/>
  <c r="BX216" i="674"/>
  <c r="BX193" i="674"/>
  <c r="BX172" i="674"/>
  <c r="BX165" i="674"/>
  <c r="BX180" i="674"/>
  <c r="BX159" i="674"/>
  <c r="BX156" i="674"/>
  <c r="BQ155" i="674"/>
  <c r="BX150" i="674"/>
  <c r="BX147" i="674"/>
  <c r="BX173" i="674"/>
  <c r="BX166" i="674"/>
  <c r="BX144" i="674"/>
  <c r="BX133" i="674"/>
  <c r="BQ199" i="674"/>
  <c r="BX161" i="674"/>
  <c r="BX141" i="674"/>
  <c r="BQ140" i="674"/>
  <c r="BX140" i="674" s="1"/>
  <c r="BX146" i="674"/>
  <c r="BX143" i="674"/>
  <c r="BX163" i="674"/>
  <c r="BX157" i="674"/>
  <c r="BX145" i="674"/>
  <c r="BX124" i="674"/>
  <c r="BX116" i="674"/>
  <c r="BX105" i="674"/>
  <c r="BX97" i="674"/>
  <c r="BX136" i="674"/>
  <c r="BX132" i="674"/>
  <c r="BX121" i="674"/>
  <c r="BX113" i="674"/>
  <c r="BX102" i="674"/>
  <c r="BX94" i="674"/>
  <c r="BX184" i="674"/>
  <c r="BX126" i="674"/>
  <c r="BX118" i="674"/>
  <c r="BQ128" i="674"/>
  <c r="BX110" i="674"/>
  <c r="BX107" i="674"/>
  <c r="BX99" i="674"/>
  <c r="BX135" i="674"/>
  <c r="BX123" i="674"/>
  <c r="BX115" i="674"/>
  <c r="BX104" i="674"/>
  <c r="BX96" i="674"/>
  <c r="BX131" i="674"/>
  <c r="BX120" i="674"/>
  <c r="BX112" i="674"/>
  <c r="BX142" i="674"/>
  <c r="BX138" i="674"/>
  <c r="BX125" i="674"/>
  <c r="BX117" i="674"/>
  <c r="BX106" i="674"/>
  <c r="BX98" i="674"/>
  <c r="BX137" i="674"/>
  <c r="BX134" i="674"/>
  <c r="BX122" i="674"/>
  <c r="BX114" i="674"/>
  <c r="BX103" i="674"/>
  <c r="BX95" i="674"/>
  <c r="BX88" i="674"/>
  <c r="BX81" i="674"/>
  <c r="BX77" i="674"/>
  <c r="BQ82" i="674"/>
  <c r="BQ108" i="674"/>
  <c r="BX71" i="674"/>
  <c r="BX68" i="674"/>
  <c r="BX62" i="674"/>
  <c r="BX84" i="674"/>
  <c r="BX65" i="674"/>
  <c r="BX59" i="674"/>
  <c r="BX47" i="674"/>
  <c r="BX119" i="674"/>
  <c r="BQ91" i="674"/>
  <c r="BX91" i="674" s="1"/>
  <c r="BX87" i="674"/>
  <c r="BQ236" i="674"/>
  <c r="BX80" i="674"/>
  <c r="BQ86" i="674"/>
  <c r="BQ237" i="674" s="1"/>
  <c r="BX83" i="674"/>
  <c r="BX70" i="674"/>
  <c r="BX67" i="674"/>
  <c r="BX64" i="674"/>
  <c r="BX61" i="674"/>
  <c r="BX139" i="674"/>
  <c r="BX93" i="674"/>
  <c r="BQ235" i="674"/>
  <c r="BX235" i="674" s="1"/>
  <c r="BX79" i="674"/>
  <c r="BX58" i="674"/>
  <c r="BX130" i="674"/>
  <c r="BQ148" i="674"/>
  <c r="BX111" i="674"/>
  <c r="BX101" i="674"/>
  <c r="BX90" i="674"/>
  <c r="BX69" i="674"/>
  <c r="BX63" i="674"/>
  <c r="BX100" i="674"/>
  <c r="BX92" i="674"/>
  <c r="BX89" i="674"/>
  <c r="BQ234" i="674"/>
  <c r="BX78" i="674"/>
  <c r="BX66" i="674"/>
  <c r="BX60" i="674"/>
  <c r="BX48" i="674"/>
  <c r="BQ51" i="674"/>
  <c r="BX37" i="674"/>
  <c r="BX49" i="674"/>
  <c r="BX127" i="674"/>
  <c r="BX45" i="674"/>
  <c r="BX26" i="674"/>
  <c r="BQ40" i="674"/>
  <c r="BX18" i="674"/>
  <c r="BX46" i="674"/>
  <c r="BX34" i="674"/>
  <c r="BX31" i="674"/>
  <c r="BX23" i="674"/>
  <c r="BX15" i="674"/>
  <c r="BX12" i="674"/>
  <c r="BQ226" i="674"/>
  <c r="BX28" i="674"/>
  <c r="BQ42" i="674"/>
  <c r="BX20" i="674"/>
  <c r="BX33" i="674"/>
  <c r="BX25" i="674"/>
  <c r="BQ39" i="674"/>
  <c r="BX17" i="674"/>
  <c r="BX30" i="674"/>
  <c r="BX22" i="674"/>
  <c r="BX21" i="674"/>
  <c r="BX29" i="674"/>
  <c r="BX36" i="674"/>
  <c r="BX44" i="674"/>
  <c r="BX16" i="674"/>
  <c r="BQ38" i="674"/>
  <c r="BX24" i="674"/>
  <c r="BX32" i="674"/>
  <c r="BX35" i="674"/>
  <c r="BX85" i="674"/>
  <c r="BX13" i="674"/>
  <c r="BQ41" i="674"/>
  <c r="BX19" i="674"/>
  <c r="BX27" i="674"/>
  <c r="BX202" i="674"/>
  <c r="BQ221" i="674"/>
  <c r="BX221" i="674" s="1"/>
  <c r="BQ222" i="674"/>
  <c r="BX222" i="674" s="1"/>
  <c r="BX203" i="674"/>
  <c r="BQ223" i="674"/>
  <c r="BX223" i="674" s="1"/>
  <c r="BX204" i="674"/>
  <c r="BX205" i="674"/>
  <c r="BQ224" i="674"/>
  <c r="BW217" i="674"/>
  <c r="BW207" i="674"/>
  <c r="BW216" i="674"/>
  <c r="BW214" i="674"/>
  <c r="BW206" i="674"/>
  <c r="BW192" i="674"/>
  <c r="BN194" i="674"/>
  <c r="BW219" i="674"/>
  <c r="BW213" i="674"/>
  <c r="BN220" i="674"/>
  <c r="BW201" i="674"/>
  <c r="BW218" i="674"/>
  <c r="BW212" i="674"/>
  <c r="BW210" i="674"/>
  <c r="BW209" i="674"/>
  <c r="BW185" i="674"/>
  <c r="BW177" i="674"/>
  <c r="BN176" i="674"/>
  <c r="BW176" i="674" s="1"/>
  <c r="BW193" i="674"/>
  <c r="BW172" i="674"/>
  <c r="BW165" i="674"/>
  <c r="BW184" i="674"/>
  <c r="BW180" i="674"/>
  <c r="BW215" i="674"/>
  <c r="BW211" i="674"/>
  <c r="BW183" i="674"/>
  <c r="BW179" i="674"/>
  <c r="BW208" i="674"/>
  <c r="BN171" i="674"/>
  <c r="BW171" i="674" s="1"/>
  <c r="BW174" i="674"/>
  <c r="BW170" i="674"/>
  <c r="BW190" i="674"/>
  <c r="BN181" i="674"/>
  <c r="BW181" i="674" s="1"/>
  <c r="BW182" i="674"/>
  <c r="BW178" i="674"/>
  <c r="BW166" i="674"/>
  <c r="BW163" i="674"/>
  <c r="BW157" i="674"/>
  <c r="BW167" i="674"/>
  <c r="BW145" i="674"/>
  <c r="BW134" i="674"/>
  <c r="BW173" i="674"/>
  <c r="BW164" i="674"/>
  <c r="BW142" i="674"/>
  <c r="BW139" i="674"/>
  <c r="BW159" i="674"/>
  <c r="BW156" i="674"/>
  <c r="BN155" i="674"/>
  <c r="BW150" i="674"/>
  <c r="BW147" i="674"/>
  <c r="BN199" i="674"/>
  <c r="BW161" i="674"/>
  <c r="BW144" i="674"/>
  <c r="BW146" i="674"/>
  <c r="BW138" i="674"/>
  <c r="BW125" i="674"/>
  <c r="BW117" i="674"/>
  <c r="BW106" i="674"/>
  <c r="BW98" i="674"/>
  <c r="BW137" i="674"/>
  <c r="BW122" i="674"/>
  <c r="BW114" i="674"/>
  <c r="BW103" i="674"/>
  <c r="BW95" i="674"/>
  <c r="BW130" i="674"/>
  <c r="BW127" i="674"/>
  <c r="BW119" i="674"/>
  <c r="BW111" i="674"/>
  <c r="BW100" i="674"/>
  <c r="BW136" i="674"/>
  <c r="BW133" i="674"/>
  <c r="BW124" i="674"/>
  <c r="BW116" i="674"/>
  <c r="BW105" i="674"/>
  <c r="BW97" i="674"/>
  <c r="BW132" i="674"/>
  <c r="BW121" i="674"/>
  <c r="BW113" i="674"/>
  <c r="BW143" i="674"/>
  <c r="BW126" i="674"/>
  <c r="BW118" i="674"/>
  <c r="BW110" i="674"/>
  <c r="BN128" i="674"/>
  <c r="BW128" i="674" s="1"/>
  <c r="BW107" i="674"/>
  <c r="BW99" i="674"/>
  <c r="BN140" i="674"/>
  <c r="BW141" i="674"/>
  <c r="BW135" i="674"/>
  <c r="BW123" i="674"/>
  <c r="BW115" i="674"/>
  <c r="BW104" i="674"/>
  <c r="BW96" i="674"/>
  <c r="BW92" i="674"/>
  <c r="BW69" i="674"/>
  <c r="BW63" i="674"/>
  <c r="BW89" i="674"/>
  <c r="BN234" i="674"/>
  <c r="BW78" i="674"/>
  <c r="BW66" i="674"/>
  <c r="BW60" i="674"/>
  <c r="BW48" i="674"/>
  <c r="BW120" i="674"/>
  <c r="BW85" i="674"/>
  <c r="BW88" i="674"/>
  <c r="BW81" i="674"/>
  <c r="BN108" i="674"/>
  <c r="BN82" i="674"/>
  <c r="BW77" i="674"/>
  <c r="BW71" i="674"/>
  <c r="BW68" i="674"/>
  <c r="BW62" i="674"/>
  <c r="BW84" i="674"/>
  <c r="BW65" i="674"/>
  <c r="BW59" i="674"/>
  <c r="BW131" i="674"/>
  <c r="BW112" i="674"/>
  <c r="BW102" i="674"/>
  <c r="BN91" i="674"/>
  <c r="BW91" i="674" s="1"/>
  <c r="BW87" i="674"/>
  <c r="BW80" i="674"/>
  <c r="BN236" i="674"/>
  <c r="BW236" i="674" s="1"/>
  <c r="BW101" i="674"/>
  <c r="BW94" i="674"/>
  <c r="BW93" i="674"/>
  <c r="BN86" i="674"/>
  <c r="BN237" i="674" s="1"/>
  <c r="BW237" i="674" s="1"/>
  <c r="BW83" i="674"/>
  <c r="BW70" i="674"/>
  <c r="BW67" i="674"/>
  <c r="BW64" i="674"/>
  <c r="BW61" i="674"/>
  <c r="BW49" i="674"/>
  <c r="BN235" i="674"/>
  <c r="BW79" i="674"/>
  <c r="BW47" i="674"/>
  <c r="BW44" i="674"/>
  <c r="BW45" i="674"/>
  <c r="BW58" i="674"/>
  <c r="BW90" i="674"/>
  <c r="BW46" i="674"/>
  <c r="BW27" i="674"/>
  <c r="BN41" i="674"/>
  <c r="BW19" i="674"/>
  <c r="BW13" i="674"/>
  <c r="BW37" i="674"/>
  <c r="BN51" i="674"/>
  <c r="BW35" i="674"/>
  <c r="BW32" i="674"/>
  <c r="BW24" i="674"/>
  <c r="BN38" i="674"/>
  <c r="BW16" i="674"/>
  <c r="BW30" i="674"/>
  <c r="BW36" i="674"/>
  <c r="BW29" i="674"/>
  <c r="BW21" i="674"/>
  <c r="BW26" i="674"/>
  <c r="BN40" i="674"/>
  <c r="BW18" i="674"/>
  <c r="BW34" i="674"/>
  <c r="BW31" i="674"/>
  <c r="BW23" i="674"/>
  <c r="BW15" i="674"/>
  <c r="BW12" i="674"/>
  <c r="BW22" i="674"/>
  <c r="BN39" i="674"/>
  <c r="BW17" i="674"/>
  <c r="BW25" i="674"/>
  <c r="BW33" i="674"/>
  <c r="BW20" i="674"/>
  <c r="BN42" i="674"/>
  <c r="BW28" i="674"/>
  <c r="BW202" i="674"/>
  <c r="BN221" i="674"/>
  <c r="BN222" i="674"/>
  <c r="BW222" i="674" s="1"/>
  <c r="BW203" i="674"/>
  <c r="BN223" i="674"/>
  <c r="BW223" i="674" s="1"/>
  <c r="BW204" i="674"/>
  <c r="BN224" i="674"/>
  <c r="BW224" i="674" s="1"/>
  <c r="BW205" i="674"/>
  <c r="L8" i="674"/>
  <c r="BX224" i="674" l="1"/>
  <c r="BX128" i="674"/>
  <c r="BX220" i="674"/>
  <c r="BW221" i="674"/>
  <c r="BW220" i="674"/>
  <c r="BX171" i="674"/>
  <c r="N38" i="674"/>
  <c r="BU223" i="674"/>
  <c r="N41" i="674"/>
  <c r="BJ238" i="674"/>
  <c r="BW235" i="674"/>
  <c r="BX155" i="674"/>
  <c r="BX199" i="674"/>
  <c r="BJ239" i="674"/>
  <c r="N223" i="674"/>
  <c r="N194" i="674"/>
  <c r="BW155" i="674"/>
  <c r="N222" i="674"/>
  <c r="N228" i="674" s="1"/>
  <c r="BV194" i="674"/>
  <c r="BJ168" i="674"/>
  <c r="BW199" i="674"/>
  <c r="BP238" i="674"/>
  <c r="BP239" i="674" s="1"/>
  <c r="BY223" i="674"/>
  <c r="N39" i="674"/>
  <c r="BU222" i="674"/>
  <c r="BV171" i="674"/>
  <c r="BU221" i="674"/>
  <c r="BV221" i="674"/>
  <c r="BU224" i="674"/>
  <c r="BV176" i="674"/>
  <c r="N42" i="674"/>
  <c r="BV224" i="674"/>
  <c r="BV220" i="674"/>
  <c r="BL168" i="674"/>
  <c r="BU171" i="674"/>
  <c r="BR168" i="674"/>
  <c r="N40" i="674"/>
  <c r="BI168" i="674"/>
  <c r="BY22" i="674"/>
  <c r="BY28" i="674"/>
  <c r="BY18" i="674"/>
  <c r="BY131" i="674"/>
  <c r="BY132" i="674"/>
  <c r="BY119" i="674"/>
  <c r="BY163" i="674"/>
  <c r="BU155" i="674"/>
  <c r="BU176" i="674"/>
  <c r="BY182" i="674"/>
  <c r="BV223" i="674"/>
  <c r="BV128" i="674"/>
  <c r="BV181" i="674"/>
  <c r="BU128" i="674"/>
  <c r="BU181" i="674"/>
  <c r="BV91" i="674"/>
  <c r="BU91" i="674"/>
  <c r="BV222" i="674"/>
  <c r="BY30" i="674"/>
  <c r="BY20" i="674"/>
  <c r="BY45" i="674"/>
  <c r="BY46" i="674"/>
  <c r="BY106" i="674"/>
  <c r="BY120" i="674"/>
  <c r="BY107" i="674"/>
  <c r="BY121" i="674"/>
  <c r="BY111" i="674"/>
  <c r="BY146" i="674"/>
  <c r="BY150" i="674"/>
  <c r="BY177" i="674"/>
  <c r="BY178" i="674"/>
  <c r="BY184" i="674"/>
  <c r="BS168" i="674"/>
  <c r="BV155" i="674"/>
  <c r="BY25" i="674"/>
  <c r="BY114" i="674"/>
  <c r="BY117" i="674"/>
  <c r="BY222" i="674"/>
  <c r="BY33" i="674"/>
  <c r="BY12" i="674"/>
  <c r="BY69" i="674"/>
  <c r="BY61" i="674"/>
  <c r="BY87" i="674"/>
  <c r="BY125" i="674"/>
  <c r="BY145" i="674"/>
  <c r="BY97" i="674"/>
  <c r="BY127" i="674"/>
  <c r="BY172" i="674"/>
  <c r="BY156" i="674"/>
  <c r="N221" i="674"/>
  <c r="N227" i="674" s="1"/>
  <c r="BM238" i="674"/>
  <c r="BM239" i="674" s="1"/>
  <c r="BY16" i="674"/>
  <c r="BY26" i="674"/>
  <c r="BY48" i="674"/>
  <c r="BY62" i="674"/>
  <c r="BY94" i="674"/>
  <c r="BY134" i="674"/>
  <c r="BY104" i="674"/>
  <c r="BY105" i="674"/>
  <c r="BY141" i="674"/>
  <c r="BY193" i="674"/>
  <c r="BY164" i="674"/>
  <c r="BU226" i="674"/>
  <c r="N224" i="674"/>
  <c r="N230" i="674" s="1"/>
  <c r="BP168" i="674"/>
  <c r="BY224" i="674"/>
  <c r="BY19" i="674"/>
  <c r="BY23" i="674"/>
  <c r="BY24" i="674"/>
  <c r="BY60" i="674"/>
  <c r="BY103" i="674"/>
  <c r="BY67" i="674"/>
  <c r="BY93" i="674"/>
  <c r="BY68" i="674"/>
  <c r="BY137" i="674"/>
  <c r="BY126" i="674"/>
  <c r="BY116" i="674"/>
  <c r="BU140" i="674"/>
  <c r="BY139" i="674"/>
  <c r="BY179" i="674"/>
  <c r="BY13" i="674"/>
  <c r="BY35" i="674"/>
  <c r="BY31" i="674"/>
  <c r="BY32" i="674"/>
  <c r="BY58" i="674"/>
  <c r="BY96" i="674"/>
  <c r="BY71" i="674"/>
  <c r="BY143" i="674"/>
  <c r="BY123" i="674"/>
  <c r="BY135" i="674"/>
  <c r="BY124" i="674"/>
  <c r="BY133" i="674"/>
  <c r="BY144" i="674"/>
  <c r="BY142" i="674"/>
  <c r="BY183" i="674"/>
  <c r="BY190" i="674"/>
  <c r="BK229" i="674"/>
  <c r="BQ229" i="674"/>
  <c r="BX229" i="674" s="1"/>
  <c r="BU237" i="674"/>
  <c r="BY47" i="674"/>
  <c r="BY101" i="674"/>
  <c r="BY138" i="674"/>
  <c r="BY165" i="674"/>
  <c r="BY157" i="674"/>
  <c r="BY136" i="674"/>
  <c r="BY170" i="674"/>
  <c r="BY167" i="674"/>
  <c r="BX237" i="674"/>
  <c r="BY17" i="674"/>
  <c r="BY29" i="674"/>
  <c r="BY49" i="674"/>
  <c r="BU235" i="674"/>
  <c r="BY59" i="674"/>
  <c r="BY98" i="674"/>
  <c r="BY112" i="674"/>
  <c r="BY113" i="674"/>
  <c r="BY100" i="674"/>
  <c r="BY166" i="674"/>
  <c r="BY147" i="674"/>
  <c r="BY173" i="674"/>
  <c r="BY180" i="674"/>
  <c r="BV234" i="674"/>
  <c r="BV235" i="674"/>
  <c r="BV237" i="674"/>
  <c r="BV140" i="674"/>
  <c r="BQ228" i="674"/>
  <c r="BX228" i="674" s="1"/>
  <c r="BI151" i="674"/>
  <c r="BI198" i="674" s="1"/>
  <c r="BS238" i="674"/>
  <c r="BS239" i="674" s="1"/>
  <c r="BO168" i="674"/>
  <c r="BW86" i="674"/>
  <c r="BN168" i="674"/>
  <c r="BW168" i="674" s="1"/>
  <c r="BX226" i="674"/>
  <c r="BK230" i="674"/>
  <c r="BV230" i="674" s="1"/>
  <c r="BM151" i="674"/>
  <c r="BM198" i="674" s="1"/>
  <c r="BN229" i="674"/>
  <c r="BW229" i="674" s="1"/>
  <c r="BX236" i="674"/>
  <c r="BN226" i="674"/>
  <c r="BW226" i="674" s="1"/>
  <c r="BM168" i="674"/>
  <c r="BJ151" i="674"/>
  <c r="BJ198" i="674" s="1"/>
  <c r="N8" i="674"/>
  <c r="S8" i="674"/>
  <c r="BN230" i="674"/>
  <c r="BW230" i="674" s="1"/>
  <c r="BQ52" i="674"/>
  <c r="BX52" i="674" s="1"/>
  <c r="BX38" i="674"/>
  <c r="BQ197" i="674"/>
  <c r="BX197" i="674" s="1"/>
  <c r="BX108" i="674"/>
  <c r="L238" i="674"/>
  <c r="BH227" i="674"/>
  <c r="BU227" i="674" s="1"/>
  <c r="BU236" i="674"/>
  <c r="BY65" i="674"/>
  <c r="BH197" i="674"/>
  <c r="BU197" i="674" s="1"/>
  <c r="BU108" i="674"/>
  <c r="BS196" i="674"/>
  <c r="BS74" i="674"/>
  <c r="BV236" i="674"/>
  <c r="BV148" i="674"/>
  <c r="BK151" i="674"/>
  <c r="BJ74" i="674"/>
  <c r="BJ196" i="674"/>
  <c r="BN56" i="674"/>
  <c r="BW56" i="674" s="1"/>
  <c r="BW42" i="674"/>
  <c r="BN148" i="674"/>
  <c r="BW140" i="674"/>
  <c r="BQ53" i="674"/>
  <c r="BX53" i="674" s="1"/>
  <c r="BX39" i="674"/>
  <c r="BQ72" i="674"/>
  <c r="BX51" i="674"/>
  <c r="BX82" i="674"/>
  <c r="BQ238" i="674"/>
  <c r="N174" i="674"/>
  <c r="L197" i="674"/>
  <c r="N197" i="674" s="1"/>
  <c r="N108" i="674"/>
  <c r="BL238" i="674"/>
  <c r="BL239" i="674" s="1"/>
  <c r="BY221" i="674"/>
  <c r="BY201" i="674"/>
  <c r="BY36" i="674"/>
  <c r="BY80" i="674"/>
  <c r="BY81" i="674"/>
  <c r="BY118" i="674"/>
  <c r="BV229" i="674"/>
  <c r="BK55" i="674"/>
  <c r="BV55" i="674" s="1"/>
  <c r="BV41" i="674"/>
  <c r="BK238" i="674"/>
  <c r="BV82" i="674"/>
  <c r="BN228" i="674"/>
  <c r="BW228" i="674" s="1"/>
  <c r="BW38" i="674"/>
  <c r="BN52" i="674"/>
  <c r="BW52" i="674" s="1"/>
  <c r="BW41" i="674"/>
  <c r="BN55" i="674"/>
  <c r="BW55" i="674" s="1"/>
  <c r="BW194" i="674"/>
  <c r="BQ55" i="674"/>
  <c r="BX55" i="674" s="1"/>
  <c r="BX41" i="674"/>
  <c r="BQ227" i="674"/>
  <c r="BX227" i="674" s="1"/>
  <c r="BX86" i="674"/>
  <c r="BQ168" i="674"/>
  <c r="BX168" i="674" s="1"/>
  <c r="N234" i="674"/>
  <c r="N235" i="674"/>
  <c r="BI238" i="674"/>
  <c r="BI239" i="674" s="1"/>
  <c r="BP196" i="674"/>
  <c r="BP74" i="674"/>
  <c r="BH56" i="674"/>
  <c r="BU56" i="674" s="1"/>
  <c r="BU42" i="674"/>
  <c r="BH54" i="674"/>
  <c r="BU54" i="674" s="1"/>
  <c r="BU40" i="674"/>
  <c r="BH72" i="674"/>
  <c r="BU51" i="674"/>
  <c r="BY88" i="674"/>
  <c r="BU199" i="674"/>
  <c r="BK228" i="674"/>
  <c r="BV228" i="674" s="1"/>
  <c r="BV108" i="674"/>
  <c r="BK197" i="674"/>
  <c r="BV197" i="674" s="1"/>
  <c r="BN227" i="674"/>
  <c r="BW227" i="674" s="1"/>
  <c r="BN54" i="674"/>
  <c r="BW54" i="674" s="1"/>
  <c r="BW40" i="674"/>
  <c r="BQ54" i="674"/>
  <c r="BX54" i="674" s="1"/>
  <c r="BX40" i="674"/>
  <c r="BX194" i="674"/>
  <c r="L151" i="674"/>
  <c r="N148" i="674"/>
  <c r="N236" i="674"/>
  <c r="BP151" i="674"/>
  <c r="BP198" i="674" s="1"/>
  <c r="BH53" i="674"/>
  <c r="BU53" i="674" s="1"/>
  <c r="BU39" i="674"/>
  <c r="BY89" i="674"/>
  <c r="BY64" i="674"/>
  <c r="BU148" i="674"/>
  <c r="BH151" i="674"/>
  <c r="BY192" i="674"/>
  <c r="BY194" i="674" s="1"/>
  <c r="BU194" i="674"/>
  <c r="BO151" i="674"/>
  <c r="BO198" i="674" s="1"/>
  <c r="BK227" i="674"/>
  <c r="BV227" i="674" s="1"/>
  <c r="BV42" i="674"/>
  <c r="BK56" i="674"/>
  <c r="BV56" i="674" s="1"/>
  <c r="BK168" i="674"/>
  <c r="BR196" i="674"/>
  <c r="BR74" i="674"/>
  <c r="BN238" i="674"/>
  <c r="BW82" i="674"/>
  <c r="N229" i="674"/>
  <c r="BI196" i="674"/>
  <c r="BI74" i="674"/>
  <c r="BI153" i="674"/>
  <c r="BL196" i="674"/>
  <c r="BL74" i="674"/>
  <c r="BY102" i="674"/>
  <c r="BY115" i="674"/>
  <c r="BU220" i="674"/>
  <c r="BY220" i="674"/>
  <c r="BY226" i="674" s="1"/>
  <c r="BO196" i="674"/>
  <c r="BO74" i="674"/>
  <c r="BV226" i="674"/>
  <c r="BV199" i="674"/>
  <c r="BR238" i="674"/>
  <c r="BR239" i="674" s="1"/>
  <c r="BW108" i="674"/>
  <c r="BN197" i="674"/>
  <c r="BW197" i="674" s="1"/>
  <c r="BQ56" i="674"/>
  <c r="BX56" i="674" s="1"/>
  <c r="BX42" i="674"/>
  <c r="L72" i="674"/>
  <c r="N51" i="674"/>
  <c r="N72" i="674" s="1"/>
  <c r="BM74" i="674"/>
  <c r="BM196" i="674"/>
  <c r="BH230" i="674"/>
  <c r="BU230" i="674" s="1"/>
  <c r="BY78" i="674"/>
  <c r="BY70" i="674"/>
  <c r="BK54" i="674"/>
  <c r="BV54" i="674" s="1"/>
  <c r="BV40" i="674"/>
  <c r="BK72" i="674"/>
  <c r="BV51" i="674"/>
  <c r="BV39" i="674"/>
  <c r="BK53" i="674"/>
  <c r="BV53" i="674" s="1"/>
  <c r="BR151" i="674"/>
  <c r="BR198" i="674" s="1"/>
  <c r="BN53" i="674"/>
  <c r="BW53" i="674" s="1"/>
  <c r="BW39" i="674"/>
  <c r="BN72" i="674"/>
  <c r="BW51" i="674"/>
  <c r="BW234" i="674"/>
  <c r="BN239" i="674"/>
  <c r="BX234" i="674"/>
  <c r="BQ239" i="674"/>
  <c r="BX239" i="674" s="1"/>
  <c r="L237" i="674"/>
  <c r="N86" i="674"/>
  <c r="N237" i="674" s="1"/>
  <c r="BL151" i="674"/>
  <c r="BL198" i="674" s="1"/>
  <c r="BH55" i="674"/>
  <c r="BU55" i="674" s="1"/>
  <c r="BU41" i="674"/>
  <c r="BY38" i="674"/>
  <c r="BH229" i="674"/>
  <c r="BU229" i="674" s="1"/>
  <c r="BY34" i="674"/>
  <c r="BU234" i="674"/>
  <c r="BY79" i="674"/>
  <c r="BH238" i="674"/>
  <c r="BU238" i="674" s="1"/>
  <c r="BU82" i="674"/>
  <c r="BY90" i="674"/>
  <c r="BS151" i="674"/>
  <c r="BS198" i="674" s="1"/>
  <c r="BO238" i="674"/>
  <c r="BO239" i="674" s="1"/>
  <c r="BK52" i="674"/>
  <c r="BV52" i="674" s="1"/>
  <c r="BV38" i="674"/>
  <c r="BV86" i="674"/>
  <c r="BQ230" i="674"/>
  <c r="BX230" i="674" s="1"/>
  <c r="BQ151" i="674"/>
  <c r="BX148" i="674"/>
  <c r="N226" i="674"/>
  <c r="L168" i="674"/>
  <c r="N82" i="674"/>
  <c r="N238" i="674" s="1"/>
  <c r="L226" i="674"/>
  <c r="BH52" i="674"/>
  <c r="BU52" i="674" s="1"/>
  <c r="BU38" i="674"/>
  <c r="BH228" i="674"/>
  <c r="BU228" i="674" s="1"/>
  <c r="BU86" i="674"/>
  <c r="BY99" i="674"/>
  <c r="BH168" i="674"/>
  <c r="BU168" i="674" s="1"/>
  <c r="BY66" i="674" l="1"/>
  <c r="BY110" i="674"/>
  <c r="BY230" i="674"/>
  <c r="BY229" i="674"/>
  <c r="BY227" i="674"/>
  <c r="BY122" i="674"/>
  <c r="BY228" i="674"/>
  <c r="BY92" i="674"/>
  <c r="BW239" i="674"/>
  <c r="BX238" i="674"/>
  <c r="BY40" i="674"/>
  <c r="BY54" i="674" s="1"/>
  <c r="BH239" i="674"/>
  <c r="BU239" i="674" s="1"/>
  <c r="BY95" i="674"/>
  <c r="BY130" i="674"/>
  <c r="BY39" i="674"/>
  <c r="BY53" i="674" s="1"/>
  <c r="BY168" i="674"/>
  <c r="BY176" i="674"/>
  <c r="BW238" i="674"/>
  <c r="BV168" i="674"/>
  <c r="BY52" i="674"/>
  <c r="BY27" i="674"/>
  <c r="BY82" i="674"/>
  <c r="BY181" i="674"/>
  <c r="BY21" i="674"/>
  <c r="BY91" i="674"/>
  <c r="BY44" i="674"/>
  <c r="BY42" i="674"/>
  <c r="BY56" i="674" s="1"/>
  <c r="BM153" i="674"/>
  <c r="BY140" i="674"/>
  <c r="BY15" i="674"/>
  <c r="L239" i="674"/>
  <c r="BY63" i="674"/>
  <c r="BY41" i="674"/>
  <c r="BY55" i="674" s="1"/>
  <c r="BY155" i="674"/>
  <c r="N239" i="674"/>
  <c r="BP153" i="674"/>
  <c r="BR153" i="674"/>
  <c r="BJ153" i="674"/>
  <c r="BY86" i="674"/>
  <c r="BY85" i="674" s="1"/>
  <c r="BY84" i="674" s="1"/>
  <c r="BY83" i="674" s="1"/>
  <c r="BY236" i="674"/>
  <c r="BK239" i="674"/>
  <c r="BV239" i="674" s="1"/>
  <c r="BV238" i="674"/>
  <c r="BQ153" i="674"/>
  <c r="BQ198" i="674"/>
  <c r="BX198" i="674" s="1"/>
  <c r="BX151" i="674"/>
  <c r="BK196" i="674"/>
  <c r="BV196" i="674" s="1"/>
  <c r="BV72" i="674"/>
  <c r="BV74" i="674" s="1"/>
  <c r="BK74" i="674"/>
  <c r="BK153" i="674"/>
  <c r="BQ196" i="674"/>
  <c r="BX196" i="674" s="1"/>
  <c r="BQ74" i="674"/>
  <c r="BX72" i="674"/>
  <c r="BX74" i="674" s="1"/>
  <c r="L153" i="674"/>
  <c r="L196" i="674"/>
  <c r="N196" i="674" s="1"/>
  <c r="L74" i="674"/>
  <c r="N74" i="674" s="1"/>
  <c r="BO153" i="674"/>
  <c r="BH196" i="674"/>
  <c r="BU196" i="674" s="1"/>
  <c r="BH74" i="674"/>
  <c r="BU72" i="674"/>
  <c r="BU74" i="674" s="1"/>
  <c r="BS153" i="674"/>
  <c r="BL153" i="674"/>
  <c r="BY128" i="674"/>
  <c r="BN196" i="674"/>
  <c r="BW196" i="674" s="1"/>
  <c r="BW72" i="674"/>
  <c r="BN74" i="674"/>
  <c r="BY77" i="674"/>
  <c r="BH153" i="674"/>
  <c r="BH198" i="674"/>
  <c r="BU198" i="674" s="1"/>
  <c r="BU151" i="674"/>
  <c r="N171" i="674"/>
  <c r="N168" i="674"/>
  <c r="N185" i="674"/>
  <c r="BW148" i="674"/>
  <c r="BN151" i="674"/>
  <c r="BK198" i="674"/>
  <c r="BV198" i="674" s="1"/>
  <c r="BV151" i="674"/>
  <c r="L198" i="674"/>
  <c r="N198" i="674" s="1"/>
  <c r="N151" i="674"/>
  <c r="N153" i="674" s="1"/>
  <c r="B9" i="628"/>
  <c r="BY148" i="674" l="1"/>
  <c r="BY37" i="674"/>
  <c r="BY51" i="674" s="1"/>
  <c r="BY72" i="674" s="1"/>
  <c r="BY237" i="674"/>
  <c r="BY238" i="674"/>
  <c r="BU153" i="674"/>
  <c r="BY235" i="674"/>
  <c r="BV153" i="674"/>
  <c r="BY234" i="674"/>
  <c r="BY108" i="674"/>
  <c r="BY197" i="674" s="1"/>
  <c r="BN198" i="674"/>
  <c r="BW198" i="674" s="1"/>
  <c r="BW151" i="674"/>
  <c r="BW153" i="674" s="1"/>
  <c r="BX153" i="674"/>
  <c r="BW74" i="674"/>
  <c r="BN153" i="674"/>
  <c r="R4" i="674"/>
  <c r="P4" i="674"/>
  <c r="Q4" i="674"/>
  <c r="Q5" i="674" s="1"/>
  <c r="BY239" i="674" l="1"/>
  <c r="BY74" i="674"/>
  <c r="BY196" i="674"/>
  <c r="BY151" i="674"/>
  <c r="BY153" i="674" s="1"/>
  <c r="Q236" i="674"/>
  <c r="Q239" i="674"/>
  <c r="Q230" i="674"/>
  <c r="Q226" i="674"/>
  <c r="Q216" i="674"/>
  <c r="Q238" i="674"/>
  <c r="Q235" i="674"/>
  <c r="Q221" i="674"/>
  <c r="Q229" i="674"/>
  <c r="Q237" i="674"/>
  <c r="Q234" i="674"/>
  <c r="Q224" i="674"/>
  <c r="Q228" i="674"/>
  <c r="Q223" i="674"/>
  <c r="Q219" i="674"/>
  <c r="Q218" i="674"/>
  <c r="Q210" i="674"/>
  <c r="Q227" i="674"/>
  <c r="Q209" i="674"/>
  <c r="Q203" i="674"/>
  <c r="Q208" i="674"/>
  <c r="Q193" i="674"/>
  <c r="Q215" i="674"/>
  <c r="Q213" i="674"/>
  <c r="Q205" i="674"/>
  <c r="Q201" i="674"/>
  <c r="Q212" i="674"/>
  <c r="Q222" i="674"/>
  <c r="Q202" i="674"/>
  <c r="Q174" i="674"/>
  <c r="Q170" i="674"/>
  <c r="Q182" i="674"/>
  <c r="Q178" i="674"/>
  <c r="Q220" i="674"/>
  <c r="Q173" i="674"/>
  <c r="Q166" i="674"/>
  <c r="Q217" i="674"/>
  <c r="Q185" i="674"/>
  <c r="Q181" i="674"/>
  <c r="Q177" i="674"/>
  <c r="Q211" i="674"/>
  <c r="Q214" i="674"/>
  <c r="Q207" i="674"/>
  <c r="Q192" i="674"/>
  <c r="Q190" i="674"/>
  <c r="Q184" i="674"/>
  <c r="Q180" i="674"/>
  <c r="Q176" i="674"/>
  <c r="Q206" i="674"/>
  <c r="Q171" i="674"/>
  <c r="Q163" i="674"/>
  <c r="Q144" i="674"/>
  <c r="Q204" i="674"/>
  <c r="Q168" i="674"/>
  <c r="Q141" i="674"/>
  <c r="Q138" i="674"/>
  <c r="Q167" i="674"/>
  <c r="Q155" i="674"/>
  <c r="Q146" i="674"/>
  <c r="Q161" i="674"/>
  <c r="Q143" i="674"/>
  <c r="Q165" i="674"/>
  <c r="Q157" i="674"/>
  <c r="Q151" i="674"/>
  <c r="Q148" i="674"/>
  <c r="Q140" i="674"/>
  <c r="Q183" i="674"/>
  <c r="Q172" i="674"/>
  <c r="Q179" i="674"/>
  <c r="Q142" i="674"/>
  <c r="Q139" i="674"/>
  <c r="Q132" i="674"/>
  <c r="Q121" i="674"/>
  <c r="Q113" i="674"/>
  <c r="Q102" i="674"/>
  <c r="Q164" i="674"/>
  <c r="Q159" i="674"/>
  <c r="Q147" i="674"/>
  <c r="Q126" i="674"/>
  <c r="Q118" i="674"/>
  <c r="Q110" i="674"/>
  <c r="Q107" i="674"/>
  <c r="Q99" i="674"/>
  <c r="Q136" i="674"/>
  <c r="Q123" i="674"/>
  <c r="Q115" i="674"/>
  <c r="Q104" i="674"/>
  <c r="Q156" i="674"/>
  <c r="Q131" i="674"/>
  <c r="Q128" i="674"/>
  <c r="Q120" i="674"/>
  <c r="Q112" i="674"/>
  <c r="Q101" i="674"/>
  <c r="Q135" i="674"/>
  <c r="Q125" i="674"/>
  <c r="Q117" i="674"/>
  <c r="Q106" i="674"/>
  <c r="Q153" i="674"/>
  <c r="Q133" i="674"/>
  <c r="Q122" i="674"/>
  <c r="Q114" i="674"/>
  <c r="Q103" i="674"/>
  <c r="Q145" i="674"/>
  <c r="Q130" i="674"/>
  <c r="Q127" i="674"/>
  <c r="Q119" i="674"/>
  <c r="Q111" i="674"/>
  <c r="Q108" i="674"/>
  <c r="Q100" i="674"/>
  <c r="Q92" i="674"/>
  <c r="Q89" i="674"/>
  <c r="Q95" i="674"/>
  <c r="Q84" i="674"/>
  <c r="Q65" i="674"/>
  <c r="Q59" i="674"/>
  <c r="Q56" i="674"/>
  <c r="Q116" i="674"/>
  <c r="Q87" i="674"/>
  <c r="Q80" i="674"/>
  <c r="Q53" i="674"/>
  <c r="Q150" i="674"/>
  <c r="Q134" i="674"/>
  <c r="Q83" i="674"/>
  <c r="Q70" i="674"/>
  <c r="Q67" i="674"/>
  <c r="Q64" i="674"/>
  <c r="Q61" i="674"/>
  <c r="Q49" i="674"/>
  <c r="Q98" i="674"/>
  <c r="Q91" i="674"/>
  <c r="Q79" i="674"/>
  <c r="Q58" i="674"/>
  <c r="Q55" i="674"/>
  <c r="Q137" i="674"/>
  <c r="Q97" i="674"/>
  <c r="Q86" i="674"/>
  <c r="Q82" i="674"/>
  <c r="Q72" i="674"/>
  <c r="Q69" i="674"/>
  <c r="Q63" i="674"/>
  <c r="Q52" i="674"/>
  <c r="Q94" i="674"/>
  <c r="Q78" i="674"/>
  <c r="Q66" i="674"/>
  <c r="Q60" i="674"/>
  <c r="Q50" i="674"/>
  <c r="Q124" i="674"/>
  <c r="Q105" i="674"/>
  <c r="Q96" i="674"/>
  <c r="Q90" i="674"/>
  <c r="Q85" i="674"/>
  <c r="Q74" i="674"/>
  <c r="Q54" i="674"/>
  <c r="Q45" i="674"/>
  <c r="Q42" i="674"/>
  <c r="Q48" i="674"/>
  <c r="Q39" i="674"/>
  <c r="Q88" i="674"/>
  <c r="Q71" i="674"/>
  <c r="Q68" i="674"/>
  <c r="Q44" i="674"/>
  <c r="Q81" i="674"/>
  <c r="Q93" i="674"/>
  <c r="Q51" i="674"/>
  <c r="Q62" i="674"/>
  <c r="Q34" i="674"/>
  <c r="Q31" i="674"/>
  <c r="Q23" i="674"/>
  <c r="Q15" i="674"/>
  <c r="Q12" i="674"/>
  <c r="Q18" i="674"/>
  <c r="Q37" i="674"/>
  <c r="Q28" i="674"/>
  <c r="Q20" i="674"/>
  <c r="Q33" i="674"/>
  <c r="Q25" i="674"/>
  <c r="Q17" i="674"/>
  <c r="Q46" i="674"/>
  <c r="Q41" i="674"/>
  <c r="Q38" i="674"/>
  <c r="Q36" i="674"/>
  <c r="Q30" i="674"/>
  <c r="Q22" i="674"/>
  <c r="Q27" i="674"/>
  <c r="Q19" i="674"/>
  <c r="Q13" i="674"/>
  <c r="Q35" i="674"/>
  <c r="Q32" i="674"/>
  <c r="Q24" i="674"/>
  <c r="Q16" i="674"/>
  <c r="Q40" i="674"/>
  <c r="Q29" i="674"/>
  <c r="Q21" i="674"/>
  <c r="Q77" i="674"/>
  <c r="Q47" i="674"/>
  <c r="Q26" i="674"/>
  <c r="P8" i="674"/>
  <c r="P5" i="674"/>
  <c r="R8" i="674"/>
  <c r="R5" i="674"/>
  <c r="BY159" i="674" l="1"/>
  <c r="BY161" i="674" s="1"/>
  <c r="BY174" i="674" s="1"/>
  <c r="BY198" i="674"/>
  <c r="Q194" i="674"/>
  <c r="Q197" i="674"/>
  <c r="Q199" i="674"/>
  <c r="Q196" i="674"/>
  <c r="R239" i="674"/>
  <c r="R230" i="674"/>
  <c r="R238" i="674"/>
  <c r="R235" i="674"/>
  <c r="R221" i="674"/>
  <c r="R229" i="674"/>
  <c r="R237" i="674"/>
  <c r="R234" i="674"/>
  <c r="R224" i="674"/>
  <c r="R228" i="674"/>
  <c r="R236" i="674"/>
  <c r="R223" i="674"/>
  <c r="R219" i="674"/>
  <c r="R227" i="674"/>
  <c r="R218" i="674"/>
  <c r="R209" i="674"/>
  <c r="R203" i="674"/>
  <c r="R216" i="674"/>
  <c r="R208" i="674"/>
  <c r="R193" i="674"/>
  <c r="R215" i="674"/>
  <c r="R207" i="674"/>
  <c r="R202" i="674"/>
  <c r="R217" i="674"/>
  <c r="R214" i="674"/>
  <c r="R226" i="674"/>
  <c r="R212" i="674"/>
  <c r="R222" i="674"/>
  <c r="R220" i="674"/>
  <c r="R211" i="674"/>
  <c r="R204" i="674"/>
  <c r="R182" i="674"/>
  <c r="R178" i="674"/>
  <c r="R201" i="674"/>
  <c r="R173" i="674"/>
  <c r="R166" i="674"/>
  <c r="R185" i="674"/>
  <c r="R181" i="674"/>
  <c r="R177" i="674"/>
  <c r="R163" i="674"/>
  <c r="R172" i="674"/>
  <c r="R210" i="674"/>
  <c r="R192" i="674"/>
  <c r="R190" i="674"/>
  <c r="R184" i="674"/>
  <c r="R180" i="674"/>
  <c r="R213" i="674"/>
  <c r="R206" i="674"/>
  <c r="R171" i="674"/>
  <c r="R205" i="674"/>
  <c r="R183" i="674"/>
  <c r="R179" i="674"/>
  <c r="R167" i="674"/>
  <c r="R168" i="674"/>
  <c r="R141" i="674"/>
  <c r="R155" i="674"/>
  <c r="R146" i="674"/>
  <c r="R135" i="674"/>
  <c r="R161" i="674"/>
  <c r="R143" i="674"/>
  <c r="R176" i="674"/>
  <c r="R165" i="674"/>
  <c r="R157" i="674"/>
  <c r="R151" i="674"/>
  <c r="R148" i="674"/>
  <c r="R140" i="674"/>
  <c r="R174" i="674"/>
  <c r="R145" i="674"/>
  <c r="R164" i="674"/>
  <c r="R159" i="674"/>
  <c r="R156" i="674"/>
  <c r="R153" i="674"/>
  <c r="R150" i="674"/>
  <c r="R147" i="674"/>
  <c r="R142" i="674"/>
  <c r="R126" i="674"/>
  <c r="R118" i="674"/>
  <c r="R110" i="674"/>
  <c r="R107" i="674"/>
  <c r="R99" i="674"/>
  <c r="R136" i="674"/>
  <c r="R123" i="674"/>
  <c r="R115" i="674"/>
  <c r="R104" i="674"/>
  <c r="R96" i="674"/>
  <c r="R139" i="674"/>
  <c r="R131" i="674"/>
  <c r="R128" i="674"/>
  <c r="R120" i="674"/>
  <c r="R112" i="674"/>
  <c r="R101" i="674"/>
  <c r="R125" i="674"/>
  <c r="R117" i="674"/>
  <c r="R106" i="674"/>
  <c r="R98" i="674"/>
  <c r="R138" i="674"/>
  <c r="R133" i="674"/>
  <c r="R122" i="674"/>
  <c r="R114" i="674"/>
  <c r="R130" i="674"/>
  <c r="R127" i="674"/>
  <c r="R119" i="674"/>
  <c r="R111" i="674"/>
  <c r="R108" i="674"/>
  <c r="R100" i="674"/>
  <c r="R170" i="674"/>
  <c r="R137" i="674"/>
  <c r="R134" i="674"/>
  <c r="R124" i="674"/>
  <c r="R116" i="674"/>
  <c r="R105" i="674"/>
  <c r="R97" i="674"/>
  <c r="R102" i="674"/>
  <c r="R87" i="674"/>
  <c r="R80" i="674"/>
  <c r="R53" i="674"/>
  <c r="R92" i="674"/>
  <c r="R83" i="674"/>
  <c r="R70" i="674"/>
  <c r="R67" i="674"/>
  <c r="R64" i="674"/>
  <c r="R61" i="674"/>
  <c r="R49" i="674"/>
  <c r="R132" i="674"/>
  <c r="R113" i="674"/>
  <c r="R91" i="674"/>
  <c r="R79" i="674"/>
  <c r="R58" i="674"/>
  <c r="R55" i="674"/>
  <c r="R144" i="674"/>
  <c r="R86" i="674"/>
  <c r="R82" i="674"/>
  <c r="R72" i="674"/>
  <c r="R69" i="674"/>
  <c r="R63" i="674"/>
  <c r="R52" i="674"/>
  <c r="R94" i="674"/>
  <c r="R78" i="674"/>
  <c r="R66" i="674"/>
  <c r="R60" i="674"/>
  <c r="R90" i="674"/>
  <c r="R85" i="674"/>
  <c r="R74" i="674"/>
  <c r="R54" i="674"/>
  <c r="R93" i="674"/>
  <c r="R88" i="674"/>
  <c r="R81" i="674"/>
  <c r="R77" i="674"/>
  <c r="R71" i="674"/>
  <c r="R68" i="674"/>
  <c r="R62" i="674"/>
  <c r="R51" i="674"/>
  <c r="R45" i="674"/>
  <c r="R42" i="674"/>
  <c r="R56" i="674"/>
  <c r="R48" i="674"/>
  <c r="R39" i="674"/>
  <c r="R121" i="674"/>
  <c r="R95" i="674"/>
  <c r="R89" i="674"/>
  <c r="R44" i="674"/>
  <c r="R41" i="674"/>
  <c r="R84" i="674"/>
  <c r="R50" i="674"/>
  <c r="R46" i="674"/>
  <c r="R65" i="674"/>
  <c r="R47" i="674"/>
  <c r="R103" i="674"/>
  <c r="R59" i="674"/>
  <c r="R37" i="674"/>
  <c r="R28" i="674"/>
  <c r="R20" i="674"/>
  <c r="R23" i="674"/>
  <c r="R33" i="674"/>
  <c r="R25" i="674"/>
  <c r="R17" i="674"/>
  <c r="R31" i="674"/>
  <c r="R38" i="674"/>
  <c r="R36" i="674"/>
  <c r="R30" i="674"/>
  <c r="R22" i="674"/>
  <c r="R27" i="674"/>
  <c r="R19" i="674"/>
  <c r="R13" i="674"/>
  <c r="R35" i="674"/>
  <c r="R32" i="674"/>
  <c r="R24" i="674"/>
  <c r="R16" i="674"/>
  <c r="R15" i="674"/>
  <c r="R12" i="674"/>
  <c r="R40" i="674"/>
  <c r="R29" i="674"/>
  <c r="R21" i="674"/>
  <c r="R26" i="674"/>
  <c r="R18" i="674"/>
  <c r="R34" i="674"/>
  <c r="Q198" i="674"/>
  <c r="P236" i="674"/>
  <c r="P227" i="674"/>
  <c r="P222" i="674"/>
  <c r="P217" i="674"/>
  <c r="S217" i="674" s="1"/>
  <c r="P239" i="674"/>
  <c r="P230" i="674"/>
  <c r="P226" i="674"/>
  <c r="P216" i="674"/>
  <c r="S216" i="674" s="1"/>
  <c r="P238" i="674"/>
  <c r="P235" i="674"/>
  <c r="P221" i="674"/>
  <c r="P229" i="674"/>
  <c r="P237" i="674"/>
  <c r="P234" i="674"/>
  <c r="P224" i="674"/>
  <c r="P220" i="674"/>
  <c r="S220" i="674" s="1"/>
  <c r="P228" i="674"/>
  <c r="P219" i="674"/>
  <c r="S219" i="674" s="1"/>
  <c r="P211" i="674"/>
  <c r="S211" i="674" s="1"/>
  <c r="P204" i="674"/>
  <c r="S204" i="674" s="1"/>
  <c r="P218" i="674"/>
  <c r="S218" i="674" s="1"/>
  <c r="P210" i="674"/>
  <c r="S210" i="674" s="1"/>
  <c r="P209" i="674"/>
  <c r="S209" i="674" s="1"/>
  <c r="P203" i="674"/>
  <c r="S203" i="674" s="1"/>
  <c r="P214" i="674"/>
  <c r="S214" i="674" s="1"/>
  <c r="P206" i="674"/>
  <c r="S206" i="674" s="1"/>
  <c r="P223" i="674"/>
  <c r="P213" i="674"/>
  <c r="S213" i="674" s="1"/>
  <c r="P205" i="674"/>
  <c r="S205" i="674" s="1"/>
  <c r="P201" i="674"/>
  <c r="P183" i="674"/>
  <c r="S183" i="674" s="1"/>
  <c r="P179" i="674"/>
  <c r="S179" i="674" s="1"/>
  <c r="P167" i="674"/>
  <c r="S167" i="674" s="1"/>
  <c r="P202" i="674"/>
  <c r="S202" i="674" s="1"/>
  <c r="P174" i="674"/>
  <c r="P170" i="674"/>
  <c r="S170" i="674" s="1"/>
  <c r="P164" i="674"/>
  <c r="S164" i="674" s="1"/>
  <c r="P182" i="674"/>
  <c r="S182" i="674" s="1"/>
  <c r="P178" i="674"/>
  <c r="S178" i="674" s="1"/>
  <c r="P193" i="674"/>
  <c r="S193" i="674" s="1"/>
  <c r="P173" i="674"/>
  <c r="S173" i="674" s="1"/>
  <c r="P185" i="674"/>
  <c r="P181" i="674"/>
  <c r="S181" i="674" s="1"/>
  <c r="P177" i="674"/>
  <c r="S177" i="674" s="1"/>
  <c r="P215" i="674"/>
  <c r="S215" i="674" s="1"/>
  <c r="P208" i="674"/>
  <c r="S208" i="674" s="1"/>
  <c r="P172" i="674"/>
  <c r="S172" i="674" s="1"/>
  <c r="P168" i="674"/>
  <c r="P212" i="674"/>
  <c r="S212" i="674" s="1"/>
  <c r="P207" i="674"/>
  <c r="S207" i="674" s="1"/>
  <c r="P192" i="674"/>
  <c r="P190" i="674"/>
  <c r="S190" i="674" s="1"/>
  <c r="P184" i="674"/>
  <c r="S184" i="674" s="1"/>
  <c r="P180" i="674"/>
  <c r="S180" i="674" s="1"/>
  <c r="P176" i="674"/>
  <c r="S176" i="674" s="1"/>
  <c r="P165" i="674"/>
  <c r="S165" i="674" s="1"/>
  <c r="P159" i="674"/>
  <c r="S159" i="674" s="1"/>
  <c r="P156" i="674"/>
  <c r="S156" i="674" s="1"/>
  <c r="P153" i="674"/>
  <c r="P150" i="674"/>
  <c r="S150" i="674" s="1"/>
  <c r="P147" i="674"/>
  <c r="S147" i="674" s="1"/>
  <c r="P163" i="674"/>
  <c r="S163" i="674" s="1"/>
  <c r="P144" i="674"/>
  <c r="S144" i="674" s="1"/>
  <c r="P141" i="674"/>
  <c r="S141" i="674" s="1"/>
  <c r="P166" i="674"/>
  <c r="S166" i="674" s="1"/>
  <c r="P155" i="674"/>
  <c r="S155" i="674" s="1"/>
  <c r="P146" i="674"/>
  <c r="S146" i="674" s="1"/>
  <c r="P161" i="674"/>
  <c r="P143" i="674"/>
  <c r="S143" i="674" s="1"/>
  <c r="P157" i="674"/>
  <c r="S157" i="674" s="1"/>
  <c r="P151" i="674"/>
  <c r="P148" i="674"/>
  <c r="S148" i="674" s="1"/>
  <c r="P171" i="674"/>
  <c r="P145" i="674"/>
  <c r="S145" i="674" s="1"/>
  <c r="P137" i="674"/>
  <c r="S137" i="674" s="1"/>
  <c r="P134" i="674"/>
  <c r="S134" i="674" s="1"/>
  <c r="P124" i="674"/>
  <c r="S124" i="674" s="1"/>
  <c r="P116" i="674"/>
  <c r="S116" i="674" s="1"/>
  <c r="P105" i="674"/>
  <c r="S105" i="674" s="1"/>
  <c r="P97" i="674"/>
  <c r="S97" i="674" s="1"/>
  <c r="P142" i="674"/>
  <c r="S142" i="674" s="1"/>
  <c r="P132" i="674"/>
  <c r="S132" i="674" s="1"/>
  <c r="P121" i="674"/>
  <c r="S121" i="674" s="1"/>
  <c r="P113" i="674"/>
  <c r="S113" i="674" s="1"/>
  <c r="P102" i="674"/>
  <c r="S102" i="674" s="1"/>
  <c r="P94" i="674"/>
  <c r="S94" i="674" s="1"/>
  <c r="P140" i="674"/>
  <c r="S140" i="674" s="1"/>
  <c r="P126" i="674"/>
  <c r="S126" i="674" s="1"/>
  <c r="P118" i="674"/>
  <c r="S118" i="674" s="1"/>
  <c r="P110" i="674"/>
  <c r="S110" i="674" s="1"/>
  <c r="P107" i="674"/>
  <c r="S107" i="674" s="1"/>
  <c r="P99" i="674"/>
  <c r="S99" i="674" s="1"/>
  <c r="P139" i="674"/>
  <c r="S139" i="674" s="1"/>
  <c r="P136" i="674"/>
  <c r="S136" i="674" s="1"/>
  <c r="P123" i="674"/>
  <c r="S123" i="674" s="1"/>
  <c r="P115" i="674"/>
  <c r="S115" i="674" s="1"/>
  <c r="P104" i="674"/>
  <c r="S104" i="674" s="1"/>
  <c r="P131" i="674"/>
  <c r="S131" i="674" s="1"/>
  <c r="P128" i="674"/>
  <c r="S128" i="674" s="1"/>
  <c r="P120" i="674"/>
  <c r="S120" i="674" s="1"/>
  <c r="P112" i="674"/>
  <c r="S112" i="674" s="1"/>
  <c r="P138" i="674"/>
  <c r="S138" i="674" s="1"/>
  <c r="P135" i="674"/>
  <c r="S135" i="674" s="1"/>
  <c r="P125" i="674"/>
  <c r="S125" i="674" s="1"/>
  <c r="P117" i="674"/>
  <c r="S117" i="674" s="1"/>
  <c r="P106" i="674"/>
  <c r="S106" i="674" s="1"/>
  <c r="P98" i="674"/>
  <c r="S98" i="674" s="1"/>
  <c r="P133" i="674"/>
  <c r="S133" i="674" s="1"/>
  <c r="P122" i="674"/>
  <c r="S122" i="674" s="1"/>
  <c r="P114" i="674"/>
  <c r="S114" i="674" s="1"/>
  <c r="P103" i="674"/>
  <c r="S103" i="674" s="1"/>
  <c r="P95" i="674"/>
  <c r="S95" i="674" s="1"/>
  <c r="P119" i="674"/>
  <c r="S119" i="674" s="1"/>
  <c r="P93" i="674"/>
  <c r="S93" i="674" s="1"/>
  <c r="P89" i="674"/>
  <c r="S89" i="674" s="1"/>
  <c r="P88" i="674"/>
  <c r="S88" i="674" s="1"/>
  <c r="P81" i="674"/>
  <c r="S81" i="674" s="1"/>
  <c r="P77" i="674"/>
  <c r="S77" i="674" s="1"/>
  <c r="P71" i="674"/>
  <c r="S71" i="674" s="1"/>
  <c r="P68" i="674"/>
  <c r="S68" i="674" s="1"/>
  <c r="P62" i="674"/>
  <c r="S62" i="674" s="1"/>
  <c r="P51" i="674"/>
  <c r="S51" i="674" s="1"/>
  <c r="P101" i="674"/>
  <c r="S101" i="674" s="1"/>
  <c r="P84" i="674"/>
  <c r="S84" i="674" s="1"/>
  <c r="P65" i="674"/>
  <c r="S65" i="674" s="1"/>
  <c r="P59" i="674"/>
  <c r="S59" i="674" s="1"/>
  <c r="P56" i="674"/>
  <c r="S56" i="674" s="1"/>
  <c r="P47" i="674"/>
  <c r="S47" i="674" s="1"/>
  <c r="P100" i="674"/>
  <c r="S100" i="674" s="1"/>
  <c r="P92" i="674"/>
  <c r="S92" i="674" s="1"/>
  <c r="P87" i="674"/>
  <c r="S87" i="674" s="1"/>
  <c r="P80" i="674"/>
  <c r="S80" i="674" s="1"/>
  <c r="P53" i="674"/>
  <c r="S53" i="674" s="1"/>
  <c r="P130" i="674"/>
  <c r="S130" i="674" s="1"/>
  <c r="P111" i="674"/>
  <c r="S111" i="674" s="1"/>
  <c r="P83" i="674"/>
  <c r="S83" i="674" s="1"/>
  <c r="P70" i="674"/>
  <c r="S70" i="674" s="1"/>
  <c r="P67" i="674"/>
  <c r="S67" i="674" s="1"/>
  <c r="P64" i="674"/>
  <c r="S64" i="674" s="1"/>
  <c r="P61" i="674"/>
  <c r="S61" i="674" s="1"/>
  <c r="P91" i="674"/>
  <c r="S91" i="674" s="1"/>
  <c r="P79" i="674"/>
  <c r="S79" i="674" s="1"/>
  <c r="P58" i="674"/>
  <c r="S58" i="674" s="1"/>
  <c r="P55" i="674"/>
  <c r="S55" i="674" s="1"/>
  <c r="P127" i="674"/>
  <c r="S127" i="674" s="1"/>
  <c r="P108" i="674"/>
  <c r="P86" i="674"/>
  <c r="S86" i="674" s="1"/>
  <c r="P82" i="674"/>
  <c r="S82" i="674" s="1"/>
  <c r="P72" i="674"/>
  <c r="P69" i="674"/>
  <c r="S69" i="674" s="1"/>
  <c r="P63" i="674"/>
  <c r="P52" i="674"/>
  <c r="S52" i="674" s="1"/>
  <c r="P78" i="674"/>
  <c r="S78" i="674" s="1"/>
  <c r="P66" i="674"/>
  <c r="P60" i="674"/>
  <c r="S60" i="674" s="1"/>
  <c r="P50" i="674"/>
  <c r="S50" i="674" s="1"/>
  <c r="P48" i="674"/>
  <c r="S48" i="674" s="1"/>
  <c r="P49" i="674"/>
  <c r="S49" i="674" s="1"/>
  <c r="P40" i="674"/>
  <c r="P74" i="674"/>
  <c r="S74" i="674" s="1"/>
  <c r="P37" i="674"/>
  <c r="P54" i="674"/>
  <c r="S54" i="674" s="1"/>
  <c r="P45" i="674"/>
  <c r="S45" i="674" s="1"/>
  <c r="P42" i="674"/>
  <c r="P39" i="674"/>
  <c r="P90" i="674"/>
  <c r="S90" i="674" s="1"/>
  <c r="P85" i="674"/>
  <c r="S85" i="674" s="1"/>
  <c r="P26" i="674"/>
  <c r="S26" i="674" s="1"/>
  <c r="P18" i="674"/>
  <c r="S18" i="674" s="1"/>
  <c r="P21" i="674"/>
  <c r="S21" i="674" s="1"/>
  <c r="P34" i="674"/>
  <c r="S34" i="674" s="1"/>
  <c r="P31" i="674"/>
  <c r="S31" i="674" s="1"/>
  <c r="P23" i="674"/>
  <c r="S23" i="674" s="1"/>
  <c r="P15" i="674"/>
  <c r="S15" i="674" s="1"/>
  <c r="P12" i="674"/>
  <c r="S12" i="674" s="1"/>
  <c r="P29" i="674"/>
  <c r="S29" i="674" s="1"/>
  <c r="P28" i="674"/>
  <c r="S28" i="674" s="1"/>
  <c r="P20" i="674"/>
  <c r="S20" i="674" s="1"/>
  <c r="P44" i="674"/>
  <c r="S44" i="674" s="1"/>
  <c r="P33" i="674"/>
  <c r="S33" i="674" s="1"/>
  <c r="P25" i="674"/>
  <c r="S25" i="674" s="1"/>
  <c r="P17" i="674"/>
  <c r="S17" i="674" s="1"/>
  <c r="P46" i="674"/>
  <c r="S46" i="674" s="1"/>
  <c r="P41" i="674"/>
  <c r="P38" i="674"/>
  <c r="P36" i="674"/>
  <c r="S36" i="674" s="1"/>
  <c r="P30" i="674"/>
  <c r="S30" i="674" s="1"/>
  <c r="P22" i="674"/>
  <c r="S22" i="674" s="1"/>
  <c r="P96" i="674"/>
  <c r="S96" i="674" s="1"/>
  <c r="P27" i="674"/>
  <c r="S27" i="674" s="1"/>
  <c r="P19" i="674"/>
  <c r="S19" i="674" s="1"/>
  <c r="P13" i="674"/>
  <c r="S13" i="674" s="1"/>
  <c r="P35" i="674"/>
  <c r="S35" i="674" s="1"/>
  <c r="P32" i="674"/>
  <c r="S32" i="674" s="1"/>
  <c r="P24" i="674"/>
  <c r="S24" i="674" s="1"/>
  <c r="P16" i="674"/>
  <c r="S16" i="674" s="1"/>
  <c r="BY199" i="674" l="1"/>
  <c r="BY171" i="674"/>
  <c r="BY185" i="674"/>
  <c r="S63" i="674"/>
  <c r="S38" i="674"/>
  <c r="S238" i="674"/>
  <c r="S223" i="674"/>
  <c r="S229" i="674" s="1"/>
  <c r="S234" i="674"/>
  <c r="S39" i="674"/>
  <c r="S235" i="674"/>
  <c r="P196" i="674"/>
  <c r="S237" i="674"/>
  <c r="S224" i="674"/>
  <c r="S230" i="674" s="1"/>
  <c r="S236" i="674"/>
  <c r="P199" i="674"/>
  <c r="R196" i="674"/>
  <c r="P194" i="674"/>
  <c r="S192" i="674"/>
  <c r="S194" i="674" s="1"/>
  <c r="S42" i="674"/>
  <c r="P197" i="674"/>
  <c r="S108" i="674"/>
  <c r="S197" i="674" s="1"/>
  <c r="S66" i="674"/>
  <c r="S201" i="674"/>
  <c r="S221" i="674"/>
  <c r="S227" i="674" s="1"/>
  <c r="R199" i="674"/>
  <c r="R194" i="674"/>
  <c r="S40" i="674"/>
  <c r="S222" i="674"/>
  <c r="S228" i="674" s="1"/>
  <c r="S41" i="674"/>
  <c r="S226" i="674"/>
  <c r="P198" i="674"/>
  <c r="S151" i="674"/>
  <c r="S198" i="674" s="1"/>
  <c r="R197" i="674"/>
  <c r="R198" i="674"/>
  <c r="S37" i="674"/>
  <c r="S72" i="674" l="1"/>
  <c r="S196" i="674" s="1"/>
  <c r="S239" i="674"/>
  <c r="S161" i="674" l="1"/>
  <c r="S174" i="674" s="1"/>
  <c r="S153" i="674"/>
  <c r="S199" i="674"/>
  <c r="S185" i="674" l="1"/>
  <c r="S168" i="674"/>
  <c r="S171" i="6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tc={664B08F9-26FD-47F4-A549-A38241E9213C}</author>
    <author>tc={2F729704-CE14-4F46-8CC5-3366368148CD}</author>
  </authors>
  <commentList>
    <comment ref="AM84" authorId="0" shapeId="0" xr:uid="{664B08F9-26FD-47F4-A549-A38241E9213C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  <comment ref="AM155" authorId="1" shapeId="0" xr:uid="{2F729704-CE14-4F46-8CC5-336636814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_FX" description="Connection to the 'OUTPUT_FX' query in the workbook." type="5" refreshedVersion="8" background="1" saveData="1">
    <dbPr connection="Provider=Microsoft.Mashup.OleDb.1;Data Source=$Workbook$;Location=OUTPUT_FX;Extended Properties=&quot;&quot;" command="SELECT * FROM [OUTPUT_FX]"/>
  </connection>
  <connection id="2" xr16:uid="{00000000-0015-0000-FFFF-FFFF01000000}" keepAlive="1" name="Query - OUTPUT_MA_PACK_GP_Internal" description="Connection to the 'OUTPUT_MA_PACK_GP_Internal' query in the workbook." type="5" refreshedVersion="0" background="1">
    <dbPr connection="Provider=Microsoft.Mashup.OleDb.1;Data Source=$Workbook$;Location=OUTPUT_MA_PACK_GP_Internal;Extended Properties=&quot;&quot;" command="SELECT * FROM [OUTPUT_MA_PACK_GP_Internal]"/>
  </connection>
  <connection id="3" xr16:uid="{00000000-0015-0000-FFFF-FFFF02000000}" keepAlive="1" name="Query - OUTPUT_MA_PACK_GP_Internal (2)" description="Connection to the 'OUTPUT_MA_PACK_GP_Internal (2)' query in the workbook." type="5" refreshedVersion="7" background="1" saveData="1">
    <dbPr connection="Provider=Microsoft.Mashup.OleDb.1;Data Source=$Workbook$;Location=&quot;OUTPUT_MA_PACK_GP_Internal (2)&quot;;Extended Properties=&quot;&quot;" command="SELECT * FROM [OUTPUT_MA_PACK_GP_Internal (2)]"/>
  </connection>
  <connection id="4" xr16:uid="{00000000-0015-0000-FFFF-FFFF03000000}" keepAlive="1" name="Query - qr_fx" description="Connection to the 'qr_fx' query in the workbook." type="5" refreshedVersion="7" background="1" saveData="1">
    <dbPr connection="Provider=Microsoft.Mashup.OleDb.1;Data Source=$Workbook$;Location=qr_fx;Extended Properties=&quot;&quot;" command="SELECT * FROM [qr_fx]"/>
  </connection>
  <connection id="5" xr16:uid="{00000000-0015-0000-FFFF-FFFF04000000}" keepAlive="1" name="Query - qr_output_AGM_Account" description="Connection to the 'qr_output_AGM_Account' query in the workbook." type="5" refreshedVersion="7" background="1" saveData="1">
    <dbPr connection="Provider=Microsoft.Mashup.OleDb.1;Data Source=$Workbook$;Location=qr_output_AGM_Account;Extended Properties=&quot;&quot;" command="SELECT * FROM [qr_output_AGM_Account]"/>
  </connection>
  <connection id="6" xr16:uid="{00000000-0015-0000-FFFF-FFFF05000000}" keepAlive="1" name="Query - qr_output_MA_Mapping" description="Connection to the 'qr_output_MA_Mapping' query in the workbook." type="5" refreshedVersion="7" background="1" saveData="1">
    <dbPr connection="Provider=Microsoft.Mashup.OleDb.1;Data Source=$Workbook$;Location=qr_output_MA_Mapping;Extended Properties=&quot;&quot;" command="SELECT * FROM [qr_output_MA_Mapping]"/>
  </connection>
  <connection id="7" xr16:uid="{00000000-0015-0000-FFFF-FFFF06000000}" keepAlive="1" name="Query - tb_ref_MA_Account_Hiearchy" description="Connection to the 'tb_ref_MA_Account_Hiearchy' query in the workbook." type="5" refreshedVersion="0" background="1">
    <dbPr connection="Provider=Microsoft.Mashup.OleDb.1;Data Source=$Workbook$;Location=tb_ref_MA_Account_Hiearchy;Extended Properties=&quot;&quot;" command="SELECT * FROM [tb_ref_MA_Account_Hiearchy]"/>
  </connection>
  <connection id="8" xr16:uid="{00000000-0015-0000-FFFF-FFFF07000000}" keepAlive="1" name="Query - tb_ref_MA_Account_Hiearchy (2)" description="Connection to the 'tb_ref_MA_Account_Hiearchy (2)' query in the workbook." type="5" refreshedVersion="7" background="1" saveData="1">
    <dbPr connection="Provider=Microsoft.Mashup.OleDb.1;Data Source=$Workbook$;Location=&quot;tb_ref_MA_Account_Hiearchy (2)&quot;;Extended Properties=&quot;&quot;" command="SELECT * FROM [tb_ref_MA_Account_Hiearchy (2)]"/>
  </connection>
  <connection id="9" xr16:uid="{00000000-0015-0000-FFFF-FFFF08000000}" keepAlive="1" name="Query - tb_ref_MA_Dept" description="Connection to the 'tb_ref_MA_Dept' query in the workbook." type="5" refreshedVersion="7" background="1" saveData="1">
    <dbPr connection="Provider=Microsoft.Mashup.OleDb.1;Data Source=$Workbook$;Location=tb_ref_MA_Dept;Extended Properties=&quot;&quot;" command="SELECT * FROM [tb_ref_MA_Dept]"/>
  </connection>
  <connection id="10" xr16:uid="{00000000-0015-0000-FFFF-FFFF09000000}" keepAlive="1" name="Query - TB_REF_MA_FX" description="Connection to the 'TB_REF_MA_FX' query in the workbook." type="5" refreshedVersion="0" background="1">
    <dbPr connection="Provider=Microsoft.Mashup.OleDb.1;Data Source=$Workbook$;Location=TB_REF_MA_FX;Extended Properties=&quot;&quot;" command="SELECT * FROM [TB_REF_MA_FX]"/>
  </connection>
</connections>
</file>

<file path=xl/sharedStrings.xml><?xml version="1.0" encoding="utf-8"?>
<sst xmlns="http://schemas.openxmlformats.org/spreadsheetml/2006/main" count="1039" uniqueCount="582">
  <si>
    <t>WINGS</t>
  </si>
  <si>
    <t>USA</t>
  </si>
  <si>
    <t>UAE</t>
  </si>
  <si>
    <t>UK</t>
  </si>
  <si>
    <t>Accounts dimension:</t>
  </si>
  <si>
    <t>TEST:TM1 Accounts</t>
  </si>
  <si>
    <t>Period Dimension:</t>
  </si>
  <si>
    <t>TEST:Period</t>
  </si>
  <si>
    <t>Fact cube:</t>
  </si>
  <si>
    <t>TEST:MA_Fact</t>
  </si>
  <si>
    <t>Staging Cube:</t>
  </si>
  <si>
    <t>TEST:MA_Staging</t>
  </si>
  <si>
    <t>Period</t>
  </si>
  <si>
    <t>Half</t>
  </si>
  <si>
    <t>Layer</t>
  </si>
  <si>
    <t>Compare to</t>
  </si>
  <si>
    <t>Earnings</t>
  </si>
  <si>
    <t>GROUP STATUTORY</t>
  </si>
  <si>
    <t>ACTUAL</t>
  </si>
  <si>
    <t>Month No</t>
  </si>
  <si>
    <t>CALC</t>
  </si>
  <si>
    <t>20Q4</t>
  </si>
  <si>
    <t>GBP</t>
  </si>
  <si>
    <t>Q1</t>
  </si>
  <si>
    <t>Q2</t>
  </si>
  <si>
    <t>Q3</t>
  </si>
  <si>
    <t>Q4</t>
  </si>
  <si>
    <t>Stat_Transaction Count</t>
  </si>
  <si>
    <t>Unassigned</t>
  </si>
  <si>
    <t>Statistics</t>
  </si>
  <si>
    <t>Total Transactions</t>
  </si>
  <si>
    <t>Stat_TTV</t>
  </si>
  <si>
    <t>Total Transaction Value</t>
  </si>
  <si>
    <t>Net Sales</t>
  </si>
  <si>
    <t>Rev_Sales Air</t>
  </si>
  <si>
    <t>Air</t>
  </si>
  <si>
    <t>Sales Air</t>
  </si>
  <si>
    <t>Rev_Sales Land Hotel</t>
  </si>
  <si>
    <t>Hotel</t>
  </si>
  <si>
    <t>Sales Hotel</t>
  </si>
  <si>
    <t>Rev_Sales Land Car</t>
  </si>
  <si>
    <t>Car</t>
  </si>
  <si>
    <t>Sales Car</t>
  </si>
  <si>
    <t>Rev_Sales Land Other</t>
  </si>
  <si>
    <t>Land Other</t>
  </si>
  <si>
    <t>Sales Land Other</t>
  </si>
  <si>
    <t>Rev_Sales Other</t>
  </si>
  <si>
    <t>Other</t>
  </si>
  <si>
    <t>Sales Other</t>
  </si>
  <si>
    <t>Commission Received Point of Sale</t>
  </si>
  <si>
    <t>Rev_Commission Air</t>
  </si>
  <si>
    <t>Commission Air</t>
  </si>
  <si>
    <t>Rev_Commission Land Hotel</t>
  </si>
  <si>
    <t>Commission Hotel</t>
  </si>
  <si>
    <t>Rev_Commission Land Car</t>
  </si>
  <si>
    <t>Commission Car</t>
  </si>
  <si>
    <t>Rev_Commission Land Other</t>
  </si>
  <si>
    <t>Commission Land Other</t>
  </si>
  <si>
    <t>Rev_Commission Other</t>
  </si>
  <si>
    <t>Commission Other</t>
  </si>
  <si>
    <t>MSM/VCF</t>
  </si>
  <si>
    <t>Rev_MSM/VCF Air</t>
  </si>
  <si>
    <t>MSM/VCF Air</t>
  </si>
  <si>
    <t>Rev_MSM/VCF Land Hotel</t>
  </si>
  <si>
    <t>MSM/VCF Hotel</t>
  </si>
  <si>
    <t>Rev_MSM/VCF Land Car</t>
  </si>
  <si>
    <t>MSM/VCF Car</t>
  </si>
  <si>
    <t>Rev_MSM/VCF Land Other</t>
  </si>
  <si>
    <t>MSM/VCF Land Other</t>
  </si>
  <si>
    <t>Rev_MSM/VCF Other</t>
  </si>
  <si>
    <t>MSM/VCF Other</t>
  </si>
  <si>
    <t>Rev_Professional Fees</t>
  </si>
  <si>
    <t>Professional Fees</t>
  </si>
  <si>
    <t>Sales Merchant Fees</t>
  </si>
  <si>
    <t>Rev_Sales Merchant</t>
  </si>
  <si>
    <t>Merchant Fees</t>
  </si>
  <si>
    <t>Rev_Wings24</t>
  </si>
  <si>
    <t>Wings24</t>
  </si>
  <si>
    <t>Share Cost Recovery</t>
  </si>
  <si>
    <t>Rev_IC</t>
  </si>
  <si>
    <t>Intercompany Charge out</t>
  </si>
  <si>
    <t>Total Revenue</t>
  </si>
  <si>
    <t>Direct Cost</t>
  </si>
  <si>
    <t>dc_Direct Cost Air</t>
  </si>
  <si>
    <t>Direct Cost Air</t>
  </si>
  <si>
    <t>dc_Direct Cost Land Hotel</t>
  </si>
  <si>
    <t>Direct Cost Hotel</t>
  </si>
  <si>
    <t>dc_Direct Cost Land Car</t>
  </si>
  <si>
    <t>Direct Cost Car</t>
  </si>
  <si>
    <t>dc_Direct Cost Land Other</t>
  </si>
  <si>
    <t>Direct Cost Land Other</t>
  </si>
  <si>
    <t>dc_Direct Cost Other</t>
  </si>
  <si>
    <t>Direct Cost Other</t>
  </si>
  <si>
    <t>Total Gross Profit POS</t>
  </si>
  <si>
    <t>Rev_GDS Revenue</t>
  </si>
  <si>
    <t>GDS Revenue</t>
  </si>
  <si>
    <t>Rev_Override income</t>
  </si>
  <si>
    <t>Overrides</t>
  </si>
  <si>
    <t>Rev_Commission Received Nonpoint of sale</t>
  </si>
  <si>
    <t>Commission Received - Non- point of sale</t>
  </si>
  <si>
    <t>Rev_Other income/Incidental income</t>
  </si>
  <si>
    <t>Other income/Incidental income</t>
  </si>
  <si>
    <t>Rev_FX</t>
  </si>
  <si>
    <t>FX Margin</t>
  </si>
  <si>
    <t>ADM Margin</t>
  </si>
  <si>
    <t>ADM Revenue</t>
  </si>
  <si>
    <t>REV_ADM</t>
  </si>
  <si>
    <t>Reveniue ADM</t>
  </si>
  <si>
    <t>ADM Cost</t>
  </si>
  <si>
    <t>DC_ADM</t>
  </si>
  <si>
    <t>Cost ADM</t>
  </si>
  <si>
    <t>Process Errors</t>
  </si>
  <si>
    <t>DC_Staff Errors</t>
  </si>
  <si>
    <t>Staff Errors</t>
  </si>
  <si>
    <t>DC_Wings Commercial write off</t>
  </si>
  <si>
    <t>Commercial Write Off</t>
  </si>
  <si>
    <t>DC_Intercompany Unmatched</t>
  </si>
  <si>
    <t>Intercompany Unmatched</t>
  </si>
  <si>
    <t>DC_MERCHANT FEES</t>
  </si>
  <si>
    <t>DC_GDS_Costs</t>
  </si>
  <si>
    <t>GDS Costs</t>
  </si>
  <si>
    <t>Total GP %</t>
  </si>
  <si>
    <t>Staff Costs</t>
  </si>
  <si>
    <t>Opex_Salaries &amp; Benefits</t>
  </si>
  <si>
    <t>Local Salaries</t>
  </si>
  <si>
    <t>L1_Salaries &amp; Benefits</t>
  </si>
  <si>
    <t>Local - Client Services</t>
  </si>
  <si>
    <t>Client Services Local</t>
  </si>
  <si>
    <t>Local - Finance</t>
  </si>
  <si>
    <t>Finance Local</t>
  </si>
  <si>
    <t>Local - BD</t>
  </si>
  <si>
    <t>BD Local</t>
  </si>
  <si>
    <t>Local - Other</t>
  </si>
  <si>
    <t>Other Local</t>
  </si>
  <si>
    <t>Other Gross Wages &amp; Salaries</t>
  </si>
  <si>
    <t>GSC Allocation</t>
  </si>
  <si>
    <t>L1_GSC</t>
  </si>
  <si>
    <t>Opex_GSC</t>
  </si>
  <si>
    <t>Client Services GSC</t>
  </si>
  <si>
    <t>L1_GSC Finance</t>
  </si>
  <si>
    <t>Opex_GSC Finance</t>
  </si>
  <si>
    <t>Finance GSC</t>
  </si>
  <si>
    <t>Other GSC</t>
  </si>
  <si>
    <t>Non GSC Allocation</t>
  </si>
  <si>
    <t>Opex_Inter branch Costs</t>
  </si>
  <si>
    <t>Regional - Other</t>
  </si>
  <si>
    <t>Regional Admin</t>
  </si>
  <si>
    <t>Other allocated</t>
  </si>
  <si>
    <t>Contract &amp; Temporary Labour</t>
  </si>
  <si>
    <t>Opex_Salaries Temporary</t>
  </si>
  <si>
    <t>Temporary Labour</t>
  </si>
  <si>
    <t>Opex_Salaries Contract</t>
  </si>
  <si>
    <t>Contract Labour</t>
  </si>
  <si>
    <t>T&amp;E</t>
  </si>
  <si>
    <t>Opex_Travelling</t>
  </si>
  <si>
    <t>Travelling</t>
  </si>
  <si>
    <t xml:space="preserve">Opex_Entertainment </t>
  </si>
  <si>
    <t xml:space="preserve">Entertainment </t>
  </si>
  <si>
    <t>Opex_Events &amp; Functions</t>
  </si>
  <si>
    <t>Events &amp; Functions</t>
  </si>
  <si>
    <t>Staff welfare &amp; Training</t>
  </si>
  <si>
    <t>Opex_Staff welfare</t>
  </si>
  <si>
    <t>Staff welfare</t>
  </si>
  <si>
    <t>Opex_Training</t>
  </si>
  <si>
    <t>Training</t>
  </si>
  <si>
    <t>Incentives &amp; Commission</t>
  </si>
  <si>
    <t>Opex_Incentives</t>
  </si>
  <si>
    <t>Incentives</t>
  </si>
  <si>
    <t>Incentives BD</t>
  </si>
  <si>
    <t xml:space="preserve">Opex_Management Incentive </t>
  </si>
  <si>
    <t xml:space="preserve">Management Incentive </t>
  </si>
  <si>
    <t>Opex_Commission Paid</t>
  </si>
  <si>
    <t>Commission Paid</t>
  </si>
  <si>
    <t>Opex_Recruitment Fees</t>
  </si>
  <si>
    <t>Recruitment Fees</t>
  </si>
  <si>
    <t xml:space="preserve">Total Staff Costs  </t>
  </si>
  <si>
    <t>Infrastructure</t>
  </si>
  <si>
    <t>Facilities Expense</t>
  </si>
  <si>
    <t>Opex_Rent</t>
  </si>
  <si>
    <t>Rent</t>
  </si>
  <si>
    <t>Opex_Utilities</t>
  </si>
  <si>
    <t>Utilities</t>
  </si>
  <si>
    <t>Opex_Property taxes</t>
  </si>
  <si>
    <t>Property Taxes</t>
  </si>
  <si>
    <t>Opex_Repairs &amp; Maintenance</t>
  </si>
  <si>
    <t>Repairs &amp; Maintenance</t>
  </si>
  <si>
    <t>Data &amp; Telecoms</t>
  </si>
  <si>
    <t>Opex_Data Line</t>
  </si>
  <si>
    <t>Data Line</t>
  </si>
  <si>
    <t>Opex_Postage &amp; Telephones</t>
  </si>
  <si>
    <t>Postage &amp; Telephones</t>
  </si>
  <si>
    <t>Office Equipment Costs</t>
  </si>
  <si>
    <t>Opex_Computer Expenses</t>
  </si>
  <si>
    <t>Computer Expenses</t>
  </si>
  <si>
    <t>Opex_Equipment Rental</t>
  </si>
  <si>
    <t>Equipment Rental</t>
  </si>
  <si>
    <t>Opex_Insurance</t>
  </si>
  <si>
    <t>Insurance</t>
  </si>
  <si>
    <t>Printing &amp; Stationary</t>
  </si>
  <si>
    <t>Opex_Stationery</t>
  </si>
  <si>
    <t>Stationery</t>
  </si>
  <si>
    <t>Opex_Printing</t>
  </si>
  <si>
    <t>Printing</t>
  </si>
  <si>
    <t>Opex_Consumables</t>
  </si>
  <si>
    <t>Consumables</t>
  </si>
  <si>
    <t>Opex_IT Development</t>
  </si>
  <si>
    <t>IT Development</t>
  </si>
  <si>
    <t>Opex_Software Licences</t>
  </si>
  <si>
    <t>Software Licences</t>
  </si>
  <si>
    <t>Total Infrastructure</t>
  </si>
  <si>
    <t>Other Overheads</t>
  </si>
  <si>
    <t>Audit &amp; Accounting Fees</t>
  </si>
  <si>
    <t>Opex_Audit Fees</t>
  </si>
  <si>
    <t>Audit Fees</t>
  </si>
  <si>
    <t>Opex_Accounting Fees</t>
  </si>
  <si>
    <t>Accounting Fees</t>
  </si>
  <si>
    <t>Opex_Subscriptions</t>
  </si>
  <si>
    <t>Subscriptions</t>
  </si>
  <si>
    <t>Opex_Bank Charges</t>
  </si>
  <si>
    <t>Bank Charges</t>
  </si>
  <si>
    <t>Opex_Legal Fees</t>
  </si>
  <si>
    <t>Legal Fees</t>
  </si>
  <si>
    <t>Opex_Consultation Fees</t>
  </si>
  <si>
    <t>Consultation Fees</t>
  </si>
  <si>
    <t>Opex_Directors Fees</t>
  </si>
  <si>
    <t>Directors Fees</t>
  </si>
  <si>
    <t>Opex_Bad Debts</t>
  </si>
  <si>
    <t>Bad Debts</t>
  </si>
  <si>
    <t>Opex_WithHolding Tax</t>
  </si>
  <si>
    <t>Withholding Tax</t>
  </si>
  <si>
    <t>Opex_Advertising &amp; Marketing</t>
  </si>
  <si>
    <t>Advertising &amp; Marketing</t>
  </si>
  <si>
    <t>Opex_Delivery Expenses</t>
  </si>
  <si>
    <t>Delivery Expenses</t>
  </si>
  <si>
    <t>Opex_Discount Allowed</t>
  </si>
  <si>
    <t>Discount Allowed</t>
  </si>
  <si>
    <t>Opex_Donations</t>
  </si>
  <si>
    <t>Donations</t>
  </si>
  <si>
    <t>Opex_Fines &amp; Penalties</t>
  </si>
  <si>
    <t>Fines &amp; Penalties</t>
  </si>
  <si>
    <t>Opex_Asset Disposal</t>
  </si>
  <si>
    <t>Gain on Asset Disposal</t>
  </si>
  <si>
    <t>Opex_Other Operating Expense</t>
  </si>
  <si>
    <t>Other Operating Expense</t>
  </si>
  <si>
    <t>Total Other Overheads</t>
  </si>
  <si>
    <t>OPEX_REGION</t>
  </si>
  <si>
    <t>Intra Regional Allocation</t>
  </si>
  <si>
    <t>Total Cost before Shared Service</t>
  </si>
  <si>
    <t>Local EBITDA</t>
  </si>
  <si>
    <t>Group Overheads Shared Costs</t>
  </si>
  <si>
    <t>Opex_Global Technology</t>
  </si>
  <si>
    <t>Global Technology</t>
  </si>
  <si>
    <t>Opex_Group Administration</t>
  </si>
  <si>
    <t>Group Administration</t>
  </si>
  <si>
    <t>Total Costs</t>
  </si>
  <si>
    <t>Sustainable EBITDA</t>
  </si>
  <si>
    <t>Exceptional items &amp; Restructure</t>
  </si>
  <si>
    <t>Opex_Restructure</t>
  </si>
  <si>
    <t>Restructure &amp; Redundancy</t>
  </si>
  <si>
    <t>Opex_Other costs</t>
  </si>
  <si>
    <t>Other Unusual Costs</t>
  </si>
  <si>
    <t>Opex_Project cost</t>
  </si>
  <si>
    <t>Project Costs</t>
  </si>
  <si>
    <t>Rev_Sundry Income</t>
  </si>
  <si>
    <t>Sundry Income</t>
  </si>
  <si>
    <t>EBT</t>
  </si>
  <si>
    <t>Opex_Minority</t>
  </si>
  <si>
    <t>Minority Interest</t>
  </si>
  <si>
    <t>Reported EBITDA before FX</t>
  </si>
  <si>
    <t>Opex_Management Allocations</t>
  </si>
  <si>
    <t>Management Allocation Reversal</t>
  </si>
  <si>
    <t>Opex_Profit &amp; (Loss) on Foreign Exchange</t>
  </si>
  <si>
    <t>(Profit) &amp; Loss on FX</t>
  </si>
  <si>
    <t>Reported EBITDA</t>
  </si>
  <si>
    <t>Depreciation &amp; Amortisation</t>
  </si>
  <si>
    <t>Opex_Amortisation</t>
  </si>
  <si>
    <t>Amortisation</t>
  </si>
  <si>
    <t>Opex_Depreciation</t>
  </si>
  <si>
    <t>Depreciation</t>
  </si>
  <si>
    <t>Opex_Loss on Disposal of Fixed Assets</t>
  </si>
  <si>
    <t>Loss on Disposal of Fixed Assets</t>
  </si>
  <si>
    <t>Opex_ROU</t>
  </si>
  <si>
    <t>Right of use IFR15</t>
  </si>
  <si>
    <t>Net Interest Paid</t>
  </si>
  <si>
    <t>Opex_Interest Paid</t>
  </si>
  <si>
    <t>Interest Paid</t>
  </si>
  <si>
    <t>Opex_Interest Received</t>
  </si>
  <si>
    <t>Interest Received</t>
  </si>
  <si>
    <t>Opex_Corporation Tax</t>
  </si>
  <si>
    <t>Income Tax</t>
  </si>
  <si>
    <t>Stat_WORKDAYS</t>
  </si>
  <si>
    <t>Workdays</t>
  </si>
  <si>
    <t>L1_GDS Transactions SABRE</t>
  </si>
  <si>
    <t>Stat_GDS_SABRE</t>
  </si>
  <si>
    <t>GDS Transactions SABRE</t>
  </si>
  <si>
    <t>Stat_GDS_AMADEUS</t>
  </si>
  <si>
    <t>GDS Transactions Amadeus</t>
  </si>
  <si>
    <t>GP per Transaction</t>
  </si>
  <si>
    <t>Staff Cost per Transaction</t>
  </si>
  <si>
    <t>Total Cost per Transaction</t>
  </si>
  <si>
    <t>EBIT per Transaction</t>
  </si>
  <si>
    <t>FTE Local</t>
  </si>
  <si>
    <t>All Companies</t>
  </si>
  <si>
    <t>FTE Allocated</t>
  </si>
  <si>
    <t>GSC - Client Services</t>
  </si>
  <si>
    <t>GSC - Finance</t>
  </si>
  <si>
    <t>BD GSC</t>
  </si>
  <si>
    <t>GSC - BD</t>
  </si>
  <si>
    <t>GSC - Other</t>
  </si>
  <si>
    <t>Finance Group</t>
  </si>
  <si>
    <t>Non GSC - Finance</t>
  </si>
  <si>
    <t>IT Group</t>
  </si>
  <si>
    <t>Group - IT</t>
  </si>
  <si>
    <t>Admin Group</t>
  </si>
  <si>
    <t>Group - ADMIN</t>
  </si>
  <si>
    <t>Projects Group</t>
  </si>
  <si>
    <t>Group - OPS</t>
  </si>
  <si>
    <t>Other Group</t>
  </si>
  <si>
    <t>Group - Other</t>
  </si>
  <si>
    <t>FTE Total</t>
  </si>
  <si>
    <t>Client Services</t>
  </si>
  <si>
    <t>Finance</t>
  </si>
  <si>
    <t>Sales</t>
  </si>
  <si>
    <t>Transactions per FTE</t>
  </si>
  <si>
    <t>Total Staff Costs By Function before Group SS</t>
  </si>
  <si>
    <t xml:space="preserve">Client Services </t>
  </si>
  <si>
    <t xml:space="preserve">Finance </t>
  </si>
  <si>
    <t xml:space="preserve">Sales </t>
  </si>
  <si>
    <t xml:space="preserve">Other </t>
  </si>
  <si>
    <t>Balance Sheet</t>
  </si>
  <si>
    <t>Non Current Assets</t>
  </si>
  <si>
    <t>L1_Investments</t>
  </si>
  <si>
    <t>Intercompany Investment</t>
  </si>
  <si>
    <t>Alchimea</t>
  </si>
  <si>
    <t>investment - Alchimea</t>
  </si>
  <si>
    <t>Cyprus</t>
  </si>
  <si>
    <t>investment - Cyprus</t>
  </si>
  <si>
    <t>UK2</t>
  </si>
  <si>
    <t>Investment - Grosvenor</t>
  </si>
  <si>
    <t>UK3</t>
  </si>
  <si>
    <t>Investment - Michelles Travel</t>
  </si>
  <si>
    <t>Singapore</t>
  </si>
  <si>
    <t>investment - Singapore</t>
  </si>
  <si>
    <t>investment - Wings DXB</t>
  </si>
  <si>
    <t>UK1</t>
  </si>
  <si>
    <t>Investment - Wings UK</t>
  </si>
  <si>
    <t>Investment - Wings USA</t>
  </si>
  <si>
    <t>ZA1</t>
  </si>
  <si>
    <t>Investment - South Africa</t>
  </si>
  <si>
    <t>Norway</t>
  </si>
  <si>
    <t>Investment - Norway</t>
  </si>
  <si>
    <t>ZA2</t>
  </si>
  <si>
    <t>Investment - WingsNaledi</t>
  </si>
  <si>
    <t>Investment - Other</t>
  </si>
  <si>
    <t>L1_Fixed Assets</t>
  </si>
  <si>
    <t>Fixed Assets</t>
  </si>
  <si>
    <t>Fixtures &amp; Fittings</t>
  </si>
  <si>
    <t>IT equipment</t>
  </si>
  <si>
    <t>Office Equipment</t>
  </si>
  <si>
    <t>Office equipment</t>
  </si>
  <si>
    <t>Other Fixed Asset</t>
  </si>
  <si>
    <t>Intangible Assets</t>
  </si>
  <si>
    <t>Intangible Asset</t>
  </si>
  <si>
    <t>L1_Right of Use Asset</t>
  </si>
  <si>
    <t>Right of Use</t>
  </si>
  <si>
    <t>Other Intangible Assets</t>
  </si>
  <si>
    <t>L1_Goodwill</t>
  </si>
  <si>
    <t>Goodwill</t>
  </si>
  <si>
    <t>L1_Intercompany Loan</t>
  </si>
  <si>
    <t>Loan Intercompany</t>
  </si>
  <si>
    <t>AC1</t>
  </si>
  <si>
    <t>Loan - Alchimea</t>
  </si>
  <si>
    <t>AC2</t>
  </si>
  <si>
    <t>Loan - Alchimea Cyprus</t>
  </si>
  <si>
    <t>Angola</t>
  </si>
  <si>
    <t>Loan - Angola</t>
  </si>
  <si>
    <t>Brazil</t>
  </si>
  <si>
    <t>Loan - Brazil</t>
  </si>
  <si>
    <t>CP1</t>
  </si>
  <si>
    <t>Loan - Caspean</t>
  </si>
  <si>
    <t>Loan - Cyprus</t>
  </si>
  <si>
    <t>Loan - Dubai</t>
  </si>
  <si>
    <t>Egypt</t>
  </si>
  <si>
    <t>Loan - Egypt</t>
  </si>
  <si>
    <t>Loan - Grosvenor</t>
  </si>
  <si>
    <t>Nigeria</t>
  </si>
  <si>
    <t>Loan - Nigeria</t>
  </si>
  <si>
    <t>Loan - Norway</t>
  </si>
  <si>
    <t>Saudi Arabia</t>
  </si>
  <si>
    <t>Loan - Saudi</t>
  </si>
  <si>
    <t>Loan - Singapore</t>
  </si>
  <si>
    <t>Loan - South Africa</t>
  </si>
  <si>
    <t>Loan - Wings Naledi</t>
  </si>
  <si>
    <t>Loan - US</t>
  </si>
  <si>
    <t>Loan - UK</t>
  </si>
  <si>
    <t>WH1</t>
  </si>
  <si>
    <t>Loan - Wings Holdings</t>
  </si>
  <si>
    <t>L1_Other Intercompany AR</t>
  </si>
  <si>
    <t>Other Intercompany</t>
  </si>
  <si>
    <t>Deferred Tax Asset</t>
  </si>
  <si>
    <t>L1_Other Non Current Assets</t>
  </si>
  <si>
    <t>Other Non Current Assets</t>
  </si>
  <si>
    <t>Other Debtors BTG</t>
  </si>
  <si>
    <t>Loan BTG</t>
  </si>
  <si>
    <t/>
  </si>
  <si>
    <t>L2_Current Assets</t>
  </si>
  <si>
    <t>Current Assets</t>
  </si>
  <si>
    <t>Cash</t>
  </si>
  <si>
    <t>Bank &amp; Petty Cash</t>
  </si>
  <si>
    <t>L1_Bank &amp; Petty Cash</t>
  </si>
  <si>
    <t>L1_Credit Card Wait</t>
  </si>
  <si>
    <t>Cards</t>
  </si>
  <si>
    <t>L1_Cash In Transit</t>
  </si>
  <si>
    <t>Cash in Transit</t>
  </si>
  <si>
    <t>L1 Guarantees</t>
  </si>
  <si>
    <t>Guarantees</t>
  </si>
  <si>
    <t>205005</t>
  </si>
  <si>
    <t>Overdraft</t>
  </si>
  <si>
    <t>L1_Trade AR</t>
  </si>
  <si>
    <t>AR Trade</t>
  </si>
  <si>
    <t>L1_Inter Company Trade</t>
  </si>
  <si>
    <t>Intercompany - AR trade</t>
  </si>
  <si>
    <t>L1_Inter Company Non Trade</t>
  </si>
  <si>
    <t>Intercompany - AR non trade</t>
  </si>
  <si>
    <t>207201</t>
  </si>
  <si>
    <t xml:space="preserve">Intercompany - AR GDS/Commissions </t>
  </si>
  <si>
    <t>207701</t>
  </si>
  <si>
    <t>Shared costs Receivable</t>
  </si>
  <si>
    <t>L1_Inter Company Loan Current</t>
  </si>
  <si>
    <t>Loan Intercompany (Current)</t>
  </si>
  <si>
    <t>L2 Other Debtors</t>
  </si>
  <si>
    <t>Other Debtors</t>
  </si>
  <si>
    <t>L1_Deposits</t>
  </si>
  <si>
    <t>Deposits</t>
  </si>
  <si>
    <t>L1_Other Debtors</t>
  </si>
  <si>
    <t>101701 - Non Current Related Party Debtors</t>
  </si>
  <si>
    <t>Other Related Party</t>
  </si>
  <si>
    <t>L1_Related Party Loan Current BTG</t>
  </si>
  <si>
    <t>L1_Override Commissiom Provision</t>
  </si>
  <si>
    <t>Override Commission Provision</t>
  </si>
  <si>
    <t>L2_Accruals &amp; Prepaid expenses</t>
  </si>
  <si>
    <t>Accruals &amp; Prepaid Expenses</t>
  </si>
  <si>
    <t>L1_Prepaid Expenses</t>
  </si>
  <si>
    <t>Prepaid Expenses</t>
  </si>
  <si>
    <t>L1_Accrued Income</t>
  </si>
  <si>
    <t>Accrued Income</t>
  </si>
  <si>
    <t>L1_VAT Receivable / Payable</t>
  </si>
  <si>
    <t>VAT Receivable</t>
  </si>
  <si>
    <t>L1_VAT Receivable</t>
  </si>
  <si>
    <t>L1_VAT Payable</t>
  </si>
  <si>
    <t>VAT Payable</t>
  </si>
  <si>
    <t>Other Taxes Receivable</t>
  </si>
  <si>
    <t>L1_Corporation Tax</t>
  </si>
  <si>
    <t>Corporation Tax</t>
  </si>
  <si>
    <t>L1_Withholding</t>
  </si>
  <si>
    <t>Withholding</t>
  </si>
  <si>
    <t>L1_Other Current Assets</t>
  </si>
  <si>
    <t>Other Current Assets</t>
  </si>
  <si>
    <t>Total Assets</t>
  </si>
  <si>
    <t>L2_Current Liabilities</t>
  </si>
  <si>
    <t>Current Liabilities</t>
  </si>
  <si>
    <t>L1_Accounts Payable</t>
  </si>
  <si>
    <t>Accounts Payable</t>
  </si>
  <si>
    <t>L1_Accounts Payable/Clearing - BSP</t>
  </si>
  <si>
    <t>AP - BSP</t>
  </si>
  <si>
    <t>L1_Accounts Payable/Clearing - Credit Cards</t>
  </si>
  <si>
    <t>AP - Credit Cards</t>
  </si>
  <si>
    <t>L1_Accounts Payable Other</t>
  </si>
  <si>
    <t>AP - Other</t>
  </si>
  <si>
    <t>L1_Intercompany - AP trade</t>
  </si>
  <si>
    <t>Intercompany - AP trade</t>
  </si>
  <si>
    <t>L1_Intercompany - AP non trade</t>
  </si>
  <si>
    <t>Intercompany - AP non trade</t>
  </si>
  <si>
    <t>L1_Intercompany - AP GDS/Commissions</t>
  </si>
  <si>
    <t xml:space="preserve">Intercompany - AP GDS/Commissions </t>
  </si>
  <si>
    <t>L1_Shared Costs Payable</t>
  </si>
  <si>
    <t xml:space="preserve">Shared Costs Payable </t>
  </si>
  <si>
    <t>L1_Inter Co Loans Payable</t>
  </si>
  <si>
    <t>Loan - Brasil</t>
  </si>
  <si>
    <t>Loan - Gillingham</t>
  </si>
  <si>
    <t>NO1</t>
  </si>
  <si>
    <t>Loan - Pine Pass</t>
  </si>
  <si>
    <t>UK6</t>
  </si>
  <si>
    <t>Loan - Venture</t>
  </si>
  <si>
    <t>L1_Accruals</t>
  </si>
  <si>
    <t>Accruals &amp; Provisions</t>
  </si>
  <si>
    <t>L1_Payroll Provisions</t>
  </si>
  <si>
    <t>Payroll Provisions</t>
  </si>
  <si>
    <t>L1_General Provisions</t>
  </si>
  <si>
    <t>General Provisions</t>
  </si>
  <si>
    <t>L0_Deferred Revenue</t>
  </si>
  <si>
    <t>Deferred Revenue</t>
  </si>
  <si>
    <t>L1_RHA</t>
  </si>
  <si>
    <t xml:space="preserve">RHA </t>
  </si>
  <si>
    <t>L1_AR Deposits Payable</t>
  </si>
  <si>
    <t>AR Deposits Payable</t>
  </si>
  <si>
    <t>Corporation Tax Payable</t>
  </si>
  <si>
    <t>L1_Deferred Tax Liability</t>
  </si>
  <si>
    <t>Deferred Tax Liability</t>
  </si>
  <si>
    <t>L1_Other Current Liabilities</t>
  </si>
  <si>
    <t>Other Current Liabilities</t>
  </si>
  <si>
    <t>L0_Other Current Liabilities</t>
  </si>
  <si>
    <t>Other current Liabilities</t>
  </si>
  <si>
    <t>L1_ROU - Current Liabilities</t>
  </si>
  <si>
    <t>Right of Use Liabilites</t>
  </si>
  <si>
    <t>L1_External Loans</t>
  </si>
  <si>
    <t>Loans Payable</t>
  </si>
  <si>
    <t>NCA</t>
  </si>
  <si>
    <t>Non Current Liabilities</t>
  </si>
  <si>
    <t>Loans External</t>
  </si>
  <si>
    <t>L1_Loans Related Party BTG</t>
  </si>
  <si>
    <t>BTG</t>
  </si>
  <si>
    <t>Loan - BTG</t>
  </si>
  <si>
    <t>Loan - Other</t>
  </si>
  <si>
    <t>Loans Shareholder</t>
  </si>
  <si>
    <t>UK4</t>
  </si>
  <si>
    <t>uk2</t>
  </si>
  <si>
    <t>L1_Deferred Revenue</t>
  </si>
  <si>
    <t>L1_Clearing Accounts</t>
  </si>
  <si>
    <t>Clearing Accounts</t>
  </si>
  <si>
    <t>L1_AP Unallocated Invoices</t>
  </si>
  <si>
    <t>AP Unallocated Invoices</t>
  </si>
  <si>
    <t>AR_Unallocated Receipts</t>
  </si>
  <si>
    <t>AR Unallocated Receipts</t>
  </si>
  <si>
    <t>L1_Clearing BSP</t>
  </si>
  <si>
    <t>Clearing BSP</t>
  </si>
  <si>
    <t>L1_Clearing BSP Refunds</t>
  </si>
  <si>
    <t>Clearing Bsp Refunds</t>
  </si>
  <si>
    <t>L1_Clearing Other</t>
  </si>
  <si>
    <t>Clearing Other</t>
  </si>
  <si>
    <t>321514</t>
  </si>
  <si>
    <t>Credit Card Disputes</t>
  </si>
  <si>
    <t>Other Travel Related Income LT</t>
  </si>
  <si>
    <t>Other Travel Related Income</t>
  </si>
  <si>
    <t>L1_TRX-Non Current Liabilities</t>
  </si>
  <si>
    <t>TRX Holding Account</t>
  </si>
  <si>
    <t>L1_Other Long Term</t>
  </si>
  <si>
    <t xml:space="preserve">Other Long Term </t>
  </si>
  <si>
    <t>Long Term Liabilities - Other</t>
  </si>
  <si>
    <t>Long Term  Liabilities - (Grosvenor Vendors)</t>
  </si>
  <si>
    <t>L2_Equity</t>
  </si>
  <si>
    <t>Shareholders Equity</t>
  </si>
  <si>
    <t>Non Distributable Reserves</t>
  </si>
  <si>
    <t>L1_Share Capital</t>
  </si>
  <si>
    <t>Share Capital</t>
  </si>
  <si>
    <t>L1_Non-Controlling Interest</t>
  </si>
  <si>
    <t>Non Controlling Interest</t>
  </si>
  <si>
    <t>Retained Earnings</t>
  </si>
  <si>
    <t>L1_Retained income</t>
  </si>
  <si>
    <t>L1_FX on Consolidation</t>
  </si>
  <si>
    <t>Retained Earnings FX</t>
  </si>
  <si>
    <t>Net Income</t>
  </si>
  <si>
    <t>L1_Dividends</t>
  </si>
  <si>
    <t>Dividends Paid</t>
  </si>
  <si>
    <t>Total Equity and Liabilities</t>
  </si>
  <si>
    <t>check 0</t>
  </si>
  <si>
    <t>L1_Shareholders Loans</t>
  </si>
  <si>
    <t>Loans - NCL</t>
  </si>
  <si>
    <t>L1_Loan - Other</t>
  </si>
  <si>
    <t>100101</t>
  </si>
  <si>
    <t>100201</t>
  </si>
  <si>
    <t>L1_Deferred Tax Liability LT</t>
  </si>
  <si>
    <t>202304</t>
  </si>
  <si>
    <t>Merchant fee costs</t>
  </si>
  <si>
    <t>L1_Merchant Fees</t>
  </si>
  <si>
    <t>L1_Other related party</t>
  </si>
  <si>
    <t>SINGAPORE</t>
  </si>
  <si>
    <t>SOUTH AFRICA</t>
  </si>
  <si>
    <t>ANGOLA</t>
  </si>
  <si>
    <t>MOZAMBIQUE</t>
  </si>
  <si>
    <t>NIGERIA</t>
  </si>
  <si>
    <t>BRAZIL</t>
  </si>
  <si>
    <t>CANADA</t>
  </si>
  <si>
    <t>SAUDI ARABIA</t>
  </si>
  <si>
    <t>EGYPT</t>
  </si>
  <si>
    <t>NORWAY</t>
  </si>
  <si>
    <t>CYPRUS</t>
  </si>
  <si>
    <t>PHILIPPINES</t>
  </si>
  <si>
    <t>ALCHIMEA</t>
  </si>
  <si>
    <t>GROUP UK</t>
  </si>
  <si>
    <t>MONACO</t>
  </si>
  <si>
    <t>[MA Master V2.15 - June 5 data.xlsx]KSA'!F6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</si>
</sst>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£&quot;* #,##0_);_(&quot;£&quot;* \(#,##0\);_(&quot;£&quot;* &quot;-&quot;_);_(@_)"/>
    <numFmt numFmtId="168" formatCode="_(&quot;£&quot;* #,##0.00_);_(&quot;£&quot;* \(#,##0.00\);_(&quot;£&quot;* &quot;-&quot;??_);_(@_)"/>
    <numFmt numFmtId="169" formatCode="_ &quot;R&quot;\ * #,##0.00_ ;_ &quot;R&quot;\ * \-#,##0.00_ ;_ &quot;R&quot;\ * &quot;-&quot;??_ ;_ @_ "/>
    <numFmt numFmtId="170" formatCode="_ * #,##0.00_ ;_ * \-#,##0.00_ ;_ * &quot;-&quot;??_ ;_ @_ "/>
    <numFmt numFmtId="171" formatCode="#,##0_ ;[Red]\-#,##0\ "/>
    <numFmt numFmtId="172" formatCode=";;;"/>
    <numFmt numFmtId="173" formatCode="_(* #,##0_);_(* \(#,##0\);_(* &quot;-&quot;??_);_(@_)"/>
    <numFmt numFmtId="174" formatCode="&quot; &quot;#,##0.00&quot; &quot;;&quot;-&quot;#,##0.00&quot; &quot;;&quot; -&quot;00&quot; &quot;;&quot; &quot;@&quot; &quot;"/>
    <numFmt numFmtId="175" formatCode="#,##0,;\(#,##0,\);\-"/>
    <numFmt numFmtId="176" formatCode="_(* #,##0.0_);_(* \(#,##0.0\);_(* &quot;-&quot;?_);@_)"/>
    <numFmt numFmtId="177" formatCode="0.0%"/>
    <numFmt numFmtId="178" formatCode="#,##0;\(#,##0\)"/>
    <numFmt numFmtId="179" formatCode="_([$€-2]* #,##0.00_);_([$€-2]* \(#,##0.00\);_([$€-2]* &quot;-&quot;??_)"/>
    <numFmt numFmtId="180" formatCode="_(* #,##0.00_);_(* \(#,##0.00\);_(* \-??_);_(@_)"/>
    <numFmt numFmtId="181" formatCode="_ * #,##0.00_ ;_ * \-#,##0.00_ ;_ * \-??_ ;_ @_ "/>
    <numFmt numFmtId="182" formatCode="_(* #,##0.0_);_(* \(#,##0.0\);_(* &quot;-&quot;??_);_(@_)"/>
    <numFmt numFmtId="183" formatCode="#,##0;[Red]\-#,##0;\-"/>
  </numFmts>
  <fonts count="8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b/>
      <sz val="10"/>
      <color rgb="FFFFFFFF"/>
      <name val="Century Gothic"/>
      <family val="2"/>
    </font>
    <font>
      <b/>
      <sz val="11"/>
      <color rgb="FF000000"/>
      <name val="Calibri"/>
      <family val="2"/>
    </font>
    <font>
      <sz val="11"/>
      <name val="Times New Roman"/>
      <family val="1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9"/>
      <color theme="10"/>
      <name val="Century Gothic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999FF"/>
      <name val="Arial"/>
      <family val="2"/>
    </font>
    <font>
      <sz val="9"/>
      <name val="Arial"/>
      <family val="2"/>
    </font>
    <font>
      <sz val="11"/>
      <color rgb="FF800080"/>
      <name val="Calibri"/>
      <family val="2"/>
    </font>
    <font>
      <b/>
      <sz val="8"/>
      <color rgb="FF9999FF"/>
      <name val="Arial"/>
      <family val="2"/>
    </font>
    <font>
      <sz val="8"/>
      <name val="Arial"/>
      <family val="2"/>
    </font>
    <font>
      <b/>
      <sz val="9"/>
      <color rgb="FF9999FF"/>
      <name val="Arial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b/>
      <sz val="10"/>
      <color rgb="FF000080"/>
      <name val="Arial Narrow"/>
      <family val="2"/>
    </font>
    <font>
      <sz val="10"/>
      <name val="Arial Narrow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2"/>
    </font>
    <font>
      <sz val="11"/>
      <color rgb="FFFF0000"/>
      <name val="Calibri"/>
      <family val="2"/>
    </font>
    <font>
      <sz val="8"/>
      <color theme="1"/>
      <name val="Century Gothic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color theme="0"/>
      <name val="Century Gothic"/>
      <family val="2"/>
    </font>
    <font>
      <b/>
      <sz val="8"/>
      <color rgb="FFFA7D00"/>
      <name val="Century Gothic"/>
      <family val="2"/>
    </font>
    <font>
      <b/>
      <sz val="8"/>
      <color theme="0"/>
      <name val="Century Gothic"/>
      <family val="2"/>
    </font>
    <font>
      <b/>
      <sz val="15"/>
      <color theme="3"/>
      <name val="Century Gothic"/>
      <family val="2"/>
    </font>
    <font>
      <sz val="8"/>
      <color rgb="FF3F3F76"/>
      <name val="Century Gothic"/>
      <family val="2"/>
    </font>
    <font>
      <sz val="8"/>
      <color rgb="FFFA7D00"/>
      <name val="Century Gothic"/>
      <family val="2"/>
    </font>
    <font>
      <sz val="8"/>
      <color rgb="FF9C6500"/>
      <name val="Century Gothic"/>
      <family val="2"/>
    </font>
    <font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color theme="3"/>
      <name val="Century Gothic"/>
      <family val="2"/>
    </font>
    <font>
      <sz val="10"/>
      <color theme="5"/>
      <name val="Arial"/>
      <family val="2"/>
    </font>
    <font>
      <sz val="10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sz val="10"/>
      <color theme="3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sz val="10"/>
      <color theme="3"/>
      <name val="Arial"/>
      <family val="2"/>
    </font>
    <font>
      <sz val="10"/>
      <color indexed="25"/>
      <name val="Arial"/>
      <family val="2"/>
    </font>
    <font>
      <b/>
      <sz val="10"/>
      <color theme="0"/>
      <name val="Arial"/>
      <family val="2"/>
    </font>
    <font>
      <sz val="10"/>
      <color theme="0"/>
      <name val="Century Gothic"/>
      <family val="2"/>
    </font>
    <font>
      <sz val="10"/>
      <color theme="0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3" tint="-0.249855037079989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9999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608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75" fillId="4" borderId="0" applyNumberFormat="0" applyBorder="0" applyAlignment="0" applyProtection="0"/>
    <xf numFmtId="0" fontId="75" fillId="5" borderId="0" applyNumberFormat="0" applyBorder="0" applyAlignment="0" applyProtection="0"/>
    <xf numFmtId="0" fontId="75" fillId="6" borderId="0" applyNumberFormat="0" applyBorder="0" applyAlignment="0" applyProtection="0"/>
    <xf numFmtId="0" fontId="75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1" applyNumberFormat="0" applyAlignment="0" applyProtection="0"/>
    <xf numFmtId="0" fontId="14" fillId="28" borderId="2" applyNumberFormat="0" applyAlignment="0" applyProtection="0"/>
    <xf numFmtId="166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0" borderId="1" applyNumberFormat="0" applyAlignment="0" applyProtection="0"/>
    <xf numFmtId="0" fontId="22" fillId="0" borderId="6" applyNumberFormat="0" applyFill="0" applyAlignment="0" applyProtection="0"/>
    <xf numFmtId="0" fontId="23" fillId="31" borderId="0" applyNumberFormat="0" applyBorder="0" applyAlignment="0" applyProtection="0"/>
    <xf numFmtId="0" fontId="6" fillId="0" borderId="0"/>
    <xf numFmtId="0" fontId="3" fillId="0" borderId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/>
    <xf numFmtId="0" fontId="4" fillId="0" borderId="0"/>
    <xf numFmtId="0" fontId="3" fillId="0" borderId="0"/>
    <xf numFmtId="0" fontId="24" fillId="0" borderId="0" applyNumberFormat="0" applyBorder="0" applyProtection="0"/>
    <xf numFmtId="0" fontId="25" fillId="0" borderId="0"/>
    <xf numFmtId="0" fontId="75" fillId="0" borderId="0"/>
    <xf numFmtId="0" fontId="75" fillId="0" borderId="0"/>
    <xf numFmtId="0" fontId="9" fillId="0" borderId="0"/>
    <xf numFmtId="0" fontId="75" fillId="0" borderId="0"/>
    <xf numFmtId="0" fontId="75" fillId="0" borderId="0"/>
    <xf numFmtId="0" fontId="4" fillId="0" borderId="0"/>
    <xf numFmtId="0" fontId="3" fillId="0" borderId="0"/>
    <xf numFmtId="0" fontId="2" fillId="32" borderId="7" applyNumberFormat="0" applyFont="0" applyAlignment="0" applyProtection="0"/>
    <xf numFmtId="0" fontId="26" fillId="27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32" borderId="7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9" fontId="30" fillId="0" borderId="0" applyProtection="0"/>
    <xf numFmtId="176" fontId="31" fillId="0" borderId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49" fontId="33" fillId="0" borderId="0" applyFont="0" applyFill="0" applyBorder="0" applyProtection="0"/>
    <xf numFmtId="178" fontId="31" fillId="0" borderId="0" applyAlignment="0" applyProtection="0"/>
    <xf numFmtId="176" fontId="31" fillId="0" borderId="0" applyAlignment="0" applyProtection="0"/>
    <xf numFmtId="175" fontId="31" fillId="0" borderId="0" applyAlignment="0" applyProtection="0"/>
    <xf numFmtId="0" fontId="31" fillId="0" borderId="0" applyAlignment="0" applyProtection="0"/>
    <xf numFmtId="177" fontId="34" fillId="0" borderId="0" applyFill="0" applyBorder="0" applyAlignment="0" applyProtection="0"/>
    <xf numFmtId="0" fontId="34" fillId="0" borderId="0" applyNumberFormat="0" applyProtection="0"/>
    <xf numFmtId="0" fontId="35" fillId="0" borderId="10" applyNumberFormat="0" applyProtection="0"/>
    <xf numFmtId="0" fontId="35" fillId="0" borderId="0" applyNumberForma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75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3">
      <alignment horizontal="right" wrapText="1"/>
    </xf>
    <xf numFmtId="0" fontId="40" fillId="0" borderId="0" applyFill="0" applyBorder="0">
      <alignment horizontal="left" vertical="top" wrapText="1"/>
    </xf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9" fillId="0" borderId="0"/>
    <xf numFmtId="166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33" borderId="0" applyNumberFormat="0" applyBorder="0" applyAlignment="0" applyProtection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36" borderId="0" applyNumberFormat="0" applyBorder="0" applyAlignment="0" applyProtection="0"/>
    <xf numFmtId="0" fontId="75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3" borderId="0" applyNumberFormat="0" applyBorder="0" applyAlignment="0" applyProtection="0"/>
    <xf numFmtId="0" fontId="11" fillId="45" borderId="0" applyNumberFormat="0" applyBorder="0" applyAlignment="0" applyProtection="0"/>
    <xf numFmtId="0" fontId="75" fillId="32" borderId="7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5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4" fillId="0" borderId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0" borderId="0"/>
    <xf numFmtId="170" fontId="6" fillId="0" borderId="0" applyFont="0" applyFill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166" fontId="6" fillId="0" borderId="0" applyFont="0" applyFill="0" applyBorder="0" applyAlignment="0" applyProtection="0"/>
    <xf numFmtId="0" fontId="75" fillId="32" borderId="7" applyNumberFormat="0" applyFont="0" applyAlignment="0" applyProtection="0"/>
    <xf numFmtId="0" fontId="10" fillId="49" borderId="0" applyNumberFormat="0" applyBorder="0" applyAlignment="0" applyProtection="0"/>
    <xf numFmtId="0" fontId="10" fillId="48" borderId="0" applyNumberFormat="0" applyBorder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6" fillId="32" borderId="18" applyNumberFormat="0" applyFont="0" applyAlignment="0" applyProtection="0"/>
    <xf numFmtId="0" fontId="75" fillId="0" borderId="0"/>
    <xf numFmtId="17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0" fontId="2" fillId="32" borderId="7" applyNumberFormat="0" applyFont="0" applyAlignment="0" applyProtection="0"/>
    <xf numFmtId="0" fontId="6" fillId="0" borderId="0"/>
    <xf numFmtId="0" fontId="6" fillId="32" borderId="18" applyNumberFormat="0" applyAlignment="0" applyProtection="0"/>
    <xf numFmtId="0" fontId="6" fillId="0" borderId="0"/>
    <xf numFmtId="0" fontId="75" fillId="35" borderId="0" applyNumberFormat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6" fillId="0" borderId="0"/>
    <xf numFmtId="0" fontId="48" fillId="50" borderId="19" applyNumberFormat="0" applyAlignment="0" applyProtection="0"/>
    <xf numFmtId="0" fontId="75" fillId="8" borderId="0" applyNumberFormat="0" applyBorder="0" applyAlignment="0" applyProtection="0"/>
    <xf numFmtId="0" fontId="75" fillId="11" borderId="0" applyNumberFormat="0" applyBorder="0" applyAlignment="0" applyProtection="0"/>
    <xf numFmtId="0" fontId="11" fillId="16" borderId="0" applyNumberFormat="0" applyBorder="0" applyAlignment="0" applyProtection="0"/>
    <xf numFmtId="0" fontId="75" fillId="9" borderId="0" applyNumberFormat="0" applyBorder="0" applyAlignment="0" applyProtection="0"/>
    <xf numFmtId="166" fontId="2" fillId="0" borderId="0" applyFont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75" fillId="0" borderId="0"/>
    <xf numFmtId="166" fontId="7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1" fillId="17" borderId="0" applyNumberFormat="0" applyBorder="0" applyAlignment="0" applyProtection="0"/>
    <xf numFmtId="166" fontId="2" fillId="0" borderId="0" applyFont="0" applyFill="0" applyBorder="0" applyAlignment="0" applyProtection="0"/>
    <xf numFmtId="0" fontId="75" fillId="35" borderId="0" applyNumberFormat="0" applyBorder="0" applyAlignment="0" applyProtection="0"/>
    <xf numFmtId="180" fontId="6" fillId="0" borderId="0" applyFill="0" applyBorder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0" borderId="0"/>
    <xf numFmtId="0" fontId="75" fillId="2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10" borderId="0" applyNumberFormat="0" applyBorder="0" applyAlignment="0" applyProtection="0"/>
    <xf numFmtId="0" fontId="2" fillId="38" borderId="0" applyNumberFormat="0" applyBorder="0" applyAlignment="0" applyProtection="0"/>
    <xf numFmtId="0" fontId="2" fillId="35" borderId="0" applyNumberFormat="0" applyBorder="0" applyAlignment="0" applyProtection="0"/>
    <xf numFmtId="0" fontId="75" fillId="34" borderId="0" applyNumberFormat="0" applyBorder="0" applyAlignment="0" applyProtection="0"/>
    <xf numFmtId="0" fontId="6" fillId="0" borderId="0"/>
    <xf numFmtId="0" fontId="45" fillId="30" borderId="11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75" fillId="4" borderId="0" applyNumberFormat="0" applyBorder="0" applyAlignment="0" applyProtection="0"/>
    <xf numFmtId="9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4" borderId="0" applyNumberFormat="0" applyBorder="0" applyAlignment="0" applyProtection="0"/>
    <xf numFmtId="0" fontId="45" fillId="30" borderId="11" applyNumberFormat="0" applyAlignment="0" applyProtection="0"/>
    <xf numFmtId="0" fontId="75" fillId="33" borderId="0" applyNumberFormat="0" applyBorder="0" applyAlignment="0" applyProtection="0"/>
    <xf numFmtId="0" fontId="75" fillId="6" borderId="0" applyNumberFormat="0" applyBorder="0" applyAlignment="0" applyProtection="0"/>
    <xf numFmtId="166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7" borderId="0" applyNumberFormat="0" applyBorder="0" applyAlignment="0" applyProtection="0"/>
    <xf numFmtId="0" fontId="75" fillId="0" borderId="0"/>
    <xf numFmtId="9" fontId="6" fillId="0" borderId="0" applyFill="0" applyBorder="0" applyAlignment="0" applyProtection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3" fillId="0" borderId="0"/>
    <xf numFmtId="9" fontId="75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75" fillId="13" borderId="0" applyNumberFormat="0" applyBorder="0" applyAlignment="0" applyProtection="0"/>
    <xf numFmtId="0" fontId="48" fillId="50" borderId="19" applyNumberFormat="0" applyAlignment="0" applyProtection="0"/>
    <xf numFmtId="0" fontId="75" fillId="32" borderId="7" applyNumberFormat="0" applyFont="0" applyAlignment="0" applyProtection="0"/>
    <xf numFmtId="0" fontId="75" fillId="0" borderId="0"/>
    <xf numFmtId="0" fontId="8" fillId="0" borderId="20" applyNumberFormat="0" applyFill="0" applyAlignment="0" applyProtection="0"/>
    <xf numFmtId="9" fontId="3" fillId="0" borderId="0" applyFont="0" applyFill="0" applyBorder="0" applyAlignment="0" applyProtection="0"/>
    <xf numFmtId="0" fontId="6" fillId="32" borderId="18" applyNumberFormat="0" applyAlignment="0" applyProtection="0"/>
    <xf numFmtId="0" fontId="11" fillId="16" borderId="0" applyNumberFormat="0" applyBorder="0" applyAlignment="0" applyProtection="0"/>
    <xf numFmtId="180" fontId="6" fillId="0" borderId="0" applyFill="0" applyBorder="0" applyAlignment="0" applyProtection="0"/>
    <xf numFmtId="0" fontId="2" fillId="0" borderId="0"/>
    <xf numFmtId="0" fontId="6" fillId="32" borderId="18" applyNumberFormat="0" applyAlignment="0" applyProtection="0"/>
    <xf numFmtId="0" fontId="75" fillId="10" borderId="0" applyNumberFormat="0" applyBorder="0" applyAlignment="0" applyProtection="0"/>
    <xf numFmtId="0" fontId="6" fillId="0" borderId="0"/>
    <xf numFmtId="0" fontId="2" fillId="0" borderId="0"/>
    <xf numFmtId="0" fontId="75" fillId="7" borderId="0" applyNumberFormat="0" applyBorder="0" applyAlignment="0" applyProtection="0"/>
    <xf numFmtId="170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75" fillId="6" borderId="0" applyNumberFormat="0" applyBorder="0" applyAlignment="0" applyProtection="0"/>
    <xf numFmtId="0" fontId="75" fillId="5" borderId="0" applyNumberFormat="0" applyBorder="0" applyAlignment="0" applyProtection="0"/>
    <xf numFmtId="0" fontId="75" fillId="40" borderId="0" applyNumberFormat="0" applyBorder="0" applyAlignment="0" applyProtection="0"/>
    <xf numFmtId="0" fontId="75" fillId="36" borderId="0" applyNumberFormat="0" applyBorder="0" applyAlignment="0" applyProtection="0"/>
    <xf numFmtId="0" fontId="75" fillId="32" borderId="7" applyNumberFormat="0" applyFont="0" applyAlignment="0" applyProtection="0"/>
    <xf numFmtId="0" fontId="6" fillId="32" borderId="18" applyNumberFormat="0" applyFont="0" applyAlignment="0" applyProtection="0"/>
    <xf numFmtId="0" fontId="43" fillId="0" borderId="15" applyNumberFormat="0" applyFill="0" applyAlignment="0" applyProtection="0"/>
    <xf numFmtId="166" fontId="2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75" fillId="0" borderId="0"/>
    <xf numFmtId="0" fontId="2" fillId="0" borderId="0"/>
    <xf numFmtId="9" fontId="6" fillId="0" borderId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9" fontId="75" fillId="0" borderId="0" applyFont="0" applyFill="0" applyBorder="0" applyAlignment="0" applyProtection="0"/>
    <xf numFmtId="0" fontId="75" fillId="0" borderId="0"/>
    <xf numFmtId="166" fontId="75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6" fillId="32" borderId="18" applyNumberFormat="0" applyAlignment="0" applyProtection="0"/>
    <xf numFmtId="0" fontId="6" fillId="0" borderId="0"/>
    <xf numFmtId="0" fontId="2" fillId="0" borderId="0"/>
    <xf numFmtId="0" fontId="75" fillId="5" borderId="0" applyNumberFormat="0" applyBorder="0" applyAlignment="0" applyProtection="0"/>
    <xf numFmtId="0" fontId="75" fillId="9" borderId="0" applyNumberFormat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2" fillId="0" borderId="0"/>
    <xf numFmtId="0" fontId="75" fillId="0" borderId="0"/>
    <xf numFmtId="0" fontId="6" fillId="0" borderId="0"/>
    <xf numFmtId="0" fontId="75" fillId="13" borderId="0" applyNumberFormat="0" applyBorder="0" applyAlignment="0" applyProtection="0"/>
    <xf numFmtId="0" fontId="2" fillId="0" borderId="0"/>
    <xf numFmtId="0" fontId="2" fillId="0" borderId="0"/>
    <xf numFmtId="0" fontId="10" fillId="43" borderId="0" applyNumberFormat="0" applyBorder="0" applyAlignment="0" applyProtection="0"/>
    <xf numFmtId="166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2" borderId="0" applyNumberFormat="0" applyBorder="0" applyAlignment="0" applyProtection="0"/>
    <xf numFmtId="0" fontId="6" fillId="32" borderId="18" applyNumberFormat="0" applyFont="0" applyAlignment="0" applyProtection="0"/>
    <xf numFmtId="181" fontId="6" fillId="0" borderId="0" applyFill="0" applyBorder="0" applyAlignment="0" applyProtection="0"/>
    <xf numFmtId="166" fontId="75" fillId="0" borderId="0" applyFont="0" applyFill="0" applyBorder="0" applyAlignment="0" applyProtection="0"/>
    <xf numFmtId="0" fontId="2" fillId="0" borderId="0"/>
    <xf numFmtId="0" fontId="36" fillId="50" borderId="11" applyNumberFormat="0" applyAlignment="0" applyProtection="0"/>
    <xf numFmtId="0" fontId="6" fillId="0" borderId="0"/>
    <xf numFmtId="0" fontId="6" fillId="0" borderId="0"/>
    <xf numFmtId="0" fontId="75" fillId="0" borderId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0" borderId="0"/>
    <xf numFmtId="166" fontId="75" fillId="0" borderId="0" applyFont="0" applyFill="0" applyBorder="0" applyAlignment="0" applyProtection="0"/>
    <xf numFmtId="0" fontId="75" fillId="8" borderId="0" applyNumberFormat="0" applyBorder="0" applyAlignment="0" applyProtection="0"/>
    <xf numFmtId="0" fontId="75" fillId="0" borderId="0"/>
    <xf numFmtId="166" fontId="75" fillId="0" borderId="0" applyFont="0" applyFill="0" applyBorder="0" applyAlignment="0" applyProtection="0"/>
    <xf numFmtId="0" fontId="75" fillId="0" borderId="0"/>
    <xf numFmtId="0" fontId="3" fillId="0" borderId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0" borderId="0"/>
    <xf numFmtId="0" fontId="3" fillId="0" borderId="0"/>
    <xf numFmtId="0" fontId="75" fillId="12" borderId="0" applyNumberFormat="0" applyBorder="0" applyAlignment="0" applyProtection="0"/>
    <xf numFmtId="0" fontId="75" fillId="7" borderId="0" applyNumberFormat="0" applyBorder="0" applyAlignment="0" applyProtection="0"/>
    <xf numFmtId="0" fontId="75" fillId="32" borderId="7" applyNumberFormat="0" applyFont="0" applyAlignment="0" applyProtection="0"/>
    <xf numFmtId="0" fontId="2" fillId="39" borderId="0" applyNumberFormat="0" applyBorder="0" applyAlignment="0" applyProtection="0"/>
    <xf numFmtId="9" fontId="6" fillId="0" borderId="0" applyFill="0" applyBorder="0" applyAlignment="0" applyProtection="0"/>
    <xf numFmtId="0" fontId="75" fillId="34" borderId="0" applyNumberFormat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40" borderId="0" applyNumberFormat="0" applyBorder="0" applyAlignment="0" applyProtection="0"/>
    <xf numFmtId="0" fontId="6" fillId="32" borderId="18" applyNumberFormat="0" applyFont="0" applyAlignment="0" applyProtection="0"/>
    <xf numFmtId="0" fontId="75" fillId="35" borderId="0" applyNumberFormat="0" applyBorder="0" applyAlignment="0" applyProtection="0"/>
    <xf numFmtId="0" fontId="6" fillId="32" borderId="18" applyNumberFormat="0" applyAlignment="0" applyProtection="0"/>
    <xf numFmtId="0" fontId="2" fillId="32" borderId="7" applyNumberFormat="0" applyFont="0" applyAlignment="0" applyProtection="0"/>
    <xf numFmtId="0" fontId="75" fillId="13" borderId="0" applyNumberFormat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9" fontId="75" fillId="0" borderId="0" applyFont="0" applyFill="0" applyBorder="0" applyAlignment="0" applyProtection="0"/>
    <xf numFmtId="9" fontId="6" fillId="0" borderId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170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11" borderId="0" applyNumberFormat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5" borderId="0" applyNumberFormat="0" applyBorder="0" applyAlignment="0" applyProtection="0"/>
    <xf numFmtId="180" fontId="6" fillId="0" borderId="0" applyFill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9" fontId="6" fillId="0" borderId="0" applyFont="0" applyFill="0" applyBorder="0" applyAlignment="0" applyProtection="0"/>
    <xf numFmtId="0" fontId="2" fillId="0" borderId="0"/>
    <xf numFmtId="0" fontId="75" fillId="0" borderId="0"/>
    <xf numFmtId="166" fontId="6" fillId="0" borderId="0" applyFont="0" applyFill="0" applyBorder="0" applyAlignment="0" applyProtection="0"/>
    <xf numFmtId="0" fontId="75" fillId="5" borderId="0" applyNumberFormat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75" fillId="13" borderId="0" applyNumberFormat="0" applyBorder="0" applyAlignment="0" applyProtection="0"/>
    <xf numFmtId="9" fontId="75" fillId="0" borderId="0" applyFont="0" applyFill="0" applyBorder="0" applyAlignment="0" applyProtection="0"/>
    <xf numFmtId="0" fontId="75" fillId="6" borderId="0" applyNumberFormat="0" applyBorder="0" applyAlignment="0" applyProtection="0"/>
    <xf numFmtId="0" fontId="6" fillId="0" borderId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5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75" fillId="0" borderId="0"/>
    <xf numFmtId="0" fontId="75" fillId="11" borderId="0" applyNumberFormat="0" applyBorder="0" applyAlignment="0" applyProtection="0"/>
    <xf numFmtId="0" fontId="75" fillId="10" borderId="0" applyNumberFormat="0" applyBorder="0" applyAlignment="0" applyProtection="0"/>
    <xf numFmtId="170" fontId="6" fillId="0" borderId="0" applyFont="0" applyFill="0" applyBorder="0" applyAlignment="0" applyProtection="0"/>
    <xf numFmtId="0" fontId="75" fillId="4" borderId="0" applyNumberFormat="0" applyBorder="0" applyAlignment="0" applyProtection="0"/>
    <xf numFmtId="0" fontId="2" fillId="36" borderId="0" applyNumberFormat="0" applyBorder="0" applyAlignment="0" applyProtection="0"/>
    <xf numFmtId="170" fontId="6" fillId="0" borderId="0" applyFont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0" borderId="0"/>
    <xf numFmtId="166" fontId="7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170" fontId="7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2" fillId="32" borderId="7" applyNumberFormat="0" applyFont="0" applyAlignment="0" applyProtection="0"/>
    <xf numFmtId="0" fontId="6" fillId="32" borderId="18" applyNumberFormat="0" applyAlignment="0" applyProtection="0"/>
    <xf numFmtId="172" fontId="3" fillId="0" borderId="0" applyFont="0" applyFill="0" applyBorder="0" applyAlignment="0" applyProtection="0"/>
    <xf numFmtId="0" fontId="75" fillId="0" borderId="0"/>
    <xf numFmtId="9" fontId="2" fillId="0" borderId="0" applyFont="0" applyFill="0" applyBorder="0" applyAlignment="0" applyProtection="0"/>
    <xf numFmtId="0" fontId="2" fillId="0" borderId="0"/>
    <xf numFmtId="0" fontId="75" fillId="0" borderId="0"/>
    <xf numFmtId="166" fontId="2" fillId="0" borderId="0" applyFont="0" applyFill="0" applyBorder="0" applyAlignment="0" applyProtection="0"/>
    <xf numFmtId="0" fontId="75" fillId="10" borderId="0" applyNumberFormat="0" applyBorder="0" applyAlignment="0" applyProtection="0"/>
    <xf numFmtId="0" fontId="75" fillId="0" borderId="0"/>
    <xf numFmtId="0" fontId="75" fillId="4" borderId="0" applyNumberFormat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75" fillId="11" borderId="0" applyNumberFormat="0" applyBorder="0" applyAlignment="0" applyProtection="0"/>
    <xf numFmtId="0" fontId="36" fillId="50" borderId="11" applyNumberFormat="0" applyAlignment="0" applyProtection="0"/>
    <xf numFmtId="0" fontId="2" fillId="0" borderId="0"/>
    <xf numFmtId="0" fontId="75" fillId="0" borderId="0"/>
    <xf numFmtId="9" fontId="2" fillId="0" borderId="0" applyFont="0" applyFill="0" applyBorder="0" applyAlignment="0" applyProtection="0"/>
    <xf numFmtId="0" fontId="10" fillId="40" borderId="0" applyNumberFormat="0" applyBorder="0" applyAlignment="0" applyProtection="0"/>
    <xf numFmtId="0" fontId="75" fillId="5" borderId="0" applyNumberFormat="0" applyBorder="0" applyAlignment="0" applyProtection="0"/>
    <xf numFmtId="0" fontId="75" fillId="34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75" fillId="12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11" fillId="17" borderId="0" applyNumberFormat="0" applyBorder="0" applyAlignment="0" applyProtection="0"/>
    <xf numFmtId="0" fontId="75" fillId="4" borderId="0" applyNumberFormat="0" applyBorder="0" applyAlignment="0" applyProtection="0"/>
    <xf numFmtId="9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36" borderId="0" applyNumberFormat="0" applyBorder="0" applyAlignment="0" applyProtection="0"/>
    <xf numFmtId="0" fontId="75" fillId="7" borderId="0" applyNumberFormat="0" applyBorder="0" applyAlignment="0" applyProtection="0"/>
    <xf numFmtId="0" fontId="2" fillId="35" borderId="0" applyNumberFormat="0" applyBorder="0" applyAlignment="0" applyProtection="0"/>
    <xf numFmtId="0" fontId="48" fillId="50" borderId="19" applyNumberFormat="0" applyAlignment="0" applyProtection="0"/>
    <xf numFmtId="0" fontId="75" fillId="0" borderId="0"/>
    <xf numFmtId="166" fontId="75" fillId="0" borderId="0" applyFont="0" applyFill="0" applyBorder="0" applyAlignment="0" applyProtection="0"/>
    <xf numFmtId="0" fontId="2" fillId="53" borderId="0" applyNumberFormat="0" applyBorder="0" applyAlignment="0" applyProtection="0"/>
    <xf numFmtId="0" fontId="75" fillId="11" borderId="0" applyNumberFormat="0" applyBorder="0" applyAlignment="0" applyProtection="0"/>
    <xf numFmtId="9" fontId="75" fillId="0" borderId="0" applyFont="0" applyFill="0" applyBorder="0" applyAlignment="0" applyProtection="0"/>
    <xf numFmtId="0" fontId="75" fillId="1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0" borderId="0"/>
    <xf numFmtId="0" fontId="75" fillId="0" borderId="0"/>
    <xf numFmtId="181" fontId="6" fillId="0" borderId="0" applyFill="0" applyBorder="0" applyAlignment="0" applyProtection="0"/>
    <xf numFmtId="0" fontId="75" fillId="13" borderId="0" applyNumberFormat="0" applyBorder="0" applyAlignment="0" applyProtection="0"/>
    <xf numFmtId="166" fontId="2" fillId="0" borderId="0" applyFont="0" applyFill="0" applyBorder="0" applyAlignment="0" applyProtection="0"/>
    <xf numFmtId="0" fontId="10" fillId="41" borderId="0" applyNumberFormat="0" applyBorder="0" applyAlignment="0" applyProtection="0"/>
    <xf numFmtId="166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2" fillId="0" borderId="0"/>
    <xf numFmtId="0" fontId="75" fillId="4" borderId="0" applyNumberFormat="0" applyBorder="0" applyAlignment="0" applyProtection="0"/>
    <xf numFmtId="0" fontId="75" fillId="0" borderId="0"/>
    <xf numFmtId="166" fontId="75" fillId="0" borderId="0" applyFont="0" applyFill="0" applyBorder="0" applyAlignment="0" applyProtection="0"/>
    <xf numFmtId="0" fontId="75" fillId="12" borderId="0" applyNumberFormat="0" applyBorder="0" applyAlignment="0" applyProtection="0"/>
    <xf numFmtId="0" fontId="45" fillId="30" borderId="11" applyNumberFormat="0" applyAlignment="0" applyProtection="0"/>
    <xf numFmtId="0" fontId="2" fillId="52" borderId="0" applyNumberFormat="0" applyBorder="0" applyAlignment="0" applyProtection="0"/>
    <xf numFmtId="0" fontId="6" fillId="0" borderId="0"/>
    <xf numFmtId="0" fontId="75" fillId="40" borderId="0" applyNumberFormat="0" applyBorder="0" applyAlignment="0" applyProtection="0"/>
    <xf numFmtId="180" fontId="6" fillId="0" borderId="0" applyFill="0" applyBorder="0" applyAlignment="0" applyProtection="0"/>
    <xf numFmtId="170" fontId="3" fillId="0" borderId="0" applyFont="0" applyFill="0" applyBorder="0" applyAlignment="0" applyProtection="0"/>
    <xf numFmtId="0" fontId="2" fillId="38" borderId="0" applyNumberFormat="0" applyBorder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2" fillId="0" borderId="0"/>
    <xf numFmtId="0" fontId="75" fillId="7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6" borderId="0" applyNumberFormat="0" applyBorder="0" applyAlignment="0" applyProtection="0"/>
    <xf numFmtId="0" fontId="75" fillId="10" borderId="0" applyNumberFormat="0" applyBorder="0" applyAlignment="0" applyProtection="0"/>
    <xf numFmtId="9" fontId="6" fillId="0" borderId="0" applyFont="0" applyFill="0" applyBorder="0" applyAlignment="0" applyProtection="0"/>
    <xf numFmtId="0" fontId="75" fillId="0" borderId="0"/>
    <xf numFmtId="0" fontId="75" fillId="0" borderId="0"/>
    <xf numFmtId="0" fontId="75" fillId="9" borderId="0" applyNumberFormat="0" applyBorder="0" applyAlignment="0" applyProtection="0"/>
    <xf numFmtId="0" fontId="2" fillId="0" borderId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0" fontId="75" fillId="12" borderId="0" applyNumberFormat="0" applyBorder="0" applyAlignment="0" applyProtection="0"/>
    <xf numFmtId="0" fontId="2" fillId="33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75" fillId="0" borderId="0"/>
    <xf numFmtId="0" fontId="6" fillId="0" borderId="0"/>
    <xf numFmtId="166" fontId="75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166" fontId="2" fillId="0" borderId="0" applyFont="0" applyFill="0" applyBorder="0" applyAlignment="0" applyProtection="0"/>
    <xf numFmtId="0" fontId="52" fillId="0" borderId="0" applyNumberFormat="0" applyFill="0" applyBorder="0">
      <protection locked="0"/>
    </xf>
    <xf numFmtId="0" fontId="75" fillId="36" borderId="0" applyNumberFormat="0" applyBorder="0" applyAlignment="0" applyProtection="0"/>
    <xf numFmtId="166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2" borderId="0" applyNumberFormat="0" applyBorder="0" applyAlignment="0" applyProtection="0"/>
    <xf numFmtId="166" fontId="7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6" fillId="0" borderId="0"/>
    <xf numFmtId="0" fontId="75" fillId="3" borderId="0" applyNumberFormat="0" applyBorder="0" applyAlignment="0" applyProtection="0"/>
    <xf numFmtId="166" fontId="2" fillId="0" borderId="0" applyFont="0" applyFill="0" applyBorder="0" applyAlignment="0" applyProtection="0"/>
    <xf numFmtId="9" fontId="6" fillId="0" borderId="0" applyFill="0" applyBorder="0" applyAlignment="0" applyProtection="0"/>
    <xf numFmtId="0" fontId="75" fillId="2" borderId="0" applyNumberFormat="0" applyBorder="0" applyAlignment="0" applyProtection="0"/>
    <xf numFmtId="0" fontId="2" fillId="33" borderId="0" applyNumberFormat="0" applyBorder="0" applyAlignment="0" applyProtection="0"/>
    <xf numFmtId="9" fontId="7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2" fillId="0" borderId="0"/>
    <xf numFmtId="0" fontId="75" fillId="0" borderId="0"/>
    <xf numFmtId="0" fontId="75" fillId="12" borderId="0" applyNumberFormat="0" applyBorder="0" applyAlignment="0" applyProtection="0"/>
    <xf numFmtId="0" fontId="75" fillId="8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0" fontId="75" fillId="0" borderId="0"/>
    <xf numFmtId="166" fontId="2" fillId="0" borderId="0" applyFont="0" applyFill="0" applyBorder="0" applyAlignment="0" applyProtection="0"/>
    <xf numFmtId="180" fontId="6" fillId="0" borderId="0" applyFill="0" applyBorder="0" applyAlignment="0" applyProtection="0"/>
    <xf numFmtId="166" fontId="2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80" fontId="6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0" fontId="6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0" fontId="6" fillId="0" borderId="0" applyFill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166" fontId="6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6" fillId="32" borderId="18" applyNumberFormat="0" applyFon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70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70" fontId="75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166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25" fillId="0" borderId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0" borderId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9" fillId="0" borderId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4" fillId="0" borderId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6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0" borderId="0"/>
    <xf numFmtId="0" fontId="39" fillId="0" borderId="13">
      <alignment horizontal="right" wrapText="1"/>
    </xf>
    <xf numFmtId="0" fontId="3" fillId="0" borderId="0"/>
    <xf numFmtId="0" fontId="9" fillId="0" borderId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70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170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9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2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9" fontId="6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53" fillId="0" borderId="0"/>
    <xf numFmtId="0" fontId="53" fillId="0" borderId="0"/>
    <xf numFmtId="0" fontId="54" fillId="0" borderId="0" applyNumberFormat="0" applyFill="0" applyBorder="0" applyAlignment="0" applyProtection="0"/>
    <xf numFmtId="165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6" fontId="6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6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11" fillId="24" borderId="0" applyNumberFormat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6" fontId="6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6" fontId="9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6" fontId="75" fillId="0" borderId="0" applyFont="0" applyFill="0" applyBorder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166" fontId="75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166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6" fontId="75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6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166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166" fontId="7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6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166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6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6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166" fontId="75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6" fontId="75" fillId="0" borderId="0" applyFont="0" applyFill="0" applyBorder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6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6" fontId="6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166" fontId="2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45" fillId="30" borderId="11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32" borderId="18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6" fontId="6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6" fontId="6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58" fillId="0" borderId="3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6" fontId="6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6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1" fillId="5" borderId="0" applyNumberFormat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169" fontId="51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6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75" fillId="2" borderId="0" applyNumberFormat="0" applyBorder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55" fillId="19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56" fillId="27" borderId="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1" fillId="31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17" fillId="0" borderId="3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55" fillId="18" borderId="0" applyNumberFormat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51" fillId="7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5" fillId="20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7" fillId="28" borderId="2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166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6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75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1" fillId="2" borderId="0" applyNumberFormat="0" applyBorder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11" fillId="16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22" fillId="0" borderId="6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11" fillId="23" borderId="0" applyNumberFormat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51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166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6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51" fillId="6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75" fillId="7" borderId="0" applyNumberFormat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51" fillId="8" borderId="0" applyNumberFormat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51" fillId="9" borderId="0" applyNumberFormat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6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55" fillId="17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6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23" fillId="31" borderId="0" applyNumberFormat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59" fillId="30" borderId="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75" fillId="9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51" fillId="2" borderId="0" applyNumberFormat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6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166" fontId="2" fillId="0" borderId="0" applyFont="0" applyFill="0" applyBorder="0" applyAlignment="0" applyProtection="0"/>
    <xf numFmtId="0" fontId="6" fillId="32" borderId="18" applyNumberFormat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6" fillId="32" borderId="18" applyNumberFormat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</cellStyleXfs>
  <cellXfs count="212">
    <xf numFmtId="0" fontId="0" fillId="0" borderId="0" xfId="0"/>
    <xf numFmtId="173" fontId="5" fillId="2" borderId="0" xfId="33" applyNumberFormat="1" applyFont="1" applyFill="1"/>
    <xf numFmtId="0" fontId="6" fillId="0" borderId="21" xfId="590" applyBorder="1"/>
    <xf numFmtId="173" fontId="0" fillId="0" borderId="0" xfId="0" applyNumberFormat="1"/>
    <xf numFmtId="0" fontId="62" fillId="0" borderId="0" xfId="0" applyFont="1" applyAlignment="1">
      <alignment horizontal="left" indent="2"/>
    </xf>
    <xf numFmtId="173" fontId="62" fillId="0" borderId="0" xfId="25719" applyNumberFormat="1" applyFont="1"/>
    <xf numFmtId="0" fontId="6" fillId="0" borderId="0" xfId="590"/>
    <xf numFmtId="171" fontId="4" fillId="0" borderId="0" xfId="590" applyNumberFormat="1" applyFont="1"/>
    <xf numFmtId="0" fontId="4" fillId="0" borderId="0" xfId="25095" applyFont="1" applyFill="1" applyBorder="1" applyAlignment="1" applyProtection="1">
      <alignment horizontal="left" indent="2"/>
      <protection locked="0" hidden="1"/>
    </xf>
    <xf numFmtId="0" fontId="4" fillId="0" borderId="0" xfId="590" applyFont="1"/>
    <xf numFmtId="0" fontId="4" fillId="0" borderId="0" xfId="25095" applyFont="1" applyFill="1" applyBorder="1" applyProtection="1">
      <protection hidden="1"/>
    </xf>
    <xf numFmtId="173" fontId="4" fillId="0" borderId="0" xfId="33" applyNumberFormat="1" applyFont="1"/>
    <xf numFmtId="173" fontId="5" fillId="0" borderId="22" xfId="33" applyNumberFormat="1" applyFont="1" applyBorder="1"/>
    <xf numFmtId="182" fontId="4" fillId="0" borderId="0" xfId="33" applyNumberFormat="1" applyFont="1"/>
    <xf numFmtId="182" fontId="5" fillId="0" borderId="22" xfId="33" applyNumberFormat="1" applyFont="1" applyBorder="1"/>
    <xf numFmtId="173" fontId="5" fillId="0" borderId="0" xfId="33" applyNumberFormat="1" applyFont="1" applyBorder="1"/>
    <xf numFmtId="173" fontId="4" fillId="0" borderId="0" xfId="33" applyNumberFormat="1" applyFont="1" applyBorder="1"/>
    <xf numFmtId="0" fontId="65" fillId="0" borderId="0" xfId="590" applyFont="1"/>
    <xf numFmtId="0" fontId="63" fillId="0" borderId="0" xfId="590" applyFont="1"/>
    <xf numFmtId="0" fontId="4" fillId="0" borderId="0" xfId="25095" applyFont="1" applyFill="1" applyBorder="1" applyProtection="1">
      <protection locked="0" hidden="1"/>
    </xf>
    <xf numFmtId="0" fontId="5" fillId="0" borderId="0" xfId="69" applyFont="1" applyProtection="1">
      <protection locked="0" hidden="1"/>
    </xf>
    <xf numFmtId="0" fontId="4" fillId="0" borderId="0" xfId="25095" applyFont="1" applyFill="1" applyBorder="1" applyAlignment="1">
      <alignment horizontal="left" indent="2"/>
    </xf>
    <xf numFmtId="0" fontId="4" fillId="0" borderId="0" xfId="25095" applyFont="1" applyFill="1" applyBorder="1"/>
    <xf numFmtId="0" fontId="6" fillId="5" borderId="0" xfId="590" applyFill="1"/>
    <xf numFmtId="0" fontId="6" fillId="6" borderId="0" xfId="590" applyFill="1"/>
    <xf numFmtId="173" fontId="7" fillId="56" borderId="23" xfId="33" applyNumberFormat="1" applyFont="1" applyFill="1" applyBorder="1" applyAlignment="1" applyProtection="1">
      <alignment horizontal="center"/>
      <protection locked="0" hidden="1"/>
    </xf>
    <xf numFmtId="0" fontId="6" fillId="2" borderId="0" xfId="590" applyFill="1"/>
    <xf numFmtId="173" fontId="4" fillId="2" borderId="0" xfId="33" applyNumberFormat="1" applyFont="1" applyFill="1"/>
    <xf numFmtId="173" fontId="5" fillId="2" borderId="22" xfId="33" applyNumberFormat="1" applyFont="1" applyFill="1" applyBorder="1"/>
    <xf numFmtId="173" fontId="5" fillId="2" borderId="0" xfId="33" applyNumberFormat="1" applyFont="1" applyFill="1" applyBorder="1"/>
    <xf numFmtId="173" fontId="4" fillId="2" borderId="0" xfId="33" applyNumberFormat="1" applyFont="1" applyFill="1" applyBorder="1"/>
    <xf numFmtId="173" fontId="62" fillId="2" borderId="0" xfId="25719" applyNumberFormat="1" applyFont="1" applyFill="1"/>
    <xf numFmtId="182" fontId="5" fillId="0" borderId="0" xfId="33" applyNumberFormat="1" applyFont="1" applyBorder="1"/>
    <xf numFmtId="0" fontId="6" fillId="57" borderId="0" xfId="590" applyFill="1"/>
    <xf numFmtId="173" fontId="4" fillId="2" borderId="22" xfId="33" applyNumberFormat="1" applyFont="1" applyFill="1" applyBorder="1"/>
    <xf numFmtId="0" fontId="28" fillId="0" borderId="0" xfId="0" applyFont="1"/>
    <xf numFmtId="0" fontId="67" fillId="58" borderId="0" xfId="92" applyFont="1" applyFill="1"/>
    <xf numFmtId="0" fontId="67" fillId="58" borderId="0" xfId="92" applyFont="1" applyFill="1" applyProtection="1">
      <protection locked="0" hidden="1"/>
    </xf>
    <xf numFmtId="0" fontId="68" fillId="58" borderId="0" xfId="92" applyFont="1" applyFill="1"/>
    <xf numFmtId="0" fontId="68" fillId="0" borderId="0" xfId="0" applyFont="1"/>
    <xf numFmtId="0" fontId="0" fillId="0" borderId="0" xfId="0" applyAlignment="1">
      <alignment horizontal="left"/>
    </xf>
    <xf numFmtId="0" fontId="67" fillId="58" borderId="0" xfId="92" applyFont="1" applyFill="1" applyAlignment="1">
      <alignment horizontal="left" indent="2"/>
    </xf>
    <xf numFmtId="0" fontId="67" fillId="0" borderId="0" xfId="0" applyFont="1" applyAlignment="1">
      <alignment horizontal="left" indent="2"/>
    </xf>
    <xf numFmtId="173" fontId="4" fillId="2" borderId="21" xfId="33" applyNumberFormat="1" applyFont="1" applyFill="1" applyBorder="1"/>
    <xf numFmtId="173" fontId="4" fillId="0" borderId="21" xfId="33" applyNumberFormat="1" applyFont="1" applyBorder="1"/>
    <xf numFmtId="0" fontId="6" fillId="10" borderId="0" xfId="590" applyFill="1"/>
    <xf numFmtId="0" fontId="63" fillId="5" borderId="21" xfId="590" applyFont="1" applyFill="1" applyBorder="1"/>
    <xf numFmtId="0" fontId="6" fillId="5" borderId="21" xfId="590" applyFill="1" applyBorder="1"/>
    <xf numFmtId="0" fontId="63" fillId="6" borderId="21" xfId="590" applyFont="1" applyFill="1" applyBorder="1"/>
    <xf numFmtId="0" fontId="7" fillId="56" borderId="23" xfId="33" applyNumberFormat="1" applyFont="1" applyFill="1" applyBorder="1" applyAlignment="1" applyProtection="1">
      <alignment horizontal="center"/>
      <protection locked="0" hidden="1"/>
    </xf>
    <xf numFmtId="0" fontId="64" fillId="0" borderId="0" xfId="25095" applyFont="1" applyFill="1" applyBorder="1" applyAlignment="1">
      <alignment horizontal="left" indent="4"/>
    </xf>
    <xf numFmtId="0" fontId="74" fillId="0" borderId="0" xfId="0" applyFont="1"/>
    <xf numFmtId="0" fontId="5" fillId="0" borderId="0" xfId="25095" applyFont="1" applyFill="1" applyBorder="1" applyProtection="1">
      <protection locked="0" hidden="1"/>
    </xf>
    <xf numFmtId="0" fontId="5" fillId="0" borderId="0" xfId="25095" applyFont="1" applyFill="1" applyBorder="1"/>
    <xf numFmtId="0" fontId="6" fillId="0" borderId="0" xfId="590" applyAlignment="1">
      <alignment horizontal="left" indent="2"/>
    </xf>
    <xf numFmtId="0" fontId="69" fillId="0" borderId="0" xfId="0" applyFont="1"/>
    <xf numFmtId="0" fontId="71" fillId="58" borderId="0" xfId="92" applyFont="1" applyFill="1" applyProtection="1">
      <protection locked="0" hidden="1"/>
    </xf>
    <xf numFmtId="0" fontId="72" fillId="0" borderId="0" xfId="0" applyFont="1" applyAlignment="1">
      <alignment horizontal="left" indent="2"/>
    </xf>
    <xf numFmtId="0" fontId="4" fillId="58" borderId="0" xfId="92" applyFont="1" applyFill="1"/>
    <xf numFmtId="0" fontId="71" fillId="58" borderId="0" xfId="92" applyFont="1" applyFill="1"/>
    <xf numFmtId="0" fontId="71" fillId="0" borderId="0" xfId="92" applyFont="1" applyProtection="1">
      <protection locked="0" hidden="1"/>
    </xf>
    <xf numFmtId="0" fontId="25" fillId="0" borderId="0" xfId="0" applyFont="1"/>
    <xf numFmtId="0" fontId="69" fillId="0" borderId="0" xfId="0" applyFont="1" applyAlignment="1">
      <alignment horizontal="left"/>
    </xf>
    <xf numFmtId="173" fontId="6" fillId="0" borderId="0" xfId="590" applyNumberFormat="1"/>
    <xf numFmtId="173" fontId="6" fillId="2" borderId="0" xfId="590" applyNumberFormat="1" applyFill="1"/>
    <xf numFmtId="173" fontId="4" fillId="0" borderId="0" xfId="590" applyNumberFormat="1" applyFont="1"/>
    <xf numFmtId="173" fontId="4" fillId="2" borderId="0" xfId="590" applyNumberFormat="1" applyFont="1" applyFill="1"/>
    <xf numFmtId="0" fontId="76" fillId="0" borderId="0" xfId="590" applyFont="1"/>
    <xf numFmtId="0" fontId="77" fillId="0" borderId="0" xfId="590" applyFont="1"/>
    <xf numFmtId="0" fontId="6" fillId="53" borderId="24" xfId="590" applyFill="1" applyBorder="1"/>
    <xf numFmtId="0" fontId="6" fillId="62" borderId="0" xfId="0" applyFont="1" applyFill="1"/>
    <xf numFmtId="0" fontId="62" fillId="58" borderId="0" xfId="92" applyFont="1" applyFill="1" applyProtection="1">
      <protection locked="0" hidden="1"/>
    </xf>
    <xf numFmtId="0" fontId="62" fillId="0" borderId="0" xfId="0" applyFont="1"/>
    <xf numFmtId="0" fontId="78" fillId="0" borderId="0" xfId="0" applyFont="1"/>
    <xf numFmtId="0" fontId="0" fillId="0" borderId="0" xfId="0" quotePrefix="1"/>
    <xf numFmtId="0" fontId="6" fillId="53" borderId="24" xfId="590" applyFill="1" applyBorder="1" applyAlignment="1">
      <alignment horizontal="left"/>
    </xf>
    <xf numFmtId="0" fontId="6" fillId="0" borderId="0" xfId="590" applyAlignment="1">
      <alignment horizontal="left"/>
    </xf>
    <xf numFmtId="49" fontId="6" fillId="53" borderId="24" xfId="590" applyNumberFormat="1" applyFill="1" applyBorder="1" applyAlignment="1">
      <alignment horizontal="left"/>
    </xf>
    <xf numFmtId="182" fontId="65" fillId="0" borderId="0" xfId="590" applyNumberFormat="1" applyFont="1"/>
    <xf numFmtId="182" fontId="64" fillId="0" borderId="0" xfId="25095" applyNumberFormat="1" applyFont="1" applyFill="1" applyBorder="1" applyAlignment="1">
      <alignment horizontal="left" indent="4"/>
    </xf>
    <xf numFmtId="182" fontId="6" fillId="0" borderId="0" xfId="590" applyNumberFormat="1"/>
    <xf numFmtId="182" fontId="4" fillId="2" borderId="0" xfId="33" applyNumberFormat="1" applyFont="1" applyFill="1"/>
    <xf numFmtId="182" fontId="4" fillId="0" borderId="0" xfId="590" applyNumberFormat="1" applyFont="1"/>
    <xf numFmtId="182" fontId="4" fillId="2" borderId="0" xfId="590" applyNumberFormat="1" applyFont="1" applyFill="1"/>
    <xf numFmtId="182" fontId="4" fillId="2" borderId="22" xfId="33" applyNumberFormat="1" applyFont="1" applyFill="1" applyBorder="1"/>
    <xf numFmtId="182" fontId="5" fillId="2" borderId="22" xfId="33" applyNumberFormat="1" applyFont="1" applyFill="1" applyBorder="1"/>
    <xf numFmtId="0" fontId="79" fillId="0" borderId="0" xfId="590" applyFont="1"/>
    <xf numFmtId="0" fontId="80" fillId="0" borderId="0" xfId="590" applyFont="1"/>
    <xf numFmtId="0" fontId="81" fillId="0" borderId="0" xfId="590" applyFont="1"/>
    <xf numFmtId="173" fontId="80" fillId="0" borderId="0" xfId="590" applyNumberFormat="1" applyFont="1"/>
    <xf numFmtId="173" fontId="5" fillId="60" borderId="22" xfId="33" applyNumberFormat="1" applyFont="1" applyFill="1" applyBorder="1"/>
    <xf numFmtId="0" fontId="5" fillId="0" borderId="0" xfId="25095" applyFont="1" applyFill="1" applyBorder="1" applyAlignment="1">
      <alignment horizontal="left"/>
    </xf>
    <xf numFmtId="182" fontId="63" fillId="0" borderId="0" xfId="590" applyNumberFormat="1" applyFont="1"/>
    <xf numFmtId="171" fontId="4" fillId="60" borderId="0" xfId="590" applyNumberFormat="1" applyFont="1" applyFill="1"/>
    <xf numFmtId="0" fontId="6" fillId="60" borderId="0" xfId="590" applyFill="1"/>
    <xf numFmtId="173" fontId="7" fillId="57" borderId="0" xfId="33" applyNumberFormat="1" applyFont="1" applyFill="1" applyBorder="1" applyAlignment="1" applyProtection="1">
      <alignment horizontal="center"/>
      <protection locked="0" hidden="1"/>
    </xf>
    <xf numFmtId="182" fontId="4" fillId="0" borderId="0" xfId="33" applyNumberFormat="1" applyFont="1" applyBorder="1"/>
    <xf numFmtId="0" fontId="11" fillId="0" borderId="0" xfId="0" applyFont="1"/>
    <xf numFmtId="182" fontId="0" fillId="0" borderId="0" xfId="0" applyNumberFormat="1"/>
    <xf numFmtId="171" fontId="0" fillId="0" borderId="0" xfId="0" applyNumberFormat="1"/>
    <xf numFmtId="0" fontId="65" fillId="0" borderId="21" xfId="590" applyFont="1" applyBorder="1"/>
    <xf numFmtId="0" fontId="79" fillId="63" borderId="21" xfId="590" applyFont="1" applyFill="1" applyBorder="1"/>
    <xf numFmtId="0" fontId="80" fillId="63" borderId="21" xfId="590" applyFont="1" applyFill="1" applyBorder="1"/>
    <xf numFmtId="0" fontId="81" fillId="63" borderId="21" xfId="590" applyFont="1" applyFill="1" applyBorder="1"/>
    <xf numFmtId="173" fontId="80" fillId="63" borderId="21" xfId="33" applyNumberFormat="1" applyFont="1" applyFill="1" applyBorder="1"/>
    <xf numFmtId="0" fontId="11" fillId="63" borderId="21" xfId="0" applyFont="1" applyFill="1" applyBorder="1"/>
    <xf numFmtId="173" fontId="80" fillId="63" borderId="21" xfId="590" applyNumberFormat="1" applyFont="1" applyFill="1" applyBorder="1"/>
    <xf numFmtId="0" fontId="83" fillId="5" borderId="0" xfId="590" applyFont="1" applyFill="1"/>
    <xf numFmtId="0" fontId="82" fillId="64" borderId="0" xfId="0" applyFont="1" applyFill="1"/>
    <xf numFmtId="183" fontId="4" fillId="0" borderId="0" xfId="590" applyNumberFormat="1" applyFont="1"/>
    <xf numFmtId="183" fontId="6" fillId="0" borderId="0" xfId="590" applyNumberFormat="1"/>
    <xf numFmtId="183" fontId="4" fillId="60" borderId="0" xfId="590" applyNumberFormat="1" applyFont="1" applyFill="1"/>
    <xf numFmtId="183" fontId="4" fillId="0" borderId="0" xfId="33" applyNumberFormat="1" applyFont="1" applyFill="1"/>
    <xf numFmtId="183" fontId="4" fillId="60" borderId="0" xfId="33" applyNumberFormat="1" applyFont="1" applyFill="1"/>
    <xf numFmtId="183" fontId="4" fillId="0" borderId="0" xfId="0" applyNumberFormat="1" applyFont="1"/>
    <xf numFmtId="183" fontId="0" fillId="0" borderId="0" xfId="0" applyNumberFormat="1"/>
    <xf numFmtId="183" fontId="4" fillId="0" borderId="0" xfId="33" applyNumberFormat="1" applyFont="1"/>
    <xf numFmtId="183" fontId="4" fillId="2" borderId="0" xfId="33" applyNumberFormat="1" applyFont="1" applyFill="1"/>
    <xf numFmtId="183" fontId="4" fillId="2" borderId="0" xfId="590" applyNumberFormat="1" applyFont="1" applyFill="1"/>
    <xf numFmtId="183" fontId="64" fillId="0" borderId="0" xfId="590" applyNumberFormat="1" applyFont="1"/>
    <xf numFmtId="183" fontId="77" fillId="0" borderId="0" xfId="590" applyNumberFormat="1" applyFont="1"/>
    <xf numFmtId="183" fontId="64" fillId="60" borderId="0" xfId="590" applyNumberFormat="1" applyFont="1" applyFill="1"/>
    <xf numFmtId="183" fontId="4" fillId="0" borderId="21" xfId="33" applyNumberFormat="1" applyFont="1" applyFill="1" applyBorder="1"/>
    <xf numFmtId="183" fontId="4" fillId="2" borderId="21" xfId="33" applyNumberFormat="1" applyFont="1" applyFill="1" applyBorder="1"/>
    <xf numFmtId="183" fontId="4" fillId="0" borderId="21" xfId="590" applyNumberFormat="1" applyFont="1" applyBorder="1"/>
    <xf numFmtId="183" fontId="4" fillId="2" borderId="21" xfId="590" applyNumberFormat="1" applyFont="1" applyFill="1" applyBorder="1"/>
    <xf numFmtId="183" fontId="4" fillId="0" borderId="21" xfId="33" applyNumberFormat="1" applyFont="1" applyBorder="1"/>
    <xf numFmtId="183" fontId="5" fillId="0" borderId="22" xfId="33" applyNumberFormat="1" applyFont="1" applyFill="1" applyBorder="1"/>
    <xf numFmtId="183" fontId="63" fillId="0" borderId="0" xfId="590" applyNumberFormat="1" applyFont="1"/>
    <xf numFmtId="183" fontId="5" fillId="2" borderId="22" xfId="33" applyNumberFormat="1" applyFont="1" applyFill="1" applyBorder="1"/>
    <xf numFmtId="183" fontId="5" fillId="0" borderId="22" xfId="33" applyNumberFormat="1" applyFont="1" applyBorder="1"/>
    <xf numFmtId="183" fontId="5" fillId="0" borderId="22" xfId="590" applyNumberFormat="1" applyFont="1" applyBorder="1"/>
    <xf numFmtId="183" fontId="5" fillId="0" borderId="0" xfId="590" applyNumberFormat="1" applyFont="1"/>
    <xf numFmtId="183" fontId="28" fillId="0" borderId="0" xfId="0" applyNumberFormat="1" applyFont="1"/>
    <xf numFmtId="183" fontId="5" fillId="2" borderId="22" xfId="590" applyNumberFormat="1" applyFont="1" applyFill="1" applyBorder="1"/>
    <xf numFmtId="183" fontId="62" fillId="0" borderId="0" xfId="25719" applyNumberFormat="1" applyFont="1" applyFill="1"/>
    <xf numFmtId="183" fontId="62" fillId="0" borderId="0" xfId="25719" applyNumberFormat="1" applyFont="1" applyBorder="1"/>
    <xf numFmtId="183" fontId="62" fillId="0" borderId="0" xfId="25719" applyNumberFormat="1" applyFont="1"/>
    <xf numFmtId="183" fontId="66" fillId="0" borderId="0" xfId="25719" applyNumberFormat="1" applyFont="1"/>
    <xf numFmtId="183" fontId="73" fillId="0" borderId="21" xfId="25719" applyNumberFormat="1" applyFont="1" applyBorder="1"/>
    <xf numFmtId="183" fontId="66" fillId="0" borderId="0" xfId="25719" applyNumberFormat="1" applyFont="1" applyBorder="1"/>
    <xf numFmtId="183" fontId="62" fillId="2" borderId="0" xfId="25719" applyNumberFormat="1" applyFont="1" applyFill="1"/>
    <xf numFmtId="183" fontId="4" fillId="2" borderId="22" xfId="33" applyNumberFormat="1" applyFont="1" applyFill="1" applyBorder="1"/>
    <xf numFmtId="183" fontId="5" fillId="54" borderId="22" xfId="590" applyNumberFormat="1" applyFont="1" applyFill="1" applyBorder="1"/>
    <xf numFmtId="183" fontId="5" fillId="55" borderId="22" xfId="33" applyNumberFormat="1" applyFont="1" applyFill="1" applyBorder="1" applyProtection="1">
      <protection locked="0" hidden="1"/>
    </xf>
    <xf numFmtId="183" fontId="5" fillId="55" borderId="0" xfId="33" applyNumberFormat="1" applyFont="1" applyFill="1" applyBorder="1" applyProtection="1">
      <protection locked="0" hidden="1"/>
    </xf>
    <xf numFmtId="183" fontId="5" fillId="0" borderId="22" xfId="33" applyNumberFormat="1" applyFont="1" applyFill="1" applyBorder="1" applyProtection="1">
      <protection locked="0" hidden="1"/>
    </xf>
    <xf numFmtId="183" fontId="4" fillId="0" borderId="0" xfId="72" applyNumberFormat="1" applyFont="1" applyBorder="1"/>
    <xf numFmtId="183" fontId="4" fillId="0" borderId="0" xfId="72" applyNumberFormat="1" applyFont="1" applyFill="1" applyBorder="1"/>
    <xf numFmtId="183" fontId="4" fillId="2" borderId="0" xfId="72" applyNumberFormat="1" applyFont="1" applyFill="1" applyBorder="1"/>
    <xf numFmtId="183" fontId="5" fillId="2" borderId="0" xfId="590" applyNumberFormat="1" applyFont="1" applyFill="1"/>
    <xf numFmtId="183" fontId="5" fillId="2" borderId="0" xfId="33" applyNumberFormat="1" applyFont="1" applyFill="1"/>
    <xf numFmtId="183" fontId="5" fillId="61" borderId="22" xfId="590" applyNumberFormat="1" applyFont="1" applyFill="1" applyBorder="1"/>
    <xf numFmtId="183" fontId="5" fillId="61" borderId="22" xfId="33" applyNumberFormat="1" applyFont="1" applyFill="1" applyBorder="1"/>
    <xf numFmtId="183" fontId="5" fillId="61" borderId="22" xfId="33" applyNumberFormat="1" applyFont="1" applyFill="1" applyBorder="1" applyProtection="1">
      <protection locked="0" hidden="1"/>
    </xf>
    <xf numFmtId="183" fontId="5" fillId="0" borderId="22" xfId="4" applyNumberFormat="1" applyFont="1" applyBorder="1"/>
    <xf numFmtId="183" fontId="62" fillId="0" borderId="0" xfId="92" applyNumberFormat="1" applyFont="1" applyProtection="1">
      <protection locked="0" hidden="1"/>
    </xf>
    <xf numFmtId="183" fontId="64" fillId="60" borderId="0" xfId="33" applyNumberFormat="1" applyFont="1" applyFill="1"/>
    <xf numFmtId="183" fontId="62" fillId="58" borderId="0" xfId="92" applyNumberFormat="1" applyFont="1" applyFill="1" applyProtection="1">
      <protection locked="0" hidden="1"/>
    </xf>
    <xf numFmtId="183" fontId="64" fillId="0" borderId="0" xfId="33" applyNumberFormat="1" applyFont="1"/>
    <xf numFmtId="183" fontId="4" fillId="60" borderId="21" xfId="33" applyNumberFormat="1" applyFont="1" applyFill="1" applyBorder="1"/>
    <xf numFmtId="183" fontId="69" fillId="60" borderId="22" xfId="25719" applyNumberFormat="1" applyFont="1" applyFill="1" applyBorder="1"/>
    <xf numFmtId="183" fontId="69" fillId="0" borderId="22" xfId="25719" applyNumberFormat="1" applyFont="1" applyBorder="1"/>
    <xf numFmtId="183" fontId="0" fillId="60" borderId="0" xfId="25719" applyNumberFormat="1" applyFont="1" applyFill="1"/>
    <xf numFmtId="183" fontId="0" fillId="0" borderId="0" xfId="25719" applyNumberFormat="1" applyFont="1"/>
    <xf numFmtId="183" fontId="6" fillId="60" borderId="0" xfId="590" applyNumberFormat="1" applyFill="1"/>
    <xf numFmtId="183" fontId="64" fillId="2" borderId="0" xfId="590" applyNumberFormat="1" applyFont="1" applyFill="1"/>
    <xf numFmtId="183" fontId="70" fillId="60" borderId="0" xfId="25719" applyNumberFormat="1" applyFont="1" applyFill="1"/>
    <xf numFmtId="183" fontId="70" fillId="0" borderId="0" xfId="25719" applyNumberFormat="1" applyFont="1"/>
    <xf numFmtId="183" fontId="70" fillId="0" borderId="0" xfId="25719" applyNumberFormat="1" applyFont="1" applyBorder="1"/>
    <xf numFmtId="183" fontId="0" fillId="60" borderId="0" xfId="0" applyNumberFormat="1" applyFill="1"/>
    <xf numFmtId="183" fontId="67" fillId="0" borderId="0" xfId="92" applyNumberFormat="1" applyFont="1" applyProtection="1">
      <protection locked="0" hidden="1"/>
    </xf>
    <xf numFmtId="183" fontId="67" fillId="58" borderId="0" xfId="92" applyNumberFormat="1" applyFont="1" applyFill="1" applyProtection="1">
      <protection locked="0" hidden="1"/>
    </xf>
    <xf numFmtId="183" fontId="62" fillId="0" borderId="0" xfId="0" applyNumberFormat="1" applyFont="1"/>
    <xf numFmtId="183" fontId="64" fillId="60" borderId="21" xfId="33" applyNumberFormat="1" applyFont="1" applyFill="1" applyBorder="1"/>
    <xf numFmtId="183" fontId="64" fillId="0" borderId="21" xfId="33" applyNumberFormat="1" applyFont="1" applyBorder="1"/>
    <xf numFmtId="183" fontId="28" fillId="0" borderId="0" xfId="25719" applyNumberFormat="1" applyFont="1" applyFill="1" applyBorder="1"/>
    <xf numFmtId="183" fontId="69" fillId="0" borderId="0" xfId="25719" applyNumberFormat="1" applyFont="1" applyBorder="1"/>
    <xf numFmtId="183" fontId="28" fillId="60" borderId="0" xfId="25719" applyNumberFormat="1" applyFont="1" applyFill="1" applyBorder="1"/>
    <xf numFmtId="183" fontId="28" fillId="0" borderId="0" xfId="25719" applyNumberFormat="1" applyFont="1" applyBorder="1"/>
    <xf numFmtId="183" fontId="69" fillId="60" borderId="0" xfId="25719" applyNumberFormat="1" applyFont="1" applyFill="1"/>
    <xf numFmtId="183" fontId="69" fillId="0" borderId="0" xfId="25719" applyNumberFormat="1" applyFont="1"/>
    <xf numFmtId="183" fontId="0" fillId="0" borderId="0" xfId="25719" applyNumberFormat="1" applyFont="1" applyFill="1" applyBorder="1"/>
    <xf numFmtId="183" fontId="0" fillId="0" borderId="0" xfId="25719" applyNumberFormat="1" applyFont="1" applyBorder="1"/>
    <xf numFmtId="183" fontId="70" fillId="0" borderId="0" xfId="25719" applyNumberFormat="1" applyFont="1" applyFill="1" applyBorder="1"/>
    <xf numFmtId="183" fontId="4" fillId="0" borderId="0" xfId="33" applyNumberFormat="1" applyFont="1" applyBorder="1"/>
    <xf numFmtId="183" fontId="69" fillId="59" borderId="23" xfId="0" applyNumberFormat="1" applyFont="1" applyFill="1" applyBorder="1"/>
    <xf numFmtId="177" fontId="65" fillId="0" borderId="0" xfId="1" applyNumberFormat="1" applyFont="1"/>
    <xf numFmtId="177" fontId="6" fillId="0" borderId="0" xfId="1" applyNumberFormat="1" applyFont="1"/>
    <xf numFmtId="177" fontId="4" fillId="0" borderId="0" xfId="1" applyNumberFormat="1" applyFont="1" applyFill="1" applyBorder="1" applyAlignment="1" applyProtection="1">
      <alignment horizontal="left" indent="2"/>
      <protection locked="0" hidden="1"/>
    </xf>
    <xf numFmtId="177" fontId="4" fillId="0" borderId="0" xfId="1" applyNumberFormat="1" applyFont="1" applyBorder="1"/>
    <xf numFmtId="177" fontId="4" fillId="2" borderId="0" xfId="1" applyNumberFormat="1" applyFont="1" applyFill="1"/>
    <xf numFmtId="177" fontId="4" fillId="0" borderId="0" xfId="1" applyNumberFormat="1" applyFont="1" applyFill="1" applyBorder="1"/>
    <xf numFmtId="177" fontId="0" fillId="0" borderId="0" xfId="1" applyNumberFormat="1" applyFont="1"/>
    <xf numFmtId="177" fontId="4" fillId="2" borderId="0" xfId="1" applyNumberFormat="1" applyFont="1" applyFill="1" applyBorder="1"/>
    <xf numFmtId="182" fontId="64" fillId="0" borderId="0" xfId="33" applyNumberFormat="1" applyFont="1"/>
    <xf numFmtId="182" fontId="77" fillId="0" borderId="0" xfId="590" applyNumberFormat="1" applyFont="1"/>
    <xf numFmtId="182" fontId="64" fillId="2" borderId="0" xfId="33" applyNumberFormat="1" applyFont="1" applyFill="1"/>
    <xf numFmtId="182" fontId="64" fillId="0" borderId="0" xfId="590" applyNumberFormat="1" applyFont="1"/>
    <xf numFmtId="182" fontId="62" fillId="0" borderId="0" xfId="0" applyNumberFormat="1" applyFont="1"/>
    <xf numFmtId="182" fontId="64" fillId="2" borderId="0" xfId="590" applyNumberFormat="1" applyFont="1" applyFill="1"/>
    <xf numFmtId="173" fontId="64" fillId="0" borderId="0" xfId="33" applyNumberFormat="1" applyFont="1" applyBorder="1"/>
    <xf numFmtId="173" fontId="64" fillId="2" borderId="0" xfId="33" applyNumberFormat="1" applyFont="1" applyFill="1"/>
    <xf numFmtId="173" fontId="64" fillId="2" borderId="0" xfId="33" applyNumberFormat="1" applyFont="1" applyFill="1" applyBorder="1"/>
    <xf numFmtId="0" fontId="63" fillId="5" borderId="0" xfId="590" applyFont="1" applyFill="1"/>
    <xf numFmtId="183" fontId="28" fillId="59" borderId="23" xfId="0" applyNumberFormat="1" applyFont="1" applyFill="1" applyBorder="1"/>
    <xf numFmtId="183" fontId="65" fillId="0" borderId="0" xfId="590" applyNumberFormat="1" applyFont="1"/>
    <xf numFmtId="183" fontId="4" fillId="0" borderId="0" xfId="25095" applyNumberFormat="1" applyFont="1" applyFill="1" applyBorder="1" applyProtection="1">
      <protection locked="0" hidden="1"/>
    </xf>
    <xf numFmtId="183" fontId="5" fillId="60" borderId="22" xfId="33" applyNumberFormat="1" applyFont="1" applyFill="1" applyBorder="1"/>
    <xf numFmtId="183" fontId="4" fillId="0" borderId="0" xfId="25095" applyNumberFormat="1" applyFont="1" applyFill="1" applyBorder="1" applyAlignment="1">
      <alignment horizontal="left" indent="4"/>
    </xf>
    <xf numFmtId="0" fontId="65" fillId="0" borderId="0" xfId="590" quotePrefix="1" applyFont="1"/>
    <xf numFmtId="0" fontId="64" fillId="0" borderId="0" xfId="0" applyFont="1" applyAlignment="1">
      <alignment horizontal="left" indent="2"/>
    </xf>
  </cellXfs>
  <cellStyles count="32608">
    <cellStyle name="20% - Accent1" xfId="6" xr:uid="{00000000-0005-0000-0000-000006000000}"/>
    <cellStyle name="20% - Accent1 2" xfId="95" xr:uid="{00000000-0005-0000-0000-00005F000000}"/>
    <cellStyle name="20% - Accent1 2 2" xfId="340" xr:uid="{00000000-0005-0000-0000-000054010000}"/>
    <cellStyle name="20% - Accent1 2 3" xfId="331" xr:uid="{00000000-0005-0000-0000-00004B010000}"/>
    <cellStyle name="20% - Accent1 2 4" xfId="28415" xr:uid="{00000000-0005-0000-0000-0000FF6E0000}"/>
    <cellStyle name="20% - Accent1 3" xfId="96" xr:uid="{00000000-0005-0000-0000-000060000000}"/>
    <cellStyle name="20% - Accent1 3 2" xfId="26721" xr:uid="{00000000-0005-0000-0000-000061680000}"/>
    <cellStyle name="20% - Accent1 4" xfId="97" xr:uid="{00000000-0005-0000-0000-000061000000}"/>
    <cellStyle name="20% - Accent1 5" xfId="98" xr:uid="{00000000-0005-0000-0000-000062000000}"/>
    <cellStyle name="20% - Accent1 6" xfId="99" xr:uid="{00000000-0005-0000-0000-000063000000}"/>
    <cellStyle name="20% - Accent1 7" xfId="31322" xr:uid="{00000000-0005-0000-0000-00005A7A0000}"/>
    <cellStyle name="20% - Accent2" xfId="7" xr:uid="{00000000-0005-0000-0000-000007000000}"/>
    <cellStyle name="20% - Accent2 2" xfId="100" xr:uid="{00000000-0005-0000-0000-000064000000}"/>
    <cellStyle name="20% - Accent2 2 2" xfId="341" xr:uid="{00000000-0005-0000-0000-000055010000}"/>
    <cellStyle name="20% - Accent2 2 3" xfId="332" xr:uid="{00000000-0005-0000-0000-00004C010000}"/>
    <cellStyle name="20% - Accent2 3" xfId="101" xr:uid="{00000000-0005-0000-0000-000065000000}"/>
    <cellStyle name="20% - Accent2 4" xfId="102" xr:uid="{00000000-0005-0000-0000-000066000000}"/>
    <cellStyle name="20% - Accent2 5" xfId="103" xr:uid="{00000000-0005-0000-0000-000067000000}"/>
    <cellStyle name="20% - Accent2 6" xfId="104" xr:uid="{00000000-0005-0000-0000-000068000000}"/>
    <cellStyle name="20% - Accent3" xfId="8" xr:uid="{00000000-0005-0000-0000-000008000000}"/>
    <cellStyle name="20% - Accent3 2" xfId="105" xr:uid="{00000000-0005-0000-0000-000069000000}"/>
    <cellStyle name="20% - Accent3 2 2" xfId="342" xr:uid="{00000000-0005-0000-0000-000056010000}"/>
    <cellStyle name="20% - Accent3 2 3" xfId="333" xr:uid="{00000000-0005-0000-0000-00004D010000}"/>
    <cellStyle name="20% - Accent3 3" xfId="106" xr:uid="{00000000-0005-0000-0000-00006A000000}"/>
    <cellStyle name="20% - Accent3 4" xfId="107" xr:uid="{00000000-0005-0000-0000-00006B000000}"/>
    <cellStyle name="20% - Accent3 5" xfId="108" xr:uid="{00000000-0005-0000-0000-00006C000000}"/>
    <cellStyle name="20% - Accent3 6" xfId="109" xr:uid="{00000000-0005-0000-0000-00006D000000}"/>
    <cellStyle name="20% - Accent4" xfId="9" xr:uid="{00000000-0005-0000-0000-000009000000}"/>
    <cellStyle name="20% - Accent4 2" xfId="110" xr:uid="{00000000-0005-0000-0000-00006E000000}"/>
    <cellStyle name="20% - Accent4 2 2" xfId="343" xr:uid="{00000000-0005-0000-0000-000057010000}"/>
    <cellStyle name="20% - Accent4 2 3" xfId="334" xr:uid="{00000000-0005-0000-0000-00004E010000}"/>
    <cellStyle name="20% - Accent4 3" xfId="111" xr:uid="{00000000-0005-0000-0000-00006F000000}"/>
    <cellStyle name="20% - Accent4 4" xfId="112" xr:uid="{00000000-0005-0000-0000-000070000000}"/>
    <cellStyle name="20% - Accent4 5" xfId="113" xr:uid="{00000000-0005-0000-0000-000071000000}"/>
    <cellStyle name="20% - Accent4 6" xfId="114" xr:uid="{00000000-0005-0000-0000-000072000000}"/>
    <cellStyle name="20% - Accent4 7" xfId="26135" xr:uid="{00000000-0005-0000-0000-000017660000}"/>
    <cellStyle name="20% - Accent5" xfId="10" xr:uid="{00000000-0005-0000-0000-00000A000000}"/>
    <cellStyle name="20% - Accent5 2" xfId="115" xr:uid="{00000000-0005-0000-0000-000073000000}"/>
    <cellStyle name="20% - Accent5 2 2" xfId="29831" xr:uid="{00000000-0005-0000-0000-000087740000}"/>
    <cellStyle name="20% - Accent5 3" xfId="116" xr:uid="{00000000-0005-0000-0000-000074000000}"/>
    <cellStyle name="20% - Accent5 3 2" xfId="26499" xr:uid="{00000000-0005-0000-0000-000083670000}"/>
    <cellStyle name="20% - Accent5 4" xfId="117" xr:uid="{00000000-0005-0000-0000-000075000000}"/>
    <cellStyle name="20% - Accent5 5" xfId="118" xr:uid="{00000000-0005-0000-0000-000076000000}"/>
    <cellStyle name="20% - Accent5 6" xfId="119" xr:uid="{00000000-0005-0000-0000-000077000000}"/>
    <cellStyle name="20% - Accent6" xfId="11" xr:uid="{00000000-0005-0000-0000-00000B000000}"/>
    <cellStyle name="20% - Accent6 2" xfId="120" xr:uid="{00000000-0005-0000-0000-000078000000}"/>
    <cellStyle name="20% - Accent6 2 2" xfId="27459" xr:uid="{00000000-0005-0000-0000-0000436B0000}"/>
    <cellStyle name="20% - Accent6 3" xfId="121" xr:uid="{00000000-0005-0000-0000-000079000000}"/>
    <cellStyle name="20% - Accent6 3 2" xfId="30291" xr:uid="{00000000-0005-0000-0000-000053760000}"/>
    <cellStyle name="20% - Accent6 4" xfId="122" xr:uid="{00000000-0005-0000-0000-00007A000000}"/>
    <cellStyle name="20% - Accent6 5" xfId="123" xr:uid="{00000000-0005-0000-0000-00007B000000}"/>
    <cellStyle name="20% - Accent6 6" xfId="124" xr:uid="{00000000-0005-0000-0000-00007C000000}"/>
    <cellStyle name="20% - Ênfase1 2" xfId="735" xr:uid="{00000000-0005-0000-0000-0000DF020000}"/>
    <cellStyle name="20% - Ênfase1 2 2" xfId="439" xr:uid="{00000000-0005-0000-0000-0000B7010000}"/>
    <cellStyle name="20% - Ênfase1 2 2 2" xfId="407" xr:uid="{00000000-0005-0000-0000-000097010000}"/>
    <cellStyle name="20% - Ênfase1 2 2 3" xfId="623" xr:uid="{00000000-0005-0000-0000-00006F020000}"/>
    <cellStyle name="20% - Ênfase1 2 3" xfId="557" xr:uid="{00000000-0005-0000-0000-00002D020000}"/>
    <cellStyle name="20% - Ênfase1 2 4" xfId="515" xr:uid="{00000000-0005-0000-0000-000003020000}"/>
    <cellStyle name="20% - Ênfase1 2 5" xfId="708" xr:uid="{00000000-0005-0000-0000-0000C4020000}"/>
    <cellStyle name="20% - Ênfase1 3" xfId="726" xr:uid="{00000000-0005-0000-0000-0000D6020000}"/>
    <cellStyle name="20% - Ênfase1 3 2" xfId="538" xr:uid="{00000000-0005-0000-0000-00001A020000}"/>
    <cellStyle name="20% - Ênfase1 3 3" xfId="420" xr:uid="{00000000-0005-0000-0000-0000A4010000}"/>
    <cellStyle name="20% - Ênfase1 3 4" xfId="736" xr:uid="{00000000-0005-0000-0000-0000E0020000}"/>
    <cellStyle name="20% - Ênfase2 2" xfId="602" xr:uid="{00000000-0005-0000-0000-00005A020000}"/>
    <cellStyle name="20% - Ênfase2 2 2" xfId="644" xr:uid="{00000000-0005-0000-0000-000084020000}"/>
    <cellStyle name="20% - Ênfase2 2 2 2" xfId="426" xr:uid="{00000000-0005-0000-0000-0000AA010000}"/>
    <cellStyle name="20% - Ênfase2 2 2 3" xfId="546" xr:uid="{00000000-0005-0000-0000-000022020000}"/>
    <cellStyle name="20% - Ênfase2 2 3" xfId="635" xr:uid="{00000000-0005-0000-0000-00007B020000}"/>
    <cellStyle name="20% - Ênfase2 2 4" xfId="558" xr:uid="{00000000-0005-0000-0000-00002E020000}"/>
    <cellStyle name="20% - Ênfase2 2 5" xfId="719" xr:uid="{00000000-0005-0000-0000-0000CF020000}"/>
    <cellStyle name="20% - Ênfase2 3" xfId="732" xr:uid="{00000000-0005-0000-0000-0000DC020000}"/>
    <cellStyle name="20% - Ênfase2 3 2" xfId="729" xr:uid="{00000000-0005-0000-0000-0000D9020000}"/>
    <cellStyle name="20% - Ênfase2 3 3" xfId="504" xr:uid="{00000000-0005-0000-0000-0000F8010000}"/>
    <cellStyle name="20% - Ênfase2 3 4" xfId="619" xr:uid="{00000000-0005-0000-0000-00006B020000}"/>
    <cellStyle name="20% - Ênfase3 2" xfId="607" xr:uid="{00000000-0005-0000-0000-00005F020000}"/>
    <cellStyle name="20% - Ênfase3 2 2" xfId="553" xr:uid="{00000000-0005-0000-0000-000029020000}"/>
    <cellStyle name="20% - Ênfase3 2 2 2" xfId="414" xr:uid="{00000000-0005-0000-0000-00009E010000}"/>
    <cellStyle name="20% - Ênfase3 2 2 3" xfId="390" xr:uid="{00000000-0005-0000-0000-000086010000}"/>
    <cellStyle name="20% - Ênfase3 2 3" xfId="680" xr:uid="{00000000-0005-0000-0000-0000A8020000}"/>
    <cellStyle name="20% - Ênfase3 2 4" xfId="653" xr:uid="{00000000-0005-0000-0000-00008D020000}"/>
    <cellStyle name="20% - Ênfase3 2 5" xfId="659" xr:uid="{00000000-0005-0000-0000-000093020000}"/>
    <cellStyle name="20% - Ênfase3 3" xfId="634" xr:uid="{00000000-0005-0000-0000-00007A020000}"/>
    <cellStyle name="20% - Ênfase3 3 2" xfId="434" xr:uid="{00000000-0005-0000-0000-0000B2010000}"/>
    <cellStyle name="20% - Ênfase3 3 3" xfId="437" xr:uid="{00000000-0005-0000-0000-0000B5010000}"/>
    <cellStyle name="20% - Ênfase3 3 4" xfId="425" xr:uid="{00000000-0005-0000-0000-0000A9010000}"/>
    <cellStyle name="20% - Ênfase4 2" xfId="500" xr:uid="{00000000-0005-0000-0000-0000F4010000}"/>
    <cellStyle name="20% - Ênfase4 2 2" xfId="657" xr:uid="{00000000-0005-0000-0000-000091020000}"/>
    <cellStyle name="20% - Ênfase4 2 2 2" xfId="722" xr:uid="{00000000-0005-0000-0000-0000D2020000}"/>
    <cellStyle name="20% - Ênfase4 2 2 3" xfId="479" xr:uid="{00000000-0005-0000-0000-0000DF010000}"/>
    <cellStyle name="20% - Ênfase4 2 3" xfId="643" xr:uid="{00000000-0005-0000-0000-000083020000}"/>
    <cellStyle name="20% - Ênfase4 2 4" xfId="477" xr:uid="{00000000-0005-0000-0000-0000DD010000}"/>
    <cellStyle name="20% - Ênfase4 2 5" xfId="608" xr:uid="{00000000-0005-0000-0000-000060020000}"/>
    <cellStyle name="20% - Ênfase4 3" xfId="570" xr:uid="{00000000-0005-0000-0000-00003A020000}"/>
    <cellStyle name="20% - Ênfase4 3 2" xfId="595" xr:uid="{00000000-0005-0000-0000-000053020000}"/>
    <cellStyle name="20% - Ênfase4 3 3" xfId="584" xr:uid="{00000000-0005-0000-0000-000048020000}"/>
    <cellStyle name="20% - Ênfase4 3 4" xfId="714" xr:uid="{00000000-0005-0000-0000-0000CA020000}"/>
    <cellStyle name="20% - Ênfase5 2" xfId="589" xr:uid="{00000000-0005-0000-0000-00004D020000}"/>
    <cellStyle name="20% - Ênfase5 2 2" xfId="476" xr:uid="{00000000-0005-0000-0000-0000DC010000}"/>
    <cellStyle name="20% - Ênfase5 2 3" xfId="560" xr:uid="{00000000-0005-0000-0000-000030020000}"/>
    <cellStyle name="20% - Ênfase5 2 4" xfId="617" xr:uid="{00000000-0005-0000-0000-000069020000}"/>
    <cellStyle name="20% - Ênfase5 3" xfId="440" xr:uid="{00000000-0005-0000-0000-0000B8010000}"/>
    <cellStyle name="20% - Ênfase5 4" xfId="697" xr:uid="{00000000-0005-0000-0000-0000B9020000}"/>
    <cellStyle name="20% - Ênfase6 2" xfId="472" xr:uid="{00000000-0005-0000-0000-0000D8010000}"/>
    <cellStyle name="20% - Ênfase6 2 2" xfId="694" xr:uid="{00000000-0005-0000-0000-0000B6020000}"/>
    <cellStyle name="20% - Ênfase6 2 3" xfId="542" xr:uid="{00000000-0005-0000-0000-00001E020000}"/>
    <cellStyle name="20% - Ênfase6 2 4" xfId="685" xr:uid="{00000000-0005-0000-0000-0000AD020000}"/>
    <cellStyle name="20% - Ênfase6 3" xfId="445" xr:uid="{00000000-0005-0000-0000-0000BD010000}"/>
    <cellStyle name="20% - Ênfase6 4" xfId="658" xr:uid="{00000000-0005-0000-0000-000092020000}"/>
    <cellStyle name="40% - Accent1" xfId="12" xr:uid="{00000000-0005-0000-0000-00000C000000}"/>
    <cellStyle name="40% - Accent1 2" xfId="125" xr:uid="{00000000-0005-0000-0000-00007D000000}"/>
    <cellStyle name="40% - Accent1 2 2" xfId="30433" xr:uid="{00000000-0005-0000-0000-0000E1760000}"/>
    <cellStyle name="40% - Accent1 3" xfId="126" xr:uid="{00000000-0005-0000-0000-00007E000000}"/>
    <cellStyle name="40% - Accent1 4" xfId="127" xr:uid="{00000000-0005-0000-0000-00007F000000}"/>
    <cellStyle name="40% - Accent1 5" xfId="128" xr:uid="{00000000-0005-0000-0000-000080000000}"/>
    <cellStyle name="40% - Accent1 6" xfId="129" xr:uid="{00000000-0005-0000-0000-000081000000}"/>
    <cellStyle name="40% - Accent2" xfId="13" xr:uid="{00000000-0005-0000-0000-00000D000000}"/>
    <cellStyle name="40% - Accent2 2" xfId="130" xr:uid="{00000000-0005-0000-0000-000082000000}"/>
    <cellStyle name="40% - Accent2 2 2" xfId="30622" xr:uid="{00000000-0005-0000-0000-00009E770000}"/>
    <cellStyle name="40% - Accent2 3" xfId="131" xr:uid="{00000000-0005-0000-0000-000083000000}"/>
    <cellStyle name="40% - Accent2 3 2" xfId="31222" xr:uid="{00000000-0005-0000-0000-0000F6790000}"/>
    <cellStyle name="40% - Accent2 4" xfId="132" xr:uid="{00000000-0005-0000-0000-000084000000}"/>
    <cellStyle name="40% - Accent2 5" xfId="133" xr:uid="{00000000-0005-0000-0000-000085000000}"/>
    <cellStyle name="40% - Accent2 6" xfId="134" xr:uid="{00000000-0005-0000-0000-000086000000}"/>
    <cellStyle name="40% - Accent3" xfId="14" xr:uid="{00000000-0005-0000-0000-00000E000000}"/>
    <cellStyle name="40% - Accent3 2" xfId="135" xr:uid="{00000000-0005-0000-0000-000087000000}"/>
    <cellStyle name="40% - Accent3 2 2" xfId="344" xr:uid="{00000000-0005-0000-0000-000058010000}"/>
    <cellStyle name="40% - Accent3 2 3" xfId="335" xr:uid="{00000000-0005-0000-0000-00004F010000}"/>
    <cellStyle name="40% - Accent3 3" xfId="136" xr:uid="{00000000-0005-0000-0000-000088000000}"/>
    <cellStyle name="40% - Accent3 4" xfId="137" xr:uid="{00000000-0005-0000-0000-000089000000}"/>
    <cellStyle name="40% - Accent3 5" xfId="138" xr:uid="{00000000-0005-0000-0000-00008A000000}"/>
    <cellStyle name="40% - Accent3 6" xfId="139" xr:uid="{00000000-0005-0000-0000-00008B000000}"/>
    <cellStyle name="40% - Accent4" xfId="15" xr:uid="{00000000-0005-0000-0000-00000F000000}"/>
    <cellStyle name="40% - Accent4 2" xfId="140" xr:uid="{00000000-0005-0000-0000-00008C000000}"/>
    <cellStyle name="40% - Accent4 3" xfId="141" xr:uid="{00000000-0005-0000-0000-00008D000000}"/>
    <cellStyle name="40% - Accent4 4" xfId="142" xr:uid="{00000000-0005-0000-0000-00008E000000}"/>
    <cellStyle name="40% - Accent4 5" xfId="143" xr:uid="{00000000-0005-0000-0000-00008F000000}"/>
    <cellStyle name="40% - Accent4 6" xfId="144" xr:uid="{00000000-0005-0000-0000-000090000000}"/>
    <cellStyle name="40% - Accent5" xfId="16" xr:uid="{00000000-0005-0000-0000-000010000000}"/>
    <cellStyle name="40% - Accent5 2" xfId="145" xr:uid="{00000000-0005-0000-0000-000091000000}"/>
    <cellStyle name="40% - Accent5 3" xfId="146" xr:uid="{00000000-0005-0000-0000-000092000000}"/>
    <cellStyle name="40% - Accent5 4" xfId="147" xr:uid="{00000000-0005-0000-0000-000093000000}"/>
    <cellStyle name="40% - Accent5 5" xfId="148" xr:uid="{00000000-0005-0000-0000-000094000000}"/>
    <cellStyle name="40% - Accent5 6" xfId="149" xr:uid="{00000000-0005-0000-0000-000095000000}"/>
    <cellStyle name="40% - Accent6" xfId="17" xr:uid="{00000000-0005-0000-0000-000011000000}"/>
    <cellStyle name="40% - Accent6 2" xfId="150" xr:uid="{00000000-0005-0000-0000-000096000000}"/>
    <cellStyle name="40% - Accent6 3" xfId="151" xr:uid="{00000000-0005-0000-0000-000097000000}"/>
    <cellStyle name="40% - Accent6 3 2" xfId="28402" xr:uid="{00000000-0005-0000-0000-0000F26E0000}"/>
    <cellStyle name="40% - Accent6 4" xfId="152" xr:uid="{00000000-0005-0000-0000-000098000000}"/>
    <cellStyle name="40% - Accent6 5" xfId="153" xr:uid="{00000000-0005-0000-0000-000099000000}"/>
    <cellStyle name="40% - Accent6 6" xfId="154" xr:uid="{00000000-0005-0000-0000-00009A000000}"/>
    <cellStyle name="40% - Accent6 7" xfId="29218" xr:uid="{00000000-0005-0000-0000-000022720000}"/>
    <cellStyle name="40% - Ênfase1 2" xfId="651" xr:uid="{00000000-0005-0000-0000-00008B020000}"/>
    <cellStyle name="40% - Ênfase1 2 2" xfId="531" xr:uid="{00000000-0005-0000-0000-000013020000}"/>
    <cellStyle name="40% - Ênfase1 2 3" xfId="740" xr:uid="{00000000-0005-0000-0000-0000E4020000}"/>
    <cellStyle name="40% - Ênfase1 2 4" xfId="690" xr:uid="{00000000-0005-0000-0000-0000B2020000}"/>
    <cellStyle name="40% - Ênfase1 3" xfId="744" xr:uid="{00000000-0005-0000-0000-0000E8020000}"/>
    <cellStyle name="40% - Ênfase1 4" xfId="398" xr:uid="{00000000-0005-0000-0000-00008E010000}"/>
    <cellStyle name="40% - Ênfase2 2" xfId="401" xr:uid="{00000000-0005-0000-0000-000091010000}"/>
    <cellStyle name="40% - Ênfase2 2 2" xfId="746" xr:uid="{00000000-0005-0000-0000-0000EA020000}"/>
    <cellStyle name="40% - Ênfase2 2 3" xfId="501" xr:uid="{00000000-0005-0000-0000-0000F5010000}"/>
    <cellStyle name="40% - Ênfase2 2 4" xfId="544" xr:uid="{00000000-0005-0000-0000-000020020000}"/>
    <cellStyle name="40% - Ênfase2 3" xfId="702" xr:uid="{00000000-0005-0000-0000-0000BE020000}"/>
    <cellStyle name="40% - Ênfase2 4" xfId="597" xr:uid="{00000000-0005-0000-0000-000055020000}"/>
    <cellStyle name="40% - Ênfase3 2" xfId="469" xr:uid="{00000000-0005-0000-0000-0000D5010000}"/>
    <cellStyle name="40% - Ênfase3 2 2" xfId="478" xr:uid="{00000000-0005-0000-0000-0000DE010000}"/>
    <cellStyle name="40% - Ênfase3 2 2 2" xfId="551" xr:uid="{00000000-0005-0000-0000-000027020000}"/>
    <cellStyle name="40% - Ênfase3 2 2 3" xfId="687" xr:uid="{00000000-0005-0000-0000-0000AF020000}"/>
    <cellStyle name="40% - Ênfase3 2 3" xfId="666" xr:uid="{00000000-0005-0000-0000-00009A020000}"/>
    <cellStyle name="40% - Ênfase3 2 4" xfId="423" xr:uid="{00000000-0005-0000-0000-0000A7010000}"/>
    <cellStyle name="40% - Ênfase3 2 5" xfId="613" xr:uid="{00000000-0005-0000-0000-000065020000}"/>
    <cellStyle name="40% - Ênfase3 3" xfId="605" xr:uid="{00000000-0005-0000-0000-00005D020000}"/>
    <cellStyle name="40% - Ênfase3 3 2" xfId="698" xr:uid="{00000000-0005-0000-0000-0000BA020000}"/>
    <cellStyle name="40% - Ênfase3 3 3" xfId="632" xr:uid="{00000000-0005-0000-0000-000078020000}"/>
    <cellStyle name="40% - Ênfase3 3 4" xfId="422" xr:uid="{00000000-0005-0000-0000-0000A6010000}"/>
    <cellStyle name="40% - Ênfase4 2" xfId="637" xr:uid="{00000000-0005-0000-0000-00007D020000}"/>
    <cellStyle name="40% - Ênfase4 2 2" xfId="567" xr:uid="{00000000-0005-0000-0000-000037020000}"/>
    <cellStyle name="40% - Ênfase4 2 3" xfId="399" xr:uid="{00000000-0005-0000-0000-00008F010000}"/>
    <cellStyle name="40% - Ênfase4 2 4" xfId="496" xr:uid="{00000000-0005-0000-0000-0000F0010000}"/>
    <cellStyle name="40% - Ênfase4 3" xfId="664" xr:uid="{00000000-0005-0000-0000-000098020000}"/>
    <cellStyle name="40% - Ênfase4 4" xfId="604" xr:uid="{00000000-0005-0000-0000-00005C020000}"/>
    <cellStyle name="40% - Ênfase5 2" xfId="707" xr:uid="{00000000-0005-0000-0000-0000C3020000}"/>
    <cellStyle name="40% - Ênfase5 2 2" xfId="683" xr:uid="{00000000-0005-0000-0000-0000AB020000}"/>
    <cellStyle name="40% - Ênfase5 2 3" xfId="541" xr:uid="{00000000-0005-0000-0000-00001D020000}"/>
    <cellStyle name="40% - Ênfase5 2 4" xfId="424" xr:uid="{00000000-0005-0000-0000-0000A8010000}"/>
    <cellStyle name="40% - Ênfase5 3" xfId="648" xr:uid="{00000000-0005-0000-0000-000088020000}"/>
    <cellStyle name="40% - Ênfase5 4" xfId="743" xr:uid="{00000000-0005-0000-0000-0000E7020000}"/>
    <cellStyle name="40% - Ênfase6 2" xfId="587" xr:uid="{00000000-0005-0000-0000-00004B020000}"/>
    <cellStyle name="40% - Ênfase6 2 2" xfId="672" xr:uid="{00000000-0005-0000-0000-0000A0020000}"/>
    <cellStyle name="40% - Ênfase6 2 3" xfId="556" xr:uid="{00000000-0005-0000-0000-00002C020000}"/>
    <cellStyle name="40% - Ênfase6 2 4" xfId="663" xr:uid="{00000000-0005-0000-0000-000097020000}"/>
    <cellStyle name="40% - Ênfase6 3" xfId="458" xr:uid="{00000000-0005-0000-0000-0000CA010000}"/>
    <cellStyle name="40% - Ênfase6 4" xfId="508" xr:uid="{00000000-0005-0000-0000-0000FC010000}"/>
    <cellStyle name="60% - Accent1" xfId="18" xr:uid="{00000000-0005-0000-0000-000012000000}"/>
    <cellStyle name="60% - Accent1 2" xfId="155" xr:uid="{00000000-0005-0000-0000-00009B000000}"/>
    <cellStyle name="60% - Accent1 3" xfId="156" xr:uid="{00000000-0005-0000-0000-00009C000000}"/>
    <cellStyle name="60% - Accent1 4" xfId="157" xr:uid="{00000000-0005-0000-0000-00009D000000}"/>
    <cellStyle name="60% - Accent1 5" xfId="158" xr:uid="{00000000-0005-0000-0000-00009E000000}"/>
    <cellStyle name="60% - Accent1 6" xfId="159" xr:uid="{00000000-0005-0000-0000-00009F000000}"/>
    <cellStyle name="60% - Accent2" xfId="19" xr:uid="{00000000-0005-0000-0000-000013000000}"/>
    <cellStyle name="60% - Accent2 2" xfId="160" xr:uid="{00000000-0005-0000-0000-0000A0000000}"/>
    <cellStyle name="60% - Accent2 3" xfId="161" xr:uid="{00000000-0005-0000-0000-0000A1000000}"/>
    <cellStyle name="60% - Accent2 4" xfId="162" xr:uid="{00000000-0005-0000-0000-0000A2000000}"/>
    <cellStyle name="60% - Accent2 5" xfId="163" xr:uid="{00000000-0005-0000-0000-0000A3000000}"/>
    <cellStyle name="60% - Accent2 6" xfId="164" xr:uid="{00000000-0005-0000-0000-0000A4000000}"/>
    <cellStyle name="60% - Accent3" xfId="20" xr:uid="{00000000-0005-0000-0000-000014000000}"/>
    <cellStyle name="60% - Accent3 2" xfId="165" xr:uid="{00000000-0005-0000-0000-0000A5000000}"/>
    <cellStyle name="60% - Accent3 2 2" xfId="345" xr:uid="{00000000-0005-0000-0000-000059010000}"/>
    <cellStyle name="60% - Accent3 2 3" xfId="336" xr:uid="{00000000-0005-0000-0000-000050010000}"/>
    <cellStyle name="60% - Accent3 3" xfId="166" xr:uid="{00000000-0005-0000-0000-0000A6000000}"/>
    <cellStyle name="60% - Accent3 3 2" xfId="28725" xr:uid="{00000000-0005-0000-0000-000035700000}"/>
    <cellStyle name="60% - Accent3 4" xfId="167" xr:uid="{00000000-0005-0000-0000-0000A7000000}"/>
    <cellStyle name="60% - Accent3 5" xfId="168" xr:uid="{00000000-0005-0000-0000-0000A8000000}"/>
    <cellStyle name="60% - Accent3 6" xfId="169" xr:uid="{00000000-0005-0000-0000-0000A9000000}"/>
    <cellStyle name="60% - Accent4" xfId="21" xr:uid="{00000000-0005-0000-0000-000015000000}"/>
    <cellStyle name="60% - Accent4 2" xfId="170" xr:uid="{00000000-0005-0000-0000-0000AA000000}"/>
    <cellStyle name="60% - Accent4 2 2" xfId="346" xr:uid="{00000000-0005-0000-0000-00005A010000}"/>
    <cellStyle name="60% - Accent4 2 3" xfId="337" xr:uid="{00000000-0005-0000-0000-000051010000}"/>
    <cellStyle name="60% - Accent4 3" xfId="171" xr:uid="{00000000-0005-0000-0000-0000AB000000}"/>
    <cellStyle name="60% - Accent4 4" xfId="172" xr:uid="{00000000-0005-0000-0000-0000AC000000}"/>
    <cellStyle name="60% - Accent4 5" xfId="173" xr:uid="{00000000-0005-0000-0000-0000AD000000}"/>
    <cellStyle name="60% - Accent4 6" xfId="174" xr:uid="{00000000-0005-0000-0000-0000AE000000}"/>
    <cellStyle name="60% - Accent4 7" xfId="30802" xr:uid="{00000000-0005-0000-0000-000052780000}"/>
    <cellStyle name="60% - Accent5" xfId="22" xr:uid="{00000000-0005-0000-0000-000016000000}"/>
    <cellStyle name="60% - Accent5 2" xfId="175" xr:uid="{00000000-0005-0000-0000-0000AF000000}"/>
    <cellStyle name="60% - Accent5 2 2" xfId="27208" xr:uid="{00000000-0005-0000-0000-0000486A0000}"/>
    <cellStyle name="60% - Accent5 3" xfId="176" xr:uid="{00000000-0005-0000-0000-0000B0000000}"/>
    <cellStyle name="60% - Accent5 4" xfId="177" xr:uid="{00000000-0005-0000-0000-0000B1000000}"/>
    <cellStyle name="60% - Accent5 5" xfId="178" xr:uid="{00000000-0005-0000-0000-0000B2000000}"/>
    <cellStyle name="60% - Accent5 6" xfId="179" xr:uid="{00000000-0005-0000-0000-0000B3000000}"/>
    <cellStyle name="60% - Accent6" xfId="23" xr:uid="{00000000-0005-0000-0000-000017000000}"/>
    <cellStyle name="60% - Accent6 2" xfId="180" xr:uid="{00000000-0005-0000-0000-0000B4000000}"/>
    <cellStyle name="60% - Accent6 2 2" xfId="347" xr:uid="{00000000-0005-0000-0000-00005B010000}"/>
    <cellStyle name="60% - Accent6 2 3" xfId="338" xr:uid="{00000000-0005-0000-0000-000052010000}"/>
    <cellStyle name="60% - Accent6 3" xfId="181" xr:uid="{00000000-0005-0000-0000-0000B5000000}"/>
    <cellStyle name="60% - Accent6 4" xfId="182" xr:uid="{00000000-0005-0000-0000-0000B6000000}"/>
    <cellStyle name="60% - Accent6 5" xfId="183" xr:uid="{00000000-0005-0000-0000-0000B7000000}"/>
    <cellStyle name="60% - Accent6 6" xfId="184" xr:uid="{00000000-0005-0000-0000-0000B8000000}"/>
    <cellStyle name="60% - Accent6 7" xfId="26754" xr:uid="{00000000-0005-0000-0000-000082680000}"/>
    <cellStyle name="60% - Ênfase3 2" xfId="465" xr:uid="{00000000-0005-0000-0000-0000D1010000}"/>
    <cellStyle name="60% - Ênfase3 2 2" xfId="400" xr:uid="{00000000-0005-0000-0000-000090010000}"/>
    <cellStyle name="60% - Ênfase3 2 3" xfId="642" xr:uid="{00000000-0005-0000-0000-000082020000}"/>
    <cellStyle name="60% - Ênfase4 2" xfId="412" xr:uid="{00000000-0005-0000-0000-00009C010000}"/>
    <cellStyle name="60% - Ênfase4 2 2" xfId="652" xr:uid="{00000000-0005-0000-0000-00008C020000}"/>
    <cellStyle name="60% - Ênfase4 2 3" xfId="511" xr:uid="{00000000-0005-0000-0000-0000FF010000}"/>
    <cellStyle name="60% - Ênfase6 2" xfId="564" xr:uid="{00000000-0005-0000-0000-000034020000}"/>
    <cellStyle name="60% - Ênfase6 2 2" xfId="611" xr:uid="{00000000-0005-0000-0000-000063020000}"/>
    <cellStyle name="60% - Ênfase6 2 3" xfId="674" xr:uid="{00000000-0005-0000-0000-0000A2020000}"/>
    <cellStyle name="Accent1" xfId="24" xr:uid="{00000000-0005-0000-0000-000018000000}"/>
    <cellStyle name="Accent1 2" xfId="185" xr:uid="{00000000-0005-0000-0000-0000B9000000}"/>
    <cellStyle name="Accent1 2 2" xfId="27703" xr:uid="{00000000-0005-0000-0000-0000376C0000}"/>
    <cellStyle name="Accent1 3" xfId="186" xr:uid="{00000000-0005-0000-0000-0000BA000000}"/>
    <cellStyle name="Accent1 4" xfId="187" xr:uid="{00000000-0005-0000-0000-0000BB000000}"/>
    <cellStyle name="Accent1 5" xfId="188" xr:uid="{00000000-0005-0000-0000-0000BC000000}"/>
    <cellStyle name="Accent1 6" xfId="189" xr:uid="{00000000-0005-0000-0000-0000BD000000}"/>
    <cellStyle name="Accent2" xfId="25" xr:uid="{00000000-0005-0000-0000-000019000000}"/>
    <cellStyle name="Accent2 2" xfId="190" xr:uid="{00000000-0005-0000-0000-0000BE000000}"/>
    <cellStyle name="Accent2 3" xfId="191" xr:uid="{00000000-0005-0000-0000-0000BF000000}"/>
    <cellStyle name="Accent2 4" xfId="192" xr:uid="{00000000-0005-0000-0000-0000C0000000}"/>
    <cellStyle name="Accent2 5" xfId="193" xr:uid="{00000000-0005-0000-0000-0000C1000000}"/>
    <cellStyle name="Accent2 6" xfId="194" xr:uid="{00000000-0005-0000-0000-0000C2000000}"/>
    <cellStyle name="Accent3" xfId="26" xr:uid="{00000000-0005-0000-0000-00001A000000}"/>
    <cellStyle name="Accent3 2" xfId="195" xr:uid="{00000000-0005-0000-0000-0000C3000000}"/>
    <cellStyle name="Accent3 2 2" xfId="365" xr:uid="{00000000-0005-0000-0000-00006D010000}"/>
    <cellStyle name="Accent3 2 3" xfId="361" xr:uid="{00000000-0005-0000-0000-000069010000}"/>
    <cellStyle name="Accent3 3" xfId="196" xr:uid="{00000000-0005-0000-0000-0000C4000000}"/>
    <cellStyle name="Accent3 4" xfId="197" xr:uid="{00000000-0005-0000-0000-0000C5000000}"/>
    <cellStyle name="Accent3 5" xfId="198" xr:uid="{00000000-0005-0000-0000-0000C6000000}"/>
    <cellStyle name="Accent3 6" xfId="199" xr:uid="{00000000-0005-0000-0000-0000C7000000}"/>
    <cellStyle name="Accent4" xfId="27" xr:uid="{00000000-0005-0000-0000-00001B000000}"/>
    <cellStyle name="Accent4 2" xfId="200" xr:uid="{00000000-0005-0000-0000-0000C8000000}"/>
    <cellStyle name="Accent4 3" xfId="201" xr:uid="{00000000-0005-0000-0000-0000C9000000}"/>
    <cellStyle name="Accent4 3 2" xfId="28984" xr:uid="{00000000-0005-0000-0000-000038710000}"/>
    <cellStyle name="Accent4 4" xfId="202" xr:uid="{00000000-0005-0000-0000-0000CA000000}"/>
    <cellStyle name="Accent4 5" xfId="203" xr:uid="{00000000-0005-0000-0000-0000CB000000}"/>
    <cellStyle name="Accent4 6" xfId="204" xr:uid="{00000000-0005-0000-0000-0000CC000000}"/>
    <cellStyle name="Accent5" xfId="28" xr:uid="{00000000-0005-0000-0000-00001C000000}"/>
    <cellStyle name="Accent5 2" xfId="205" xr:uid="{00000000-0005-0000-0000-0000CD000000}"/>
    <cellStyle name="Accent5 3" xfId="206" xr:uid="{00000000-0005-0000-0000-0000CE000000}"/>
    <cellStyle name="Accent5 3 2" xfId="25387" xr:uid="{00000000-0005-0000-0000-00002B630000}"/>
    <cellStyle name="Accent5 4" xfId="207" xr:uid="{00000000-0005-0000-0000-0000CF000000}"/>
    <cellStyle name="Accent5 5" xfId="208" xr:uid="{00000000-0005-0000-0000-0000D0000000}"/>
    <cellStyle name="Accent5 6" xfId="209" xr:uid="{00000000-0005-0000-0000-0000D1000000}"/>
    <cellStyle name="Accent6" xfId="29" xr:uid="{00000000-0005-0000-0000-00001D000000}"/>
    <cellStyle name="Accent6 2" xfId="210" xr:uid="{00000000-0005-0000-0000-0000D2000000}"/>
    <cellStyle name="Accent6 2 2" xfId="364" xr:uid="{00000000-0005-0000-0000-00006C010000}"/>
    <cellStyle name="Accent6 2 3" xfId="360" xr:uid="{00000000-0005-0000-0000-000068010000}"/>
    <cellStyle name="Accent6 3" xfId="211" xr:uid="{00000000-0005-0000-0000-0000D3000000}"/>
    <cellStyle name="Accent6 4" xfId="212" xr:uid="{00000000-0005-0000-0000-0000D4000000}"/>
    <cellStyle name="Accent6 5" xfId="213" xr:uid="{00000000-0005-0000-0000-0000D5000000}"/>
    <cellStyle name="Accent6 6" xfId="214" xr:uid="{00000000-0005-0000-0000-0000D6000000}"/>
    <cellStyle name="Bad" xfId="30" xr:uid="{00000000-0005-0000-0000-00001E000000}"/>
    <cellStyle name="Bad 2" xfId="215" xr:uid="{00000000-0005-0000-0000-0000D7000000}"/>
    <cellStyle name="Bad 3" xfId="216" xr:uid="{00000000-0005-0000-0000-0000D8000000}"/>
    <cellStyle name="Bad 4" xfId="217" xr:uid="{00000000-0005-0000-0000-0000D9000000}"/>
    <cellStyle name="Bad 5" xfId="218" xr:uid="{00000000-0005-0000-0000-0000DA000000}"/>
    <cellStyle name="Bad 6" xfId="219" xr:uid="{00000000-0005-0000-0000-0000DB000000}"/>
    <cellStyle name="Brand Align Left Text" xfId="220" xr:uid="{00000000-0005-0000-0000-0000DC000000}"/>
    <cellStyle name="Brand Default" xfId="94" xr:uid="{00000000-0005-0000-0000-00005E000000}"/>
    <cellStyle name="Brand Default 2" xfId="221" xr:uid="{00000000-0005-0000-0000-0000DD000000}"/>
    <cellStyle name="Brand Default 3" xfId="222" xr:uid="{00000000-0005-0000-0000-0000DE000000}"/>
    <cellStyle name="Brand Default 4" xfId="223" xr:uid="{00000000-0005-0000-0000-0000DF000000}"/>
    <cellStyle name="Brand Default_~8161554" xfId="224" xr:uid="{00000000-0005-0000-0000-0000E0000000}"/>
    <cellStyle name="Brand Percent" xfId="225" xr:uid="{00000000-0005-0000-0000-0000E1000000}"/>
    <cellStyle name="Brand Source" xfId="226" xr:uid="{00000000-0005-0000-0000-0000E2000000}"/>
    <cellStyle name="Brand Subtitle with Underline" xfId="227" xr:uid="{00000000-0005-0000-0000-0000E3000000}"/>
    <cellStyle name="Brand Subtitle without Underline" xfId="228" xr:uid="{00000000-0005-0000-0000-0000E4000000}"/>
    <cellStyle name="Brand Title" xfId="93" xr:uid="{00000000-0005-0000-0000-00005D000000}"/>
    <cellStyle name="Calculation" xfId="31" xr:uid="{00000000-0005-0000-0000-00001F000000}"/>
    <cellStyle name="Calculation 2" xfId="229" xr:uid="{00000000-0005-0000-0000-0000E5000000}"/>
    <cellStyle name="Calculation 2 10" xfId="2857" xr:uid="{00000000-0005-0000-0000-0000290B0000}"/>
    <cellStyle name="Calculation 2 10 2" xfId="2858" xr:uid="{00000000-0005-0000-0000-00002A0B0000}"/>
    <cellStyle name="Calculation 2 10 3" xfId="29766" xr:uid="{00000000-0005-0000-0000-000046740000}"/>
    <cellStyle name="Calculation 2 11" xfId="2859" xr:uid="{00000000-0005-0000-0000-00002B0B0000}"/>
    <cellStyle name="Calculation 2 11 2" xfId="2860" xr:uid="{00000000-0005-0000-0000-00002C0B0000}"/>
    <cellStyle name="Calculation 2 11 3" xfId="29331" xr:uid="{00000000-0005-0000-0000-000093720000}"/>
    <cellStyle name="Calculation 2 12" xfId="2861" xr:uid="{00000000-0005-0000-0000-00002D0B0000}"/>
    <cellStyle name="Calculation 2 14" xfId="31338" xr:uid="{00000000-0005-0000-0000-00006A7A0000}"/>
    <cellStyle name="Calculation 2 2" xfId="851" xr:uid="{00000000-0005-0000-0000-000053030000}"/>
    <cellStyle name="Calculation 2 2 10" xfId="2862" xr:uid="{00000000-0005-0000-0000-00002E0B0000}"/>
    <cellStyle name="Calculation 2 2 11" xfId="31347" xr:uid="{00000000-0005-0000-0000-0000737A0000}"/>
    <cellStyle name="Calculation 2 2 2" xfId="1000" xr:uid="{00000000-0005-0000-0000-0000E8030000}"/>
    <cellStyle name="Calculation 2 2 2 10" xfId="2863" xr:uid="{00000000-0005-0000-0000-00002F0B0000}"/>
    <cellStyle name="Calculation 2 2 2 11" xfId="31433" xr:uid="{00000000-0005-0000-0000-0000C97A0000}"/>
    <cellStyle name="Calculation 2 2 2 2" xfId="1214" xr:uid="{00000000-0005-0000-0000-0000BE040000}"/>
    <cellStyle name="Calculation 2 2 2 2 2" xfId="1525" xr:uid="{00000000-0005-0000-0000-0000F5050000}"/>
    <cellStyle name="Calculation 2 2 2 2 2 2" xfId="2516" xr:uid="{00000000-0005-0000-0000-0000D4090000}"/>
    <cellStyle name="Calculation 2 2 2 2 2 2 2" xfId="2864" xr:uid="{00000000-0005-0000-0000-0000300B0000}"/>
    <cellStyle name="Calculation 2 2 2 2 2 2 2 2" xfId="2865" xr:uid="{00000000-0005-0000-0000-0000310B0000}"/>
    <cellStyle name="Calculation 2 2 2 2 2 2 2 2 2" xfId="2866" xr:uid="{00000000-0005-0000-0000-0000320B0000}"/>
    <cellStyle name="Calculation 2 2 2 2 2 2 2 2 2 2" xfId="25472" xr:uid="{00000000-0005-0000-0000-000080630000}"/>
    <cellStyle name="Calculation 2 2 2 2 2 2 2 3" xfId="2867" xr:uid="{00000000-0005-0000-0000-0000330B0000}"/>
    <cellStyle name="Calculation 2 2 2 2 2 2 2 3 2" xfId="2868" xr:uid="{00000000-0005-0000-0000-0000340B0000}"/>
    <cellStyle name="Calculation 2 2 2 2 2 2 2 4" xfId="2869" xr:uid="{00000000-0005-0000-0000-0000350B0000}"/>
    <cellStyle name="Calculation 2 2 2 2 2 2 2 5" xfId="26972" xr:uid="{00000000-0005-0000-0000-00005C690000}"/>
    <cellStyle name="Calculation 2 2 2 2 2 2 3" xfId="2870" xr:uid="{00000000-0005-0000-0000-0000360B0000}"/>
    <cellStyle name="Calculation 2 2 2 2 2 2 3 2" xfId="2871" xr:uid="{00000000-0005-0000-0000-0000370B0000}"/>
    <cellStyle name="Calculation 2 2 2 2 2 2 3 2 2" xfId="28597" xr:uid="{00000000-0005-0000-0000-0000B56F0000}"/>
    <cellStyle name="Calculation 2 2 2 2 2 2 4" xfId="2872" xr:uid="{00000000-0005-0000-0000-0000380B0000}"/>
    <cellStyle name="Calculation 2 2 2 2 2 2 4 2" xfId="2873" xr:uid="{00000000-0005-0000-0000-0000390B0000}"/>
    <cellStyle name="Calculation 2 2 2 2 2 2 5" xfId="2874" xr:uid="{00000000-0005-0000-0000-00003A0B0000}"/>
    <cellStyle name="Calculation 2 2 2 2 2 2 6" xfId="32198" xr:uid="{00000000-0005-0000-0000-0000C67D0000}"/>
    <cellStyle name="Calculation 2 2 2 2 2 3" xfId="2875" xr:uid="{00000000-0005-0000-0000-00003B0B0000}"/>
    <cellStyle name="Calculation 2 2 2 2 2 3 2" xfId="2876" xr:uid="{00000000-0005-0000-0000-00003C0B0000}"/>
    <cellStyle name="Calculation 2 2 2 2 2 3 2 2" xfId="2877" xr:uid="{00000000-0005-0000-0000-00003D0B0000}"/>
    <cellStyle name="Calculation 2 2 2 2 2 3 3" xfId="2878" xr:uid="{00000000-0005-0000-0000-00003E0B0000}"/>
    <cellStyle name="Calculation 2 2 2 2 2 3 3 2" xfId="2879" xr:uid="{00000000-0005-0000-0000-00003F0B0000}"/>
    <cellStyle name="Calculation 2 2 2 2 2 3 3 2 2" xfId="28235" xr:uid="{00000000-0005-0000-0000-00004B6E0000}"/>
    <cellStyle name="Calculation 2 2 2 2 2 3 4" xfId="2880" xr:uid="{00000000-0005-0000-0000-0000400B0000}"/>
    <cellStyle name="Calculation 2 2 2 2 2 3 4 2" xfId="28649" xr:uid="{00000000-0005-0000-0000-0000E96F0000}"/>
    <cellStyle name="Calculation 2 2 2 2 2 4" xfId="2881" xr:uid="{00000000-0005-0000-0000-0000410B0000}"/>
    <cellStyle name="Calculation 2 2 2 2 2 4 2" xfId="2882" xr:uid="{00000000-0005-0000-0000-0000420B0000}"/>
    <cellStyle name="Calculation 2 2 2 2 2 5" xfId="2883" xr:uid="{00000000-0005-0000-0000-0000430B0000}"/>
    <cellStyle name="Calculation 2 2 2 2 2 5 2" xfId="2884" xr:uid="{00000000-0005-0000-0000-0000440B0000}"/>
    <cellStyle name="Calculation 2 2 2 2 2 5 2 2" xfId="29448" xr:uid="{00000000-0005-0000-0000-000008730000}"/>
    <cellStyle name="Calculation 2 2 2 2 2 6" xfId="2885" xr:uid="{00000000-0005-0000-0000-0000450B0000}"/>
    <cellStyle name="Calculation 2 2 2 2 2 7" xfId="26326" xr:uid="{00000000-0005-0000-0000-0000D6660000}"/>
    <cellStyle name="Calculation 2 2 2 2 3" xfId="1787" xr:uid="{00000000-0005-0000-0000-0000FB060000}"/>
    <cellStyle name="Calculation 2 2 2 2 3 2" xfId="2772" xr:uid="{00000000-0005-0000-0000-0000D40A0000}"/>
    <cellStyle name="Calculation 2 2 2 2 3 2 2" xfId="2886" xr:uid="{00000000-0005-0000-0000-0000460B0000}"/>
    <cellStyle name="Calculation 2 2 2 2 3 2 2 2" xfId="2887" xr:uid="{00000000-0005-0000-0000-0000470B0000}"/>
    <cellStyle name="Calculation 2 2 2 2 3 2 2 2 2" xfId="2888" xr:uid="{00000000-0005-0000-0000-0000480B0000}"/>
    <cellStyle name="Calculation 2 2 2 2 3 2 2 3" xfId="2889" xr:uid="{00000000-0005-0000-0000-0000490B0000}"/>
    <cellStyle name="Calculation 2 2 2 2 3 2 2 3 2" xfId="2890" xr:uid="{00000000-0005-0000-0000-00004A0B0000}"/>
    <cellStyle name="Calculation 2 2 2 2 3 2 2 3 3" xfId="28001" xr:uid="{00000000-0005-0000-0000-0000616D0000}"/>
    <cellStyle name="Calculation 2 2 2 2 3 2 2 4" xfId="2891" xr:uid="{00000000-0005-0000-0000-00004B0B0000}"/>
    <cellStyle name="Calculation 2 2 2 2 3 2 2 5" xfId="29503" xr:uid="{00000000-0005-0000-0000-00003F730000}"/>
    <cellStyle name="Calculation 2 2 2 2 3 2 3" xfId="2892" xr:uid="{00000000-0005-0000-0000-00004C0B0000}"/>
    <cellStyle name="Calculation 2 2 2 2 3 2 3 2" xfId="2893" xr:uid="{00000000-0005-0000-0000-00004D0B0000}"/>
    <cellStyle name="Calculation 2 2 2 2 3 2 4" xfId="2894" xr:uid="{00000000-0005-0000-0000-00004E0B0000}"/>
    <cellStyle name="Calculation 2 2 2 2 3 2 4 2" xfId="2895" xr:uid="{00000000-0005-0000-0000-00004F0B0000}"/>
    <cellStyle name="Calculation 2 2 2 2 3 2 5" xfId="2896" xr:uid="{00000000-0005-0000-0000-0000500B0000}"/>
    <cellStyle name="Calculation 2 2 2 2 3 2 5 2" xfId="30451" xr:uid="{00000000-0005-0000-0000-0000F3760000}"/>
    <cellStyle name="Calculation 2 2 2 2 3 2 6" xfId="29417" xr:uid="{00000000-0005-0000-0000-0000E9720000}"/>
    <cellStyle name="Calculation 2 2 2 2 3 3" xfId="2897" xr:uid="{00000000-0005-0000-0000-0000510B0000}"/>
    <cellStyle name="Calculation 2 2 2 2 3 3 2" xfId="2898" xr:uid="{00000000-0005-0000-0000-0000520B0000}"/>
    <cellStyle name="Calculation 2 2 2 2 3 3 2 2" xfId="2899" xr:uid="{00000000-0005-0000-0000-0000530B0000}"/>
    <cellStyle name="Calculation 2 2 2 2 3 3 3" xfId="2900" xr:uid="{00000000-0005-0000-0000-0000540B0000}"/>
    <cellStyle name="Calculation 2 2 2 2 3 3 3 2" xfId="2901" xr:uid="{00000000-0005-0000-0000-0000550B0000}"/>
    <cellStyle name="Calculation 2 2 2 2 3 3 3 2 2" xfId="30811" xr:uid="{00000000-0005-0000-0000-00005B780000}"/>
    <cellStyle name="Calculation 2 2 2 2 3 3 4" xfId="2902" xr:uid="{00000000-0005-0000-0000-0000560B0000}"/>
    <cellStyle name="Calculation 2 2 2 2 3 3 5" xfId="29511" xr:uid="{00000000-0005-0000-0000-000047730000}"/>
    <cellStyle name="Calculation 2 2 2 2 3 4" xfId="2903" xr:uid="{00000000-0005-0000-0000-0000570B0000}"/>
    <cellStyle name="Calculation 2 2 2 2 3 4 2" xfId="2904" xr:uid="{00000000-0005-0000-0000-0000580B0000}"/>
    <cellStyle name="Calculation 2 2 2 2 3 4 3" xfId="27102" xr:uid="{00000000-0005-0000-0000-0000DE690000}"/>
    <cellStyle name="Calculation 2 2 2 2 3 5" xfId="2905" xr:uid="{00000000-0005-0000-0000-0000590B0000}"/>
    <cellStyle name="Calculation 2 2 2 2 3 5 2" xfId="2906" xr:uid="{00000000-0005-0000-0000-00005A0B0000}"/>
    <cellStyle name="Calculation 2 2 2 2 3 6" xfId="2907" xr:uid="{00000000-0005-0000-0000-00005B0B0000}"/>
    <cellStyle name="Calculation 2 2 2 2 3 6 2" xfId="27117" xr:uid="{00000000-0005-0000-0000-0000ED690000}"/>
    <cellStyle name="Calculation 2 2 2 2 3 7" xfId="27566" xr:uid="{00000000-0005-0000-0000-0000AE6B0000}"/>
    <cellStyle name="Calculation 2 2 2 2 4" xfId="2212" xr:uid="{00000000-0005-0000-0000-0000A4080000}"/>
    <cellStyle name="Calculation 2 2 2 2 4 2" xfId="2908" xr:uid="{00000000-0005-0000-0000-00005C0B0000}"/>
    <cellStyle name="Calculation 2 2 2 2 4 2 2" xfId="2909" xr:uid="{00000000-0005-0000-0000-00005D0B0000}"/>
    <cellStyle name="Calculation 2 2 2 2 4 2 2 2" xfId="2910" xr:uid="{00000000-0005-0000-0000-00005E0B0000}"/>
    <cellStyle name="Calculation 2 2 2 2 4 2 2 3" xfId="28232" xr:uid="{00000000-0005-0000-0000-0000486E0000}"/>
    <cellStyle name="Calculation 2 2 2 2 4 2 3" xfId="2911" xr:uid="{00000000-0005-0000-0000-00005F0B0000}"/>
    <cellStyle name="Calculation 2 2 2 2 4 2 3 2" xfId="2912" xr:uid="{00000000-0005-0000-0000-0000600B0000}"/>
    <cellStyle name="Calculation 2 2 2 2 4 2 4" xfId="2913" xr:uid="{00000000-0005-0000-0000-0000610B0000}"/>
    <cellStyle name="Calculation 2 2 2 2 4 3" xfId="2914" xr:uid="{00000000-0005-0000-0000-0000620B0000}"/>
    <cellStyle name="Calculation 2 2 2 2 4 3 2" xfId="2915" xr:uid="{00000000-0005-0000-0000-0000630B0000}"/>
    <cellStyle name="Calculation 2 2 2 2 4 3 2 2" xfId="30558" xr:uid="{00000000-0005-0000-0000-00005E770000}"/>
    <cellStyle name="Calculation 2 2 2 2 4 4" xfId="2916" xr:uid="{00000000-0005-0000-0000-0000640B0000}"/>
    <cellStyle name="Calculation 2 2 2 2 4 4 2" xfId="2917" xr:uid="{00000000-0005-0000-0000-0000650B0000}"/>
    <cellStyle name="Calculation 2 2 2 2 4 5" xfId="2918" xr:uid="{00000000-0005-0000-0000-0000660B0000}"/>
    <cellStyle name="Calculation 2 2 2 2 4 5 2" xfId="30560" xr:uid="{00000000-0005-0000-0000-000060770000}"/>
    <cellStyle name="Calculation 2 2 2 2 5" xfId="2919" xr:uid="{00000000-0005-0000-0000-0000670B0000}"/>
    <cellStyle name="Calculation 2 2 2 2 5 2" xfId="2920" xr:uid="{00000000-0005-0000-0000-0000680B0000}"/>
    <cellStyle name="Calculation 2 2 2 2 5 2 2" xfId="2921" xr:uid="{00000000-0005-0000-0000-0000690B0000}"/>
    <cellStyle name="Calculation 2 2 2 2 5 2 3" xfId="30269" xr:uid="{00000000-0005-0000-0000-00003D760000}"/>
    <cellStyle name="Calculation 2 2 2 2 5 3" xfId="2922" xr:uid="{00000000-0005-0000-0000-00006A0B0000}"/>
    <cellStyle name="Calculation 2 2 2 2 5 3 2" xfId="2923" xr:uid="{00000000-0005-0000-0000-00006B0B0000}"/>
    <cellStyle name="Calculation 2 2 2 2 5 3 2 2" xfId="30746" xr:uid="{00000000-0005-0000-0000-00001A780000}"/>
    <cellStyle name="Calculation 2 2 2 2 5 4" xfId="2924" xr:uid="{00000000-0005-0000-0000-00006C0B0000}"/>
    <cellStyle name="Calculation 2 2 2 2 5 4 2" xfId="25296" xr:uid="{00000000-0005-0000-0000-0000D0620000}"/>
    <cellStyle name="Calculation 2 2 2 2 6" xfId="2925" xr:uid="{00000000-0005-0000-0000-00006D0B0000}"/>
    <cellStyle name="Calculation 2 2 2 2 6 2" xfId="2926" xr:uid="{00000000-0005-0000-0000-00006E0B0000}"/>
    <cellStyle name="Calculation 2 2 2 2 6 2 2" xfId="25618" xr:uid="{00000000-0005-0000-0000-000012640000}"/>
    <cellStyle name="Calculation 2 2 2 2 6 3" xfId="26435" xr:uid="{00000000-0005-0000-0000-000043670000}"/>
    <cellStyle name="Calculation 2 2 2 2 7" xfId="2927" xr:uid="{00000000-0005-0000-0000-00006F0B0000}"/>
    <cellStyle name="Calculation 2 2 2 2 7 2" xfId="2928" xr:uid="{00000000-0005-0000-0000-0000700B0000}"/>
    <cellStyle name="Calculation 2 2 2 2 8" xfId="2929" xr:uid="{00000000-0005-0000-0000-0000710B0000}"/>
    <cellStyle name="Calculation 2 2 2 2 9" xfId="31581" xr:uid="{00000000-0005-0000-0000-00005D7B0000}"/>
    <cellStyle name="Calculation 2 2 2 3" xfId="1430" xr:uid="{00000000-0005-0000-0000-000096050000}"/>
    <cellStyle name="Calculation 2 2 2 3 2" xfId="1692" xr:uid="{00000000-0005-0000-0000-00009C060000}"/>
    <cellStyle name="Calculation 2 2 2 3 2 2" xfId="2677" xr:uid="{00000000-0005-0000-0000-0000750A0000}"/>
    <cellStyle name="Calculation 2 2 2 3 2 2 2" xfId="2930" xr:uid="{00000000-0005-0000-0000-0000720B0000}"/>
    <cellStyle name="Calculation 2 2 2 3 2 2 2 2" xfId="2931" xr:uid="{00000000-0005-0000-0000-0000730B0000}"/>
    <cellStyle name="Calculation 2 2 2 3 2 2 2 2 2" xfId="2932" xr:uid="{00000000-0005-0000-0000-0000740B0000}"/>
    <cellStyle name="Calculation 2 2 2 3 2 2 2 3" xfId="2933" xr:uid="{00000000-0005-0000-0000-0000750B0000}"/>
    <cellStyle name="Calculation 2 2 2 3 2 2 2 3 2" xfId="2934" xr:uid="{00000000-0005-0000-0000-0000760B0000}"/>
    <cellStyle name="Calculation 2 2 2 3 2 2 2 4" xfId="2935" xr:uid="{00000000-0005-0000-0000-0000770B0000}"/>
    <cellStyle name="Calculation 2 2 2 3 2 2 3" xfId="2936" xr:uid="{00000000-0005-0000-0000-0000780B0000}"/>
    <cellStyle name="Calculation 2 2 2 3 2 2 3 2" xfId="2937" xr:uid="{00000000-0005-0000-0000-0000790B0000}"/>
    <cellStyle name="Calculation 2 2 2 3 2 2 3 3" xfId="30782" xr:uid="{00000000-0005-0000-0000-00003E780000}"/>
    <cellStyle name="Calculation 2 2 2 3 2 2 4" xfId="2938" xr:uid="{00000000-0005-0000-0000-00007A0B0000}"/>
    <cellStyle name="Calculation 2 2 2 3 2 2 4 2" xfId="2939" xr:uid="{00000000-0005-0000-0000-00007B0B0000}"/>
    <cellStyle name="Calculation 2 2 2 3 2 2 5" xfId="2940" xr:uid="{00000000-0005-0000-0000-00007C0B0000}"/>
    <cellStyle name="Calculation 2 2 2 3 2 3" xfId="2941" xr:uid="{00000000-0005-0000-0000-00007D0B0000}"/>
    <cellStyle name="Calculation 2 2 2 3 2 3 2" xfId="2942" xr:uid="{00000000-0005-0000-0000-00007E0B0000}"/>
    <cellStyle name="Calculation 2 2 2 3 2 3 2 2" xfId="2943" xr:uid="{00000000-0005-0000-0000-00007F0B0000}"/>
    <cellStyle name="Calculation 2 2 2 3 2 3 3" xfId="2944" xr:uid="{00000000-0005-0000-0000-0000800B0000}"/>
    <cellStyle name="Calculation 2 2 2 3 2 3 3 2" xfId="2945" xr:uid="{00000000-0005-0000-0000-0000810B0000}"/>
    <cellStyle name="Calculation 2 2 2 3 2 3 3 3" xfId="26532" xr:uid="{00000000-0005-0000-0000-0000A4670000}"/>
    <cellStyle name="Calculation 2 2 2 3 2 3 4" xfId="2946" xr:uid="{00000000-0005-0000-0000-0000820B0000}"/>
    <cellStyle name="Calculation 2 2 2 3 2 4" xfId="2947" xr:uid="{00000000-0005-0000-0000-0000830B0000}"/>
    <cellStyle name="Calculation 2 2 2 3 2 4 2" xfId="2948" xr:uid="{00000000-0005-0000-0000-0000840B0000}"/>
    <cellStyle name="Calculation 2 2 2 3 2 4 3" xfId="29243" xr:uid="{00000000-0005-0000-0000-00003B720000}"/>
    <cellStyle name="Calculation 2 2 2 3 2 5" xfId="2949" xr:uid="{00000000-0005-0000-0000-0000850B0000}"/>
    <cellStyle name="Calculation 2 2 2 3 2 5 2" xfId="2950" xr:uid="{00000000-0005-0000-0000-0000860B0000}"/>
    <cellStyle name="Calculation 2 2 2 3 2 5 3" xfId="28073" xr:uid="{00000000-0005-0000-0000-0000A96D0000}"/>
    <cellStyle name="Calculation 2 2 2 3 2 6" xfId="2951" xr:uid="{00000000-0005-0000-0000-0000870B0000}"/>
    <cellStyle name="Calculation 2 2 2 3 2 7" xfId="31850" xr:uid="{00000000-0005-0000-0000-00006A7C0000}"/>
    <cellStyle name="Calculation 2 2 2 3 3" xfId="2421" xr:uid="{00000000-0005-0000-0000-000075090000}"/>
    <cellStyle name="Calculation 2 2 2 3 3 2" xfId="2952" xr:uid="{00000000-0005-0000-0000-0000880B0000}"/>
    <cellStyle name="Calculation 2 2 2 3 3 2 2" xfId="2953" xr:uid="{00000000-0005-0000-0000-0000890B0000}"/>
    <cellStyle name="Calculation 2 2 2 3 3 2 2 2" xfId="2954" xr:uid="{00000000-0005-0000-0000-00008A0B0000}"/>
    <cellStyle name="Calculation 2 2 2 3 3 2 2 3" xfId="27108" xr:uid="{00000000-0005-0000-0000-0000E4690000}"/>
    <cellStyle name="Calculation 2 2 2 3 3 2 3" xfId="2955" xr:uid="{00000000-0005-0000-0000-00008B0B0000}"/>
    <cellStyle name="Calculation 2 2 2 3 3 2 3 2" xfId="2956" xr:uid="{00000000-0005-0000-0000-00008C0B0000}"/>
    <cellStyle name="Calculation 2 2 2 3 3 2 4" xfId="2957" xr:uid="{00000000-0005-0000-0000-00008D0B0000}"/>
    <cellStyle name="Calculation 2 2 2 3 3 2 5" xfId="30214" xr:uid="{00000000-0005-0000-0000-000006760000}"/>
    <cellStyle name="Calculation 2 2 2 3 3 3" xfId="2958" xr:uid="{00000000-0005-0000-0000-00008E0B0000}"/>
    <cellStyle name="Calculation 2 2 2 3 3 3 2" xfId="2959" xr:uid="{00000000-0005-0000-0000-00008F0B0000}"/>
    <cellStyle name="Calculation 2 2 2 3 3 3 3" xfId="27519" xr:uid="{00000000-0005-0000-0000-00007F6B0000}"/>
    <cellStyle name="Calculation 2 2 2 3 3 4" xfId="2960" xr:uid="{00000000-0005-0000-0000-0000900B0000}"/>
    <cellStyle name="Calculation 2 2 2 3 3 4 2" xfId="2961" xr:uid="{00000000-0005-0000-0000-0000910B0000}"/>
    <cellStyle name="Calculation 2 2 2 3 3 4 3" xfId="27215" xr:uid="{00000000-0005-0000-0000-00004F6A0000}"/>
    <cellStyle name="Calculation 2 2 2 3 3 5" xfId="2962" xr:uid="{00000000-0005-0000-0000-0000920B0000}"/>
    <cellStyle name="Calculation 2 2 2 3 4" xfId="2963" xr:uid="{00000000-0005-0000-0000-0000930B0000}"/>
    <cellStyle name="Calculation 2 2 2 3 4 2" xfId="2964" xr:uid="{00000000-0005-0000-0000-0000940B0000}"/>
    <cellStyle name="Calculation 2 2 2 3 4 2 2" xfId="2965" xr:uid="{00000000-0005-0000-0000-0000950B0000}"/>
    <cellStyle name="Calculation 2 2 2 3 4 3" xfId="2966" xr:uid="{00000000-0005-0000-0000-0000960B0000}"/>
    <cellStyle name="Calculation 2 2 2 3 4 3 2" xfId="2967" xr:uid="{00000000-0005-0000-0000-0000970B0000}"/>
    <cellStyle name="Calculation 2 2 2 3 4 4" xfId="2968" xr:uid="{00000000-0005-0000-0000-0000980B0000}"/>
    <cellStyle name="Calculation 2 2 2 3 5" xfId="2969" xr:uid="{00000000-0005-0000-0000-0000990B0000}"/>
    <cellStyle name="Calculation 2 2 2 3 5 2" xfId="2970" xr:uid="{00000000-0005-0000-0000-00009A0B0000}"/>
    <cellStyle name="Calculation 2 2 2 3 5 3" xfId="28653" xr:uid="{00000000-0005-0000-0000-0000ED6F0000}"/>
    <cellStyle name="Calculation 2 2 2 3 6" xfId="2971" xr:uid="{00000000-0005-0000-0000-00009B0B0000}"/>
    <cellStyle name="Calculation 2 2 2 3 6 2" xfId="2972" xr:uid="{00000000-0005-0000-0000-00009C0B0000}"/>
    <cellStyle name="Calculation 2 2 2 3 6 2 2" xfId="27639" xr:uid="{00000000-0005-0000-0000-0000F76B0000}"/>
    <cellStyle name="Calculation 2 2 2 3 7" xfId="2973" xr:uid="{00000000-0005-0000-0000-00009D0B0000}"/>
    <cellStyle name="Calculation 2 2 2 3 7 2" xfId="29657" xr:uid="{00000000-0005-0000-0000-0000D9730000}"/>
    <cellStyle name="Calculation 2 2 2 3 8" xfId="31526" xr:uid="{00000000-0005-0000-0000-0000267B0000}"/>
    <cellStyle name="Calculation 2 2 2 4" xfId="1308" xr:uid="{00000000-0005-0000-0000-00001C050000}"/>
    <cellStyle name="Calculation 2 2 2 4 2" xfId="2299" xr:uid="{00000000-0005-0000-0000-0000FB080000}"/>
    <cellStyle name="Calculation 2 2 2 4 2 2" xfId="2974" xr:uid="{00000000-0005-0000-0000-00009E0B0000}"/>
    <cellStyle name="Calculation 2 2 2 4 2 2 2" xfId="2975" xr:uid="{00000000-0005-0000-0000-00009F0B0000}"/>
    <cellStyle name="Calculation 2 2 2 4 2 2 2 2" xfId="2976" xr:uid="{00000000-0005-0000-0000-0000A00B0000}"/>
    <cellStyle name="Calculation 2 2 2 4 2 2 2 3" xfId="25554" xr:uid="{00000000-0005-0000-0000-0000D2630000}"/>
    <cellStyle name="Calculation 2 2 2 4 2 2 3" xfId="2977" xr:uid="{00000000-0005-0000-0000-0000A10B0000}"/>
    <cellStyle name="Calculation 2 2 2 4 2 2 3 2" xfId="2978" xr:uid="{00000000-0005-0000-0000-0000A20B0000}"/>
    <cellStyle name="Calculation 2 2 2 4 2 2 4" xfId="2979" xr:uid="{00000000-0005-0000-0000-0000A30B0000}"/>
    <cellStyle name="Calculation 2 2 2 4 2 3" xfId="2980" xr:uid="{00000000-0005-0000-0000-0000A40B0000}"/>
    <cellStyle name="Calculation 2 2 2 4 2 3 2" xfId="2981" xr:uid="{00000000-0005-0000-0000-0000A50B0000}"/>
    <cellStyle name="Calculation 2 2 2 4 2 4" xfId="2982" xr:uid="{00000000-0005-0000-0000-0000A60B0000}"/>
    <cellStyle name="Calculation 2 2 2 4 2 4 2" xfId="2983" xr:uid="{00000000-0005-0000-0000-0000A70B0000}"/>
    <cellStyle name="Calculation 2 2 2 4 2 5" xfId="2984" xr:uid="{00000000-0005-0000-0000-0000A80B0000}"/>
    <cellStyle name="Calculation 2 2 2 4 2 6" xfId="28547" xr:uid="{00000000-0005-0000-0000-0000836F0000}"/>
    <cellStyle name="Calculation 2 2 2 4 3" xfId="2985" xr:uid="{00000000-0005-0000-0000-0000A90B0000}"/>
    <cellStyle name="Calculation 2 2 2 4 3 2" xfId="2986" xr:uid="{00000000-0005-0000-0000-0000AA0B0000}"/>
    <cellStyle name="Calculation 2 2 2 4 3 2 2" xfId="2987" xr:uid="{00000000-0005-0000-0000-0000AB0B0000}"/>
    <cellStyle name="Calculation 2 2 2 4 3 3" xfId="2988" xr:uid="{00000000-0005-0000-0000-0000AC0B0000}"/>
    <cellStyle name="Calculation 2 2 2 4 3 3 2" xfId="2989" xr:uid="{00000000-0005-0000-0000-0000AD0B0000}"/>
    <cellStyle name="Calculation 2 2 2 4 3 3 3" xfId="29643" xr:uid="{00000000-0005-0000-0000-0000CB730000}"/>
    <cellStyle name="Calculation 2 2 2 4 3 4" xfId="2990" xr:uid="{00000000-0005-0000-0000-0000AE0B0000}"/>
    <cellStyle name="Calculation 2 2 2 4 4" xfId="2991" xr:uid="{00000000-0005-0000-0000-0000AF0B0000}"/>
    <cellStyle name="Calculation 2 2 2 4 4 2" xfId="2992" xr:uid="{00000000-0005-0000-0000-0000B00B0000}"/>
    <cellStyle name="Calculation 2 2 2 4 5" xfId="2993" xr:uid="{00000000-0005-0000-0000-0000B10B0000}"/>
    <cellStyle name="Calculation 2 2 2 4 5 2" xfId="2994" xr:uid="{00000000-0005-0000-0000-0000B20B0000}"/>
    <cellStyle name="Calculation 2 2 2 4 6" xfId="2995" xr:uid="{00000000-0005-0000-0000-0000B30B0000}"/>
    <cellStyle name="Calculation 2 2 2 4 6 2" xfId="25879" xr:uid="{00000000-0005-0000-0000-000017650000}"/>
    <cellStyle name="Calculation 2 2 2 4 7" xfId="31674" xr:uid="{00000000-0005-0000-0000-0000BA7B0000}"/>
    <cellStyle name="Calculation 2 2 2 5" xfId="1570" xr:uid="{00000000-0005-0000-0000-000022060000}"/>
    <cellStyle name="Calculation 2 2 2 5 2" xfId="2555" xr:uid="{00000000-0005-0000-0000-0000FB090000}"/>
    <cellStyle name="Calculation 2 2 2 5 2 2" xfId="2996" xr:uid="{00000000-0005-0000-0000-0000B40B0000}"/>
    <cellStyle name="Calculation 2 2 2 5 2 2 2" xfId="2997" xr:uid="{00000000-0005-0000-0000-0000B50B0000}"/>
    <cellStyle name="Calculation 2 2 2 5 2 2 2 2" xfId="2998" xr:uid="{00000000-0005-0000-0000-0000B60B0000}"/>
    <cellStyle name="Calculation 2 2 2 5 2 2 3" xfId="2999" xr:uid="{00000000-0005-0000-0000-0000B70B0000}"/>
    <cellStyle name="Calculation 2 2 2 5 2 2 3 2" xfId="3000" xr:uid="{00000000-0005-0000-0000-0000B80B0000}"/>
    <cellStyle name="Calculation 2 2 2 5 2 2 3 2 2" xfId="26911" xr:uid="{00000000-0005-0000-0000-00001F690000}"/>
    <cellStyle name="Calculation 2 2 2 5 2 2 4" xfId="3001" xr:uid="{00000000-0005-0000-0000-0000B90B0000}"/>
    <cellStyle name="Calculation 2 2 2 5 2 3" xfId="3002" xr:uid="{00000000-0005-0000-0000-0000BA0B0000}"/>
    <cellStyle name="Calculation 2 2 2 5 2 3 2" xfId="3003" xr:uid="{00000000-0005-0000-0000-0000BB0B0000}"/>
    <cellStyle name="Calculation 2 2 2 5 2 4" xfId="3004" xr:uid="{00000000-0005-0000-0000-0000BC0B0000}"/>
    <cellStyle name="Calculation 2 2 2 5 2 4 2" xfId="3005" xr:uid="{00000000-0005-0000-0000-0000BD0B0000}"/>
    <cellStyle name="Calculation 2 2 2 5 2 4 3" xfId="27539" xr:uid="{00000000-0005-0000-0000-0000936B0000}"/>
    <cellStyle name="Calculation 2 2 2 5 2 5" xfId="3006" xr:uid="{00000000-0005-0000-0000-0000BE0B0000}"/>
    <cellStyle name="Calculation 2 2 2 5 2 6" xfId="27228" xr:uid="{00000000-0005-0000-0000-00005C6A0000}"/>
    <cellStyle name="Calculation 2 2 2 5 3" xfId="3007" xr:uid="{00000000-0005-0000-0000-0000BF0B0000}"/>
    <cellStyle name="Calculation 2 2 2 5 3 2" xfId="3008" xr:uid="{00000000-0005-0000-0000-0000C00B0000}"/>
    <cellStyle name="Calculation 2 2 2 5 3 2 2" xfId="3009" xr:uid="{00000000-0005-0000-0000-0000C10B0000}"/>
    <cellStyle name="Calculation 2 2 2 5 3 2 2 2" xfId="30125" xr:uid="{00000000-0005-0000-0000-0000AD750000}"/>
    <cellStyle name="Calculation 2 2 2 5 3 3" xfId="3010" xr:uid="{00000000-0005-0000-0000-0000C20B0000}"/>
    <cellStyle name="Calculation 2 2 2 5 3 3 2" xfId="3011" xr:uid="{00000000-0005-0000-0000-0000C30B0000}"/>
    <cellStyle name="Calculation 2 2 2 5 3 3 2 2" xfId="28770" xr:uid="{00000000-0005-0000-0000-000062700000}"/>
    <cellStyle name="Calculation 2 2 2 5 3 4" xfId="3012" xr:uid="{00000000-0005-0000-0000-0000C40B0000}"/>
    <cellStyle name="Calculation 2 2 2 5 4" xfId="3013" xr:uid="{00000000-0005-0000-0000-0000C50B0000}"/>
    <cellStyle name="Calculation 2 2 2 5 4 2" xfId="3014" xr:uid="{00000000-0005-0000-0000-0000C60B0000}"/>
    <cellStyle name="Calculation 2 2 2 5 5" xfId="3015" xr:uid="{00000000-0005-0000-0000-0000C70B0000}"/>
    <cellStyle name="Calculation 2 2 2 5 5 2" xfId="3016" xr:uid="{00000000-0005-0000-0000-0000C80B0000}"/>
    <cellStyle name="Calculation 2 2 2 5 6" xfId="3017" xr:uid="{00000000-0005-0000-0000-0000C90B0000}"/>
    <cellStyle name="Calculation 2 2 2 5 7" xfId="31778" xr:uid="{00000000-0005-0000-0000-0000227C0000}"/>
    <cellStyle name="Calculation 2 2 2 6" xfId="2019" xr:uid="{00000000-0005-0000-0000-0000E3070000}"/>
    <cellStyle name="Calculation 2 2 2 6 2" xfId="3018" xr:uid="{00000000-0005-0000-0000-0000CA0B0000}"/>
    <cellStyle name="Calculation 2 2 2 6 2 2" xfId="3019" xr:uid="{00000000-0005-0000-0000-0000CB0B0000}"/>
    <cellStyle name="Calculation 2 2 2 6 2 2 2" xfId="3020" xr:uid="{00000000-0005-0000-0000-0000CC0B0000}"/>
    <cellStyle name="Calculation 2 2 2 6 2 3" xfId="3021" xr:uid="{00000000-0005-0000-0000-0000CD0B0000}"/>
    <cellStyle name="Calculation 2 2 2 6 2 3 2" xfId="3022" xr:uid="{00000000-0005-0000-0000-0000CE0B0000}"/>
    <cellStyle name="Calculation 2 2 2 6 2 4" xfId="3023" xr:uid="{00000000-0005-0000-0000-0000CF0B0000}"/>
    <cellStyle name="Calculation 2 2 2 6 3" xfId="3024" xr:uid="{00000000-0005-0000-0000-0000D00B0000}"/>
    <cellStyle name="Calculation 2 2 2 6 3 2" xfId="3025" xr:uid="{00000000-0005-0000-0000-0000D10B0000}"/>
    <cellStyle name="Calculation 2 2 2 6 3 3" xfId="30459" xr:uid="{00000000-0005-0000-0000-0000FB760000}"/>
    <cellStyle name="Calculation 2 2 2 6 4" xfId="3026" xr:uid="{00000000-0005-0000-0000-0000D20B0000}"/>
    <cellStyle name="Calculation 2 2 2 6 4 2" xfId="3027" xr:uid="{00000000-0005-0000-0000-0000D30B0000}"/>
    <cellStyle name="Calculation 2 2 2 6 5" xfId="3028" xr:uid="{00000000-0005-0000-0000-0000D40B0000}"/>
    <cellStyle name="Calculation 2 2 2 6 6" xfId="32099" xr:uid="{00000000-0005-0000-0000-0000637D0000}"/>
    <cellStyle name="Calculation 2 2 2 7" xfId="2791" xr:uid="{00000000-0005-0000-0000-0000E70A0000}"/>
    <cellStyle name="Calculation 2 2 2 7 2" xfId="3029" xr:uid="{00000000-0005-0000-0000-0000D50B0000}"/>
    <cellStyle name="Calculation 2 2 2 7 2 2" xfId="3030" xr:uid="{00000000-0005-0000-0000-0000D60B0000}"/>
    <cellStyle name="Calculation 2 2 2 7 2 2 2" xfId="30442" xr:uid="{00000000-0005-0000-0000-0000EA760000}"/>
    <cellStyle name="Calculation 2 2 2 7 2 3" xfId="31254" xr:uid="{00000000-0005-0000-0000-0000167A0000}"/>
    <cellStyle name="Calculation 2 2 2 7 3" xfId="3031" xr:uid="{00000000-0005-0000-0000-0000D70B0000}"/>
    <cellStyle name="Calculation 2 2 2 7 3 2" xfId="3032" xr:uid="{00000000-0005-0000-0000-0000D80B0000}"/>
    <cellStyle name="Calculation 2 2 2 7 4" xfId="3033" xr:uid="{00000000-0005-0000-0000-0000D90B0000}"/>
    <cellStyle name="Calculation 2 2 2 7 5" xfId="31949" xr:uid="{00000000-0005-0000-0000-0000CD7C0000}"/>
    <cellStyle name="Calculation 2 2 2 8" xfId="3034" xr:uid="{00000000-0005-0000-0000-0000DA0B0000}"/>
    <cellStyle name="Calculation 2 2 2 8 2" xfId="3035" xr:uid="{00000000-0005-0000-0000-0000DB0B0000}"/>
    <cellStyle name="Calculation 2 2 2 8 2 2" xfId="29370" xr:uid="{00000000-0005-0000-0000-0000BA720000}"/>
    <cellStyle name="Calculation 2 2 2 9" xfId="3036" xr:uid="{00000000-0005-0000-0000-0000DC0B0000}"/>
    <cellStyle name="Calculation 2 2 2 9 2" xfId="3037" xr:uid="{00000000-0005-0000-0000-0000DD0B0000}"/>
    <cellStyle name="Calculation 2 2 2 9 3" xfId="26212" xr:uid="{00000000-0005-0000-0000-000064660000}"/>
    <cellStyle name="Calculation 2 2 3" xfId="1250" xr:uid="{00000000-0005-0000-0000-0000E2040000}"/>
    <cellStyle name="Calculation 2 2 3 2" xfId="1368" xr:uid="{00000000-0005-0000-0000-000058050000}"/>
    <cellStyle name="Calculation 2 2 3 2 2" xfId="2359" xr:uid="{00000000-0005-0000-0000-000037090000}"/>
    <cellStyle name="Calculation 2 2 3 2 2 2" xfId="3038" xr:uid="{00000000-0005-0000-0000-0000DE0B0000}"/>
    <cellStyle name="Calculation 2 2 3 2 2 2 2" xfId="3039" xr:uid="{00000000-0005-0000-0000-0000DF0B0000}"/>
    <cellStyle name="Calculation 2 2 3 2 2 2 2 2" xfId="3040" xr:uid="{00000000-0005-0000-0000-0000E00B0000}"/>
    <cellStyle name="Calculation 2 2 3 2 2 2 2 3" xfId="31042" xr:uid="{00000000-0005-0000-0000-000042790000}"/>
    <cellStyle name="Calculation 2 2 3 2 2 2 3" xfId="3041" xr:uid="{00000000-0005-0000-0000-0000E10B0000}"/>
    <cellStyle name="Calculation 2 2 3 2 2 2 3 2" xfId="3042" xr:uid="{00000000-0005-0000-0000-0000E20B0000}"/>
    <cellStyle name="Calculation 2 2 3 2 2 2 4" xfId="3043" xr:uid="{00000000-0005-0000-0000-0000E30B0000}"/>
    <cellStyle name="Calculation 2 2 3 2 2 3" xfId="3044" xr:uid="{00000000-0005-0000-0000-0000E40B0000}"/>
    <cellStyle name="Calculation 2 2 3 2 2 3 2" xfId="3045" xr:uid="{00000000-0005-0000-0000-0000E50B0000}"/>
    <cellStyle name="Calculation 2 2 3 2 2 4" xfId="3046" xr:uid="{00000000-0005-0000-0000-0000E60B0000}"/>
    <cellStyle name="Calculation 2 2 3 2 2 4 2" xfId="3047" xr:uid="{00000000-0005-0000-0000-0000E70B0000}"/>
    <cellStyle name="Calculation 2 2 3 2 2 4 3" xfId="25560" xr:uid="{00000000-0005-0000-0000-0000D8630000}"/>
    <cellStyle name="Calculation 2 2 3 2 2 5" xfId="3048" xr:uid="{00000000-0005-0000-0000-0000E80B0000}"/>
    <cellStyle name="Calculation 2 2 3 2 3" xfId="3049" xr:uid="{00000000-0005-0000-0000-0000E90B0000}"/>
    <cellStyle name="Calculation 2 2 3 2 3 2" xfId="3050" xr:uid="{00000000-0005-0000-0000-0000EA0B0000}"/>
    <cellStyle name="Calculation 2 2 3 2 3 2 2" xfId="3051" xr:uid="{00000000-0005-0000-0000-0000EB0B0000}"/>
    <cellStyle name="Calculation 2 2 3 2 3 3" xfId="3052" xr:uid="{00000000-0005-0000-0000-0000EC0B0000}"/>
    <cellStyle name="Calculation 2 2 3 2 3 3 2" xfId="3053" xr:uid="{00000000-0005-0000-0000-0000ED0B0000}"/>
    <cellStyle name="Calculation 2 2 3 2 3 4" xfId="3054" xr:uid="{00000000-0005-0000-0000-0000EE0B0000}"/>
    <cellStyle name="Calculation 2 2 3 2 4" xfId="3055" xr:uid="{00000000-0005-0000-0000-0000EF0B0000}"/>
    <cellStyle name="Calculation 2 2 3 2 4 2" xfId="3056" xr:uid="{00000000-0005-0000-0000-0000F00B0000}"/>
    <cellStyle name="Calculation 2 2 3 2 5" xfId="3057" xr:uid="{00000000-0005-0000-0000-0000F10B0000}"/>
    <cellStyle name="Calculation 2 2 3 2 5 2" xfId="3058" xr:uid="{00000000-0005-0000-0000-0000F20B0000}"/>
    <cellStyle name="Calculation 2 2 3 2 5 2 2" xfId="29082" xr:uid="{00000000-0005-0000-0000-00009A710000}"/>
    <cellStyle name="Calculation 2 2 3 2 5 3" xfId="26334" xr:uid="{00000000-0005-0000-0000-0000DE660000}"/>
    <cellStyle name="Calculation 2 2 3 2 6" xfId="3059" xr:uid="{00000000-0005-0000-0000-0000F30B0000}"/>
    <cellStyle name="Calculation 2 2 3 2 6 2" xfId="30514" xr:uid="{00000000-0005-0000-0000-000032770000}"/>
    <cellStyle name="Calculation 2 2 3 3" xfId="1630" xr:uid="{00000000-0005-0000-0000-00005E060000}"/>
    <cellStyle name="Calculation 2 2 3 3 2" xfId="2615" xr:uid="{00000000-0005-0000-0000-0000370A0000}"/>
    <cellStyle name="Calculation 2 2 3 3 2 2" xfId="3060" xr:uid="{00000000-0005-0000-0000-0000F40B0000}"/>
    <cellStyle name="Calculation 2 2 3 3 2 2 2" xfId="3061" xr:uid="{00000000-0005-0000-0000-0000F50B0000}"/>
    <cellStyle name="Calculation 2 2 3 3 2 2 2 2" xfId="3062" xr:uid="{00000000-0005-0000-0000-0000F60B0000}"/>
    <cellStyle name="Calculation 2 2 3 3 2 2 3" xfId="3063" xr:uid="{00000000-0005-0000-0000-0000F70B0000}"/>
    <cellStyle name="Calculation 2 2 3 3 2 2 3 2" xfId="3064" xr:uid="{00000000-0005-0000-0000-0000F80B0000}"/>
    <cellStyle name="Calculation 2 2 3 3 2 2 4" xfId="3065" xr:uid="{00000000-0005-0000-0000-0000F90B0000}"/>
    <cellStyle name="Calculation 2 2 3 3 2 2 5" xfId="29145" xr:uid="{00000000-0005-0000-0000-0000D9710000}"/>
    <cellStyle name="Calculation 2 2 3 3 2 3" xfId="3066" xr:uid="{00000000-0005-0000-0000-0000FA0B0000}"/>
    <cellStyle name="Calculation 2 2 3 3 2 3 2" xfId="3067" xr:uid="{00000000-0005-0000-0000-0000FB0B0000}"/>
    <cellStyle name="Calculation 2 2 3 3 2 4" xfId="3068" xr:uid="{00000000-0005-0000-0000-0000FC0B0000}"/>
    <cellStyle name="Calculation 2 2 3 3 2 4 2" xfId="3069" xr:uid="{00000000-0005-0000-0000-0000FD0B0000}"/>
    <cellStyle name="Calculation 2 2 3 3 2 4 3" xfId="26479" xr:uid="{00000000-0005-0000-0000-00006F670000}"/>
    <cellStyle name="Calculation 2 2 3 3 2 5" xfId="3070" xr:uid="{00000000-0005-0000-0000-0000FE0B0000}"/>
    <cellStyle name="Calculation 2 2 3 3 2 6" xfId="27418" xr:uid="{00000000-0005-0000-0000-00001A6B0000}"/>
    <cellStyle name="Calculation 2 2 3 3 3" xfId="3071" xr:uid="{00000000-0005-0000-0000-0000FF0B0000}"/>
    <cellStyle name="Calculation 2 2 3 3 3 2" xfId="3072" xr:uid="{00000000-0005-0000-0000-0000000C0000}"/>
    <cellStyle name="Calculation 2 2 3 3 3 2 2" xfId="3073" xr:uid="{00000000-0005-0000-0000-0000010C0000}"/>
    <cellStyle name="Calculation 2 2 3 3 3 3" xfId="3074" xr:uid="{00000000-0005-0000-0000-0000020C0000}"/>
    <cellStyle name="Calculation 2 2 3 3 3 3 2" xfId="3075" xr:uid="{00000000-0005-0000-0000-0000030C0000}"/>
    <cellStyle name="Calculation 2 2 3 3 3 3 3" xfId="30561" xr:uid="{00000000-0005-0000-0000-000061770000}"/>
    <cellStyle name="Calculation 2 2 3 3 3 4" xfId="3076" xr:uid="{00000000-0005-0000-0000-0000040C0000}"/>
    <cellStyle name="Calculation 2 2 3 3 4" xfId="3077" xr:uid="{00000000-0005-0000-0000-0000050C0000}"/>
    <cellStyle name="Calculation 2 2 3 3 4 2" xfId="3078" xr:uid="{00000000-0005-0000-0000-0000060C0000}"/>
    <cellStyle name="Calculation 2 2 3 3 5" xfId="3079" xr:uid="{00000000-0005-0000-0000-0000070C0000}"/>
    <cellStyle name="Calculation 2 2 3 3 5 2" xfId="3080" xr:uid="{00000000-0005-0000-0000-0000080C0000}"/>
    <cellStyle name="Calculation 2 2 3 3 5 3" xfId="29762" xr:uid="{00000000-0005-0000-0000-000042740000}"/>
    <cellStyle name="Calculation 2 2 3 3 6" xfId="3081" xr:uid="{00000000-0005-0000-0000-0000090C0000}"/>
    <cellStyle name="Calculation 2 2 3 3 7" xfId="31814" xr:uid="{00000000-0005-0000-0000-0000467C0000}"/>
    <cellStyle name="Calculation 2 2 3 4" xfId="2248" xr:uid="{00000000-0005-0000-0000-0000C8080000}"/>
    <cellStyle name="Calculation 2 2 3 4 2" xfId="3082" xr:uid="{00000000-0005-0000-0000-00000A0C0000}"/>
    <cellStyle name="Calculation 2 2 3 4 2 2" xfId="3083" xr:uid="{00000000-0005-0000-0000-00000B0C0000}"/>
    <cellStyle name="Calculation 2 2 3 4 2 2 2" xfId="3084" xr:uid="{00000000-0005-0000-0000-00000C0C0000}"/>
    <cellStyle name="Calculation 2 2 3 4 2 3" xfId="3085" xr:uid="{00000000-0005-0000-0000-00000D0C0000}"/>
    <cellStyle name="Calculation 2 2 3 4 2 3 2" xfId="3086" xr:uid="{00000000-0005-0000-0000-00000E0C0000}"/>
    <cellStyle name="Calculation 2 2 3 4 2 4" xfId="3087" xr:uid="{00000000-0005-0000-0000-00000F0C0000}"/>
    <cellStyle name="Calculation 2 2 3 4 3" xfId="3088" xr:uid="{00000000-0005-0000-0000-0000100C0000}"/>
    <cellStyle name="Calculation 2 2 3 4 3 2" xfId="3089" xr:uid="{00000000-0005-0000-0000-0000110C0000}"/>
    <cellStyle name="Calculation 2 2 3 4 4" xfId="3090" xr:uid="{00000000-0005-0000-0000-0000120C0000}"/>
    <cellStyle name="Calculation 2 2 3 4 4 2" xfId="3091" xr:uid="{00000000-0005-0000-0000-0000130C0000}"/>
    <cellStyle name="Calculation 2 2 3 4 5" xfId="3092" xr:uid="{00000000-0005-0000-0000-0000140C0000}"/>
    <cellStyle name="Calculation 2 2 3 5" xfId="3093" xr:uid="{00000000-0005-0000-0000-0000150C0000}"/>
    <cellStyle name="Calculation 2 2 3 5 2" xfId="3094" xr:uid="{00000000-0005-0000-0000-0000160C0000}"/>
    <cellStyle name="Calculation 2 2 3 5 2 2" xfId="3095" xr:uid="{00000000-0005-0000-0000-0000170C0000}"/>
    <cellStyle name="Calculation 2 2 3 5 2 2 2" xfId="30972" xr:uid="{00000000-0005-0000-0000-0000FC780000}"/>
    <cellStyle name="Calculation 2 2 3 5 3" xfId="3096" xr:uid="{00000000-0005-0000-0000-0000180C0000}"/>
    <cellStyle name="Calculation 2 2 3 5 3 2" xfId="3097" xr:uid="{00000000-0005-0000-0000-0000190C0000}"/>
    <cellStyle name="Calculation 2 2 3 5 4" xfId="3098" xr:uid="{00000000-0005-0000-0000-00001A0C0000}"/>
    <cellStyle name="Calculation 2 2 3 5 5" xfId="30257" xr:uid="{00000000-0005-0000-0000-000031760000}"/>
    <cellStyle name="Calculation 2 2 3 6" xfId="3099" xr:uid="{00000000-0005-0000-0000-00001B0C0000}"/>
    <cellStyle name="Calculation 2 2 3 6 2" xfId="3100" xr:uid="{00000000-0005-0000-0000-00001C0C0000}"/>
    <cellStyle name="Calculation 2 2 3 7" xfId="3101" xr:uid="{00000000-0005-0000-0000-00001D0C0000}"/>
    <cellStyle name="Calculation 2 2 3 7 2" xfId="3102" xr:uid="{00000000-0005-0000-0000-00001E0C0000}"/>
    <cellStyle name="Calculation 2 2 3 7 2 2" xfId="26068" xr:uid="{00000000-0005-0000-0000-0000D4650000}"/>
    <cellStyle name="Calculation 2 2 3 7 3" xfId="29062" xr:uid="{00000000-0005-0000-0000-000086710000}"/>
    <cellStyle name="Calculation 2 2 3 8" xfId="3103" xr:uid="{00000000-0005-0000-0000-00001F0C0000}"/>
    <cellStyle name="Calculation 2 2 3 8 2" xfId="27051" xr:uid="{00000000-0005-0000-0000-0000AB690000}"/>
    <cellStyle name="Calculation 2 2 3 9" xfId="31492" xr:uid="{00000000-0005-0000-0000-0000047B0000}"/>
    <cellStyle name="Calculation 2 2 4" xfId="994" xr:uid="{00000000-0005-0000-0000-0000E2030000}"/>
    <cellStyle name="Calculation 2 2 4 2" xfId="1429" xr:uid="{00000000-0005-0000-0000-000095050000}"/>
    <cellStyle name="Calculation 2 2 4 2 2" xfId="2420" xr:uid="{00000000-0005-0000-0000-000074090000}"/>
    <cellStyle name="Calculation 2 2 4 2 2 2" xfId="3104" xr:uid="{00000000-0005-0000-0000-0000200C0000}"/>
    <cellStyle name="Calculation 2 2 4 2 2 2 2" xfId="3105" xr:uid="{00000000-0005-0000-0000-0000210C0000}"/>
    <cellStyle name="Calculation 2 2 4 2 2 2 2 2" xfId="3106" xr:uid="{00000000-0005-0000-0000-0000220C0000}"/>
    <cellStyle name="Calculation 2 2 4 2 2 2 3" xfId="3107" xr:uid="{00000000-0005-0000-0000-0000230C0000}"/>
    <cellStyle name="Calculation 2 2 4 2 2 2 3 2" xfId="3108" xr:uid="{00000000-0005-0000-0000-0000240C0000}"/>
    <cellStyle name="Calculation 2 2 4 2 2 2 4" xfId="3109" xr:uid="{00000000-0005-0000-0000-0000250C0000}"/>
    <cellStyle name="Calculation 2 2 4 2 2 3" xfId="3110" xr:uid="{00000000-0005-0000-0000-0000260C0000}"/>
    <cellStyle name="Calculation 2 2 4 2 2 3 2" xfId="3111" xr:uid="{00000000-0005-0000-0000-0000270C0000}"/>
    <cellStyle name="Calculation 2 2 4 2 2 3 2 2" xfId="26989" xr:uid="{00000000-0005-0000-0000-00006D690000}"/>
    <cellStyle name="Calculation 2 2 4 2 2 4" xfId="3112" xr:uid="{00000000-0005-0000-0000-0000280C0000}"/>
    <cellStyle name="Calculation 2 2 4 2 2 4 2" xfId="3113" xr:uid="{00000000-0005-0000-0000-0000290C0000}"/>
    <cellStyle name="Calculation 2 2 4 2 2 5" xfId="3114" xr:uid="{00000000-0005-0000-0000-00002A0C0000}"/>
    <cellStyle name="Calculation 2 2 4 2 2 6" xfId="27949" xr:uid="{00000000-0005-0000-0000-00002D6D0000}"/>
    <cellStyle name="Calculation 2 2 4 2 3" xfId="3115" xr:uid="{00000000-0005-0000-0000-00002B0C0000}"/>
    <cellStyle name="Calculation 2 2 4 2 3 2" xfId="3116" xr:uid="{00000000-0005-0000-0000-00002C0C0000}"/>
    <cellStyle name="Calculation 2 2 4 2 3 2 2" xfId="3117" xr:uid="{00000000-0005-0000-0000-00002D0C0000}"/>
    <cellStyle name="Calculation 2 2 4 2 3 3" xfId="3118" xr:uid="{00000000-0005-0000-0000-00002E0C0000}"/>
    <cellStyle name="Calculation 2 2 4 2 3 3 2" xfId="3119" xr:uid="{00000000-0005-0000-0000-00002F0C0000}"/>
    <cellStyle name="Calculation 2 2 4 2 3 4" xfId="3120" xr:uid="{00000000-0005-0000-0000-0000300C0000}"/>
    <cellStyle name="Calculation 2 2 4 2 4" xfId="3121" xr:uid="{00000000-0005-0000-0000-0000310C0000}"/>
    <cellStyle name="Calculation 2 2 4 2 4 2" xfId="3122" xr:uid="{00000000-0005-0000-0000-0000320C0000}"/>
    <cellStyle name="Calculation 2 2 4 2 5" xfId="3123" xr:uid="{00000000-0005-0000-0000-0000330C0000}"/>
    <cellStyle name="Calculation 2 2 4 2 5 2" xfId="3124" xr:uid="{00000000-0005-0000-0000-0000340C0000}"/>
    <cellStyle name="Calculation 2 2 4 2 6" xfId="3125" xr:uid="{00000000-0005-0000-0000-0000350C0000}"/>
    <cellStyle name="Calculation 2 2 4 3" xfId="1691" xr:uid="{00000000-0005-0000-0000-00009B060000}"/>
    <cellStyle name="Calculation 2 2 4 3 2" xfId="2676" xr:uid="{00000000-0005-0000-0000-0000740A0000}"/>
    <cellStyle name="Calculation 2 2 4 3 2 2" xfId="3126" xr:uid="{00000000-0005-0000-0000-0000360C0000}"/>
    <cellStyle name="Calculation 2 2 4 3 2 2 2" xfId="3127" xr:uid="{00000000-0005-0000-0000-0000370C0000}"/>
    <cellStyle name="Calculation 2 2 4 3 2 2 2 2" xfId="3128" xr:uid="{00000000-0005-0000-0000-0000380C0000}"/>
    <cellStyle name="Calculation 2 2 4 3 2 2 3" xfId="3129" xr:uid="{00000000-0005-0000-0000-0000390C0000}"/>
    <cellStyle name="Calculation 2 2 4 3 2 2 3 2" xfId="3130" xr:uid="{00000000-0005-0000-0000-00003A0C0000}"/>
    <cellStyle name="Calculation 2 2 4 3 2 2 4" xfId="3131" xr:uid="{00000000-0005-0000-0000-00003B0C0000}"/>
    <cellStyle name="Calculation 2 2 4 3 2 2 4 2" xfId="30694" xr:uid="{00000000-0005-0000-0000-0000E6770000}"/>
    <cellStyle name="Calculation 2 2 4 3 2 2 5" xfId="30063" xr:uid="{00000000-0005-0000-0000-00006F750000}"/>
    <cellStyle name="Calculation 2 2 4 3 2 3" xfId="3132" xr:uid="{00000000-0005-0000-0000-00003C0C0000}"/>
    <cellStyle name="Calculation 2 2 4 3 2 3 2" xfId="3133" xr:uid="{00000000-0005-0000-0000-00003D0C0000}"/>
    <cellStyle name="Calculation 2 2 4 3 2 4" xfId="3134" xr:uid="{00000000-0005-0000-0000-00003E0C0000}"/>
    <cellStyle name="Calculation 2 2 4 3 2 4 2" xfId="3135" xr:uid="{00000000-0005-0000-0000-00003F0C0000}"/>
    <cellStyle name="Calculation 2 2 4 3 2 5" xfId="3136" xr:uid="{00000000-0005-0000-0000-0000400C0000}"/>
    <cellStyle name="Calculation 2 2 4 3 2 6" xfId="28567" xr:uid="{00000000-0005-0000-0000-0000976F0000}"/>
    <cellStyle name="Calculation 2 2 4 3 3" xfId="3137" xr:uid="{00000000-0005-0000-0000-0000410C0000}"/>
    <cellStyle name="Calculation 2 2 4 3 3 2" xfId="3138" xr:uid="{00000000-0005-0000-0000-0000420C0000}"/>
    <cellStyle name="Calculation 2 2 4 3 3 2 2" xfId="3139" xr:uid="{00000000-0005-0000-0000-0000430C0000}"/>
    <cellStyle name="Calculation 2 2 4 3 3 2 3" xfId="25819" xr:uid="{00000000-0005-0000-0000-0000DB640000}"/>
    <cellStyle name="Calculation 2 2 4 3 3 3" xfId="3140" xr:uid="{00000000-0005-0000-0000-0000440C0000}"/>
    <cellStyle name="Calculation 2 2 4 3 3 3 2" xfId="3141" xr:uid="{00000000-0005-0000-0000-0000450C0000}"/>
    <cellStyle name="Calculation 2 2 4 3 3 3 2 2" xfId="26411" xr:uid="{00000000-0005-0000-0000-00002B670000}"/>
    <cellStyle name="Calculation 2 2 4 3 3 4" xfId="3142" xr:uid="{00000000-0005-0000-0000-0000460C0000}"/>
    <cellStyle name="Calculation 2 2 4 3 4" xfId="3143" xr:uid="{00000000-0005-0000-0000-0000470C0000}"/>
    <cellStyle name="Calculation 2 2 4 3 4 2" xfId="3144" xr:uid="{00000000-0005-0000-0000-0000480C0000}"/>
    <cellStyle name="Calculation 2 2 4 3 4 2 2" xfId="27540" xr:uid="{00000000-0005-0000-0000-0000946B0000}"/>
    <cellStyle name="Calculation 2 2 4 3 5" xfId="3145" xr:uid="{00000000-0005-0000-0000-0000490C0000}"/>
    <cellStyle name="Calculation 2 2 4 3 5 2" xfId="3146" xr:uid="{00000000-0005-0000-0000-00004A0C0000}"/>
    <cellStyle name="Calculation 2 2 4 3 6" xfId="3147" xr:uid="{00000000-0005-0000-0000-00004B0C0000}"/>
    <cellStyle name="Calculation 2 2 4 3 7" xfId="31849" xr:uid="{00000000-0005-0000-0000-0000697C0000}"/>
    <cellStyle name="Calculation 2 2 4 4" xfId="2015" xr:uid="{00000000-0005-0000-0000-0000DF070000}"/>
    <cellStyle name="Calculation 2 2 4 4 2" xfId="3148" xr:uid="{00000000-0005-0000-0000-00004C0C0000}"/>
    <cellStyle name="Calculation 2 2 4 4 2 2" xfId="3149" xr:uid="{00000000-0005-0000-0000-00004D0C0000}"/>
    <cellStyle name="Calculation 2 2 4 4 2 2 2" xfId="3150" xr:uid="{00000000-0005-0000-0000-00004E0C0000}"/>
    <cellStyle name="Calculation 2 2 4 4 2 2 2 2" xfId="27590" xr:uid="{00000000-0005-0000-0000-0000C66B0000}"/>
    <cellStyle name="Calculation 2 2 4 4 2 2 3" xfId="25850" xr:uid="{00000000-0005-0000-0000-0000FA640000}"/>
    <cellStyle name="Calculation 2 2 4 4 2 3" xfId="3151" xr:uid="{00000000-0005-0000-0000-00004F0C0000}"/>
    <cellStyle name="Calculation 2 2 4 4 2 3 2" xfId="3152" xr:uid="{00000000-0005-0000-0000-0000500C0000}"/>
    <cellStyle name="Calculation 2 2 4 4 2 3 3" xfId="27599" xr:uid="{00000000-0005-0000-0000-0000CF6B0000}"/>
    <cellStyle name="Calculation 2 2 4 4 2 4" xfId="3153" xr:uid="{00000000-0005-0000-0000-0000510C0000}"/>
    <cellStyle name="Calculation 2 2 4 4 3" xfId="3154" xr:uid="{00000000-0005-0000-0000-0000520C0000}"/>
    <cellStyle name="Calculation 2 2 4 4 3 2" xfId="3155" xr:uid="{00000000-0005-0000-0000-0000530C0000}"/>
    <cellStyle name="Calculation 2 2 4 4 4" xfId="3156" xr:uid="{00000000-0005-0000-0000-0000540C0000}"/>
    <cellStyle name="Calculation 2 2 4 4 4 2" xfId="3157" xr:uid="{00000000-0005-0000-0000-0000550C0000}"/>
    <cellStyle name="Calculation 2 2 4 4 5" xfId="3158" xr:uid="{00000000-0005-0000-0000-0000560C0000}"/>
    <cellStyle name="Calculation 2 2 4 4 6" xfId="32097" xr:uid="{00000000-0005-0000-0000-0000617D0000}"/>
    <cellStyle name="Calculation 2 2 4 5" xfId="3159" xr:uid="{00000000-0005-0000-0000-0000570C0000}"/>
    <cellStyle name="Calculation 2 2 4 5 2" xfId="3160" xr:uid="{00000000-0005-0000-0000-0000580C0000}"/>
    <cellStyle name="Calculation 2 2 4 5 2 2" xfId="3161" xr:uid="{00000000-0005-0000-0000-0000590C0000}"/>
    <cellStyle name="Calculation 2 2 4 5 3" xfId="3162" xr:uid="{00000000-0005-0000-0000-00005A0C0000}"/>
    <cellStyle name="Calculation 2 2 4 5 3 2" xfId="3163" xr:uid="{00000000-0005-0000-0000-00005B0C0000}"/>
    <cellStyle name="Calculation 2 2 4 5 3 3" xfId="27311" xr:uid="{00000000-0005-0000-0000-0000AF6A0000}"/>
    <cellStyle name="Calculation 2 2 4 5 4" xfId="3164" xr:uid="{00000000-0005-0000-0000-00005C0C0000}"/>
    <cellStyle name="Calculation 2 2 4 5 5" xfId="25134" xr:uid="{00000000-0005-0000-0000-00002E620000}"/>
    <cellStyle name="Calculation 2 2 4 6" xfId="3165" xr:uid="{00000000-0005-0000-0000-00005D0C0000}"/>
    <cellStyle name="Calculation 2 2 4 6 2" xfId="3166" xr:uid="{00000000-0005-0000-0000-00005E0C0000}"/>
    <cellStyle name="Calculation 2 2 4 6 3" xfId="30975" xr:uid="{00000000-0005-0000-0000-0000FF780000}"/>
    <cellStyle name="Calculation 2 2 4 7" xfId="3167" xr:uid="{00000000-0005-0000-0000-00005F0C0000}"/>
    <cellStyle name="Calculation 2 2 4 7 2" xfId="3168" xr:uid="{00000000-0005-0000-0000-0000600C0000}"/>
    <cellStyle name="Calculation 2 2 4 8" xfId="3169" xr:uid="{00000000-0005-0000-0000-0000610C0000}"/>
    <cellStyle name="Calculation 2 2 4 9" xfId="30107" xr:uid="{00000000-0005-0000-0000-00009B750000}"/>
    <cellStyle name="Calculation 2 2 5" xfId="709" xr:uid="{00000000-0005-0000-0000-0000C5020000}"/>
    <cellStyle name="Calculation 2 2 5 2" xfId="1859" xr:uid="{00000000-0005-0000-0000-000043070000}"/>
    <cellStyle name="Calculation 2 2 5 2 2" xfId="3170" xr:uid="{00000000-0005-0000-0000-0000620C0000}"/>
    <cellStyle name="Calculation 2 2 5 2 2 2" xfId="3171" xr:uid="{00000000-0005-0000-0000-0000630C0000}"/>
    <cellStyle name="Calculation 2 2 5 2 2 2 2" xfId="3172" xr:uid="{00000000-0005-0000-0000-0000640C0000}"/>
    <cellStyle name="Calculation 2 2 5 2 2 2 3" xfId="30127" xr:uid="{00000000-0005-0000-0000-0000AF750000}"/>
    <cellStyle name="Calculation 2 2 5 2 2 3" xfId="3173" xr:uid="{00000000-0005-0000-0000-0000650C0000}"/>
    <cellStyle name="Calculation 2 2 5 2 2 3 2" xfId="3174" xr:uid="{00000000-0005-0000-0000-0000660C0000}"/>
    <cellStyle name="Calculation 2 2 5 2 2 3 3" xfId="27357" xr:uid="{00000000-0005-0000-0000-0000DD6A0000}"/>
    <cellStyle name="Calculation 2 2 5 2 2 4" xfId="3175" xr:uid="{00000000-0005-0000-0000-0000670C0000}"/>
    <cellStyle name="Calculation 2 2 5 2 3" xfId="3176" xr:uid="{00000000-0005-0000-0000-0000680C0000}"/>
    <cellStyle name="Calculation 2 2 5 2 3 2" xfId="3177" xr:uid="{00000000-0005-0000-0000-0000690C0000}"/>
    <cellStyle name="Calculation 2 2 5 2 4" xfId="3178" xr:uid="{00000000-0005-0000-0000-00006A0C0000}"/>
    <cellStyle name="Calculation 2 2 5 2 4 2" xfId="3179" xr:uid="{00000000-0005-0000-0000-00006B0C0000}"/>
    <cellStyle name="Calculation 2 2 5 2 5" xfId="3180" xr:uid="{00000000-0005-0000-0000-00006C0C0000}"/>
    <cellStyle name="Calculation 2 2 5 2 6" xfId="32005" xr:uid="{00000000-0005-0000-0000-0000057D0000}"/>
    <cellStyle name="Calculation 2 2 5 3" xfId="3181" xr:uid="{00000000-0005-0000-0000-00006D0C0000}"/>
    <cellStyle name="Calculation 2 2 5 3 2" xfId="3182" xr:uid="{00000000-0005-0000-0000-00006E0C0000}"/>
    <cellStyle name="Calculation 2 2 5 3 2 2" xfId="3183" xr:uid="{00000000-0005-0000-0000-00006F0C0000}"/>
    <cellStyle name="Calculation 2 2 5 3 2 2 2" xfId="29168" xr:uid="{00000000-0005-0000-0000-0000F0710000}"/>
    <cellStyle name="Calculation 2 2 5 3 3" xfId="3184" xr:uid="{00000000-0005-0000-0000-0000700C0000}"/>
    <cellStyle name="Calculation 2 2 5 3 3 2" xfId="3185" xr:uid="{00000000-0005-0000-0000-0000710C0000}"/>
    <cellStyle name="Calculation 2 2 5 3 3 3" xfId="28844" xr:uid="{00000000-0005-0000-0000-0000AC700000}"/>
    <cellStyle name="Calculation 2 2 5 3 4" xfId="3186" xr:uid="{00000000-0005-0000-0000-0000720C0000}"/>
    <cellStyle name="Calculation 2 2 5 3 5" xfId="26233" xr:uid="{00000000-0005-0000-0000-000079660000}"/>
    <cellStyle name="Calculation 2 2 5 4" xfId="3187" xr:uid="{00000000-0005-0000-0000-0000730C0000}"/>
    <cellStyle name="Calculation 2 2 5 4 2" xfId="3188" xr:uid="{00000000-0005-0000-0000-0000740C0000}"/>
    <cellStyle name="Calculation 2 2 5 5" xfId="3189" xr:uid="{00000000-0005-0000-0000-0000750C0000}"/>
    <cellStyle name="Calculation 2 2 5 5 2" xfId="3190" xr:uid="{00000000-0005-0000-0000-0000760C0000}"/>
    <cellStyle name="Calculation 2 2 5 6" xfId="3191" xr:uid="{00000000-0005-0000-0000-0000770C0000}"/>
    <cellStyle name="Calculation 2 2 5 6 2" xfId="26566" xr:uid="{00000000-0005-0000-0000-0000C6670000}"/>
    <cellStyle name="Calculation 2 2 5 7" xfId="29517" xr:uid="{00000000-0005-0000-0000-00004D730000}"/>
    <cellStyle name="Calculation 2 2 6" xfId="1130" xr:uid="{00000000-0005-0000-0000-00006A040000}"/>
    <cellStyle name="Calculation 2 2 6 2" xfId="2133" xr:uid="{00000000-0005-0000-0000-000055080000}"/>
    <cellStyle name="Calculation 2 2 6 2 2" xfId="3192" xr:uid="{00000000-0005-0000-0000-0000780C0000}"/>
    <cellStyle name="Calculation 2 2 6 2 2 2" xfId="3193" xr:uid="{00000000-0005-0000-0000-0000790C0000}"/>
    <cellStyle name="Calculation 2 2 6 2 2 2 2" xfId="3194" xr:uid="{00000000-0005-0000-0000-00007A0C0000}"/>
    <cellStyle name="Calculation 2 2 6 2 2 3" xfId="3195" xr:uid="{00000000-0005-0000-0000-00007B0C0000}"/>
    <cellStyle name="Calculation 2 2 6 2 2 3 2" xfId="3196" xr:uid="{00000000-0005-0000-0000-00007C0C0000}"/>
    <cellStyle name="Calculation 2 2 6 2 2 4" xfId="3197" xr:uid="{00000000-0005-0000-0000-00007D0C0000}"/>
    <cellStyle name="Calculation 2 2 6 2 3" xfId="3198" xr:uid="{00000000-0005-0000-0000-00007E0C0000}"/>
    <cellStyle name="Calculation 2 2 6 2 3 2" xfId="3199" xr:uid="{00000000-0005-0000-0000-00007F0C0000}"/>
    <cellStyle name="Calculation 2 2 6 2 3 2 2" xfId="29717" xr:uid="{00000000-0005-0000-0000-000015740000}"/>
    <cellStyle name="Calculation 2 2 6 2 4" xfId="3200" xr:uid="{00000000-0005-0000-0000-0000800C0000}"/>
    <cellStyle name="Calculation 2 2 6 2 4 2" xfId="3201" xr:uid="{00000000-0005-0000-0000-0000810C0000}"/>
    <cellStyle name="Calculation 2 2 6 2 4 2 2" xfId="30979" xr:uid="{00000000-0005-0000-0000-000003790000}"/>
    <cellStyle name="Calculation 2 2 6 2 5" xfId="3202" xr:uid="{00000000-0005-0000-0000-0000820C0000}"/>
    <cellStyle name="Calculation 2 2 6 2 6" xfId="32165" xr:uid="{00000000-0005-0000-0000-0000A57D0000}"/>
    <cellStyle name="Calculation 2 2 6 3" xfId="3203" xr:uid="{00000000-0005-0000-0000-0000830C0000}"/>
    <cellStyle name="Calculation 2 2 6 3 2" xfId="3204" xr:uid="{00000000-0005-0000-0000-0000840C0000}"/>
    <cellStyle name="Calculation 2 2 6 3 2 2" xfId="3205" xr:uid="{00000000-0005-0000-0000-0000850C0000}"/>
    <cellStyle name="Calculation 2 2 6 3 2 2 2" xfId="29373" xr:uid="{00000000-0005-0000-0000-0000BD720000}"/>
    <cellStyle name="Calculation 2 2 6 3 2 3" xfId="28261" xr:uid="{00000000-0005-0000-0000-0000656E0000}"/>
    <cellStyle name="Calculation 2 2 6 3 3" xfId="3206" xr:uid="{00000000-0005-0000-0000-0000860C0000}"/>
    <cellStyle name="Calculation 2 2 6 3 3 2" xfId="3207" xr:uid="{00000000-0005-0000-0000-0000870C0000}"/>
    <cellStyle name="Calculation 2 2 6 3 3 3" xfId="28871" xr:uid="{00000000-0005-0000-0000-0000C7700000}"/>
    <cellStyle name="Calculation 2 2 6 3 4" xfId="3208" xr:uid="{00000000-0005-0000-0000-0000880C0000}"/>
    <cellStyle name="Calculation 2 2 6 3 4 2" xfId="27456" xr:uid="{00000000-0005-0000-0000-0000406B0000}"/>
    <cellStyle name="Calculation 2 2 6 3 5" xfId="32517" xr:uid="{00000000-0005-0000-0000-0000057F0000}"/>
    <cellStyle name="Calculation 2 2 6 4" xfId="3209" xr:uid="{00000000-0005-0000-0000-0000890C0000}"/>
    <cellStyle name="Calculation 2 2 6 4 2" xfId="3210" xr:uid="{00000000-0005-0000-0000-00008A0C0000}"/>
    <cellStyle name="Calculation 2 2 6 4 3" xfId="28579" xr:uid="{00000000-0005-0000-0000-0000A36F0000}"/>
    <cellStyle name="Calculation 2 2 6 5" xfId="3211" xr:uid="{00000000-0005-0000-0000-00008B0C0000}"/>
    <cellStyle name="Calculation 2 2 6 5 2" xfId="3212" xr:uid="{00000000-0005-0000-0000-00008C0C0000}"/>
    <cellStyle name="Calculation 2 2 6 6" xfId="3213" xr:uid="{00000000-0005-0000-0000-00008D0C0000}"/>
    <cellStyle name="Calculation 2 2 6 7" xfId="29298" xr:uid="{00000000-0005-0000-0000-000072720000}"/>
    <cellStyle name="Calculation 2 2 7" xfId="1829" xr:uid="{00000000-0005-0000-0000-000025070000}"/>
    <cellStyle name="Calculation 2 2 7 2" xfId="3214" xr:uid="{00000000-0005-0000-0000-00008E0C0000}"/>
    <cellStyle name="Calculation 2 2 7 2 2" xfId="3215" xr:uid="{00000000-0005-0000-0000-00008F0C0000}"/>
    <cellStyle name="Calculation 2 2 7 2 2 2" xfId="3216" xr:uid="{00000000-0005-0000-0000-0000900C0000}"/>
    <cellStyle name="Calculation 2 2 7 2 2 3" xfId="29778" xr:uid="{00000000-0005-0000-0000-000052740000}"/>
    <cellStyle name="Calculation 2 2 7 2 3" xfId="3217" xr:uid="{00000000-0005-0000-0000-0000910C0000}"/>
    <cellStyle name="Calculation 2 2 7 2 3 2" xfId="3218" xr:uid="{00000000-0005-0000-0000-0000920C0000}"/>
    <cellStyle name="Calculation 2 2 7 2 4" xfId="3219" xr:uid="{00000000-0005-0000-0000-0000930C0000}"/>
    <cellStyle name="Calculation 2 2 7 3" xfId="3220" xr:uid="{00000000-0005-0000-0000-0000940C0000}"/>
    <cellStyle name="Calculation 2 2 7 3 2" xfId="3221" xr:uid="{00000000-0005-0000-0000-0000950C0000}"/>
    <cellStyle name="Calculation 2 2 7 3 3" xfId="25178" xr:uid="{00000000-0005-0000-0000-00005A620000}"/>
    <cellStyle name="Calculation 2 2 7 4" xfId="3222" xr:uid="{00000000-0005-0000-0000-0000960C0000}"/>
    <cellStyle name="Calculation 2 2 7 4 2" xfId="3223" xr:uid="{00000000-0005-0000-0000-0000970C0000}"/>
    <cellStyle name="Calculation 2 2 7 4 2 2" xfId="28241" xr:uid="{00000000-0005-0000-0000-0000516E0000}"/>
    <cellStyle name="Calculation 2 2 7 5" xfId="3224" xr:uid="{00000000-0005-0000-0000-0000980C0000}"/>
    <cellStyle name="Calculation 2 2 7 5 2" xfId="29088" xr:uid="{00000000-0005-0000-0000-0000A0710000}"/>
    <cellStyle name="Calculation 2 2 7 6" xfId="31992" xr:uid="{00000000-0005-0000-0000-0000F87C0000}"/>
    <cellStyle name="Calculation 2 2 8" xfId="3225" xr:uid="{00000000-0005-0000-0000-0000990C0000}"/>
    <cellStyle name="Calculation 2 2 8 2" xfId="3226" xr:uid="{00000000-0005-0000-0000-00009A0C0000}"/>
    <cellStyle name="Calculation 2 2 9" xfId="3227" xr:uid="{00000000-0005-0000-0000-00009B0C0000}"/>
    <cellStyle name="Calculation 2 2 9 2" xfId="3228" xr:uid="{00000000-0005-0000-0000-00009C0C0000}"/>
    <cellStyle name="Calculation 2 3" xfId="810" xr:uid="{00000000-0005-0000-0000-00002A030000}"/>
    <cellStyle name="Calculation 2 3 10" xfId="31368" xr:uid="{00000000-0005-0000-0000-0000887A0000}"/>
    <cellStyle name="Calculation 2 3 2" xfId="1317" xr:uid="{00000000-0005-0000-0000-000025050000}"/>
    <cellStyle name="Calculation 2 3 2 2" xfId="1579" xr:uid="{00000000-0005-0000-0000-00002B060000}"/>
    <cellStyle name="Calculation 2 3 2 2 2" xfId="2564" xr:uid="{00000000-0005-0000-0000-0000040A0000}"/>
    <cellStyle name="Calculation 2 3 2 2 2 2" xfId="3229" xr:uid="{00000000-0005-0000-0000-00009D0C0000}"/>
    <cellStyle name="Calculation 2 3 2 2 2 2 2" xfId="3230" xr:uid="{00000000-0005-0000-0000-00009E0C0000}"/>
    <cellStyle name="Calculation 2 3 2 2 2 2 2 2" xfId="3231" xr:uid="{00000000-0005-0000-0000-00009F0C0000}"/>
    <cellStyle name="Calculation 2 3 2 2 2 2 3" xfId="3232" xr:uid="{00000000-0005-0000-0000-0000A00C0000}"/>
    <cellStyle name="Calculation 2 3 2 2 2 2 3 2" xfId="3233" xr:uid="{00000000-0005-0000-0000-0000A10C0000}"/>
    <cellStyle name="Calculation 2 3 2 2 2 2 3 3" xfId="31249" xr:uid="{00000000-0005-0000-0000-0000117A0000}"/>
    <cellStyle name="Calculation 2 3 2 2 2 2 4" xfId="3234" xr:uid="{00000000-0005-0000-0000-0000A20C0000}"/>
    <cellStyle name="Calculation 2 3 2 2 2 3" xfId="3235" xr:uid="{00000000-0005-0000-0000-0000A30C0000}"/>
    <cellStyle name="Calculation 2 3 2 2 2 3 2" xfId="3236" xr:uid="{00000000-0005-0000-0000-0000A40C0000}"/>
    <cellStyle name="Calculation 2 3 2 2 2 4" xfId="3237" xr:uid="{00000000-0005-0000-0000-0000A50C0000}"/>
    <cellStyle name="Calculation 2 3 2 2 2 4 2" xfId="3238" xr:uid="{00000000-0005-0000-0000-0000A60C0000}"/>
    <cellStyle name="Calculation 2 3 2 2 2 5" xfId="3239" xr:uid="{00000000-0005-0000-0000-0000A70C0000}"/>
    <cellStyle name="Calculation 2 3 2 2 2 5 2" xfId="31323" xr:uid="{00000000-0005-0000-0000-00005B7A0000}"/>
    <cellStyle name="Calculation 2 3 2 2 3" xfId="3240" xr:uid="{00000000-0005-0000-0000-0000A80C0000}"/>
    <cellStyle name="Calculation 2 3 2 2 3 2" xfId="3241" xr:uid="{00000000-0005-0000-0000-0000A90C0000}"/>
    <cellStyle name="Calculation 2 3 2 2 3 2 2" xfId="3242" xr:uid="{00000000-0005-0000-0000-0000AA0C0000}"/>
    <cellStyle name="Calculation 2 3 2 2 3 3" xfId="3243" xr:uid="{00000000-0005-0000-0000-0000AB0C0000}"/>
    <cellStyle name="Calculation 2 3 2 2 3 3 2" xfId="3244" xr:uid="{00000000-0005-0000-0000-0000AC0C0000}"/>
    <cellStyle name="Calculation 2 3 2 2 3 4" xfId="3245" xr:uid="{00000000-0005-0000-0000-0000AD0C0000}"/>
    <cellStyle name="Calculation 2 3 2 2 4" xfId="3246" xr:uid="{00000000-0005-0000-0000-0000AE0C0000}"/>
    <cellStyle name="Calculation 2 3 2 2 4 2" xfId="3247" xr:uid="{00000000-0005-0000-0000-0000AF0C0000}"/>
    <cellStyle name="Calculation 2 3 2 2 4 3" xfId="27637" xr:uid="{00000000-0005-0000-0000-0000F56B0000}"/>
    <cellStyle name="Calculation 2 3 2 2 5" xfId="3248" xr:uid="{00000000-0005-0000-0000-0000B00C0000}"/>
    <cellStyle name="Calculation 2 3 2 2 5 2" xfId="3249" xr:uid="{00000000-0005-0000-0000-0000B10C0000}"/>
    <cellStyle name="Calculation 2 3 2 2 6" xfId="3250" xr:uid="{00000000-0005-0000-0000-0000B20C0000}"/>
    <cellStyle name="Calculation 2 3 2 2 6 2" xfId="27804" xr:uid="{00000000-0005-0000-0000-00009C6C0000}"/>
    <cellStyle name="Calculation 2 3 2 3" xfId="2308" xr:uid="{00000000-0005-0000-0000-000004090000}"/>
    <cellStyle name="Calculation 2 3 2 3 2" xfId="3251" xr:uid="{00000000-0005-0000-0000-0000B30C0000}"/>
    <cellStyle name="Calculation 2 3 2 3 2 2" xfId="3252" xr:uid="{00000000-0005-0000-0000-0000B40C0000}"/>
    <cellStyle name="Calculation 2 3 2 3 2 2 2" xfId="3253" xr:uid="{00000000-0005-0000-0000-0000B50C0000}"/>
    <cellStyle name="Calculation 2 3 2 3 2 3" xfId="3254" xr:uid="{00000000-0005-0000-0000-0000B60C0000}"/>
    <cellStyle name="Calculation 2 3 2 3 2 3 2" xfId="3255" xr:uid="{00000000-0005-0000-0000-0000B70C0000}"/>
    <cellStyle name="Calculation 2 3 2 3 2 4" xfId="3256" xr:uid="{00000000-0005-0000-0000-0000B80C0000}"/>
    <cellStyle name="Calculation 2 3 2 3 3" xfId="3257" xr:uid="{00000000-0005-0000-0000-0000B90C0000}"/>
    <cellStyle name="Calculation 2 3 2 3 3 2" xfId="3258" xr:uid="{00000000-0005-0000-0000-0000BA0C0000}"/>
    <cellStyle name="Calculation 2 3 2 3 4" xfId="3259" xr:uid="{00000000-0005-0000-0000-0000BB0C0000}"/>
    <cellStyle name="Calculation 2 3 2 3 4 2" xfId="3260" xr:uid="{00000000-0005-0000-0000-0000BC0C0000}"/>
    <cellStyle name="Calculation 2 3 2 3 5" xfId="3261" xr:uid="{00000000-0005-0000-0000-0000BD0C0000}"/>
    <cellStyle name="Calculation 2 3 2 4" xfId="3262" xr:uid="{00000000-0005-0000-0000-0000BE0C0000}"/>
    <cellStyle name="Calculation 2 3 2 4 2" xfId="3263" xr:uid="{00000000-0005-0000-0000-0000BF0C0000}"/>
    <cellStyle name="Calculation 2 3 2 4 2 2" xfId="3264" xr:uid="{00000000-0005-0000-0000-0000C00C0000}"/>
    <cellStyle name="Calculation 2 3 2 4 3" xfId="3265" xr:uid="{00000000-0005-0000-0000-0000C10C0000}"/>
    <cellStyle name="Calculation 2 3 2 4 3 2" xfId="3266" xr:uid="{00000000-0005-0000-0000-0000C20C0000}"/>
    <cellStyle name="Calculation 2 3 2 4 4" xfId="3267" xr:uid="{00000000-0005-0000-0000-0000C30C0000}"/>
    <cellStyle name="Calculation 2 3 2 4 4 2" xfId="30416" xr:uid="{00000000-0005-0000-0000-0000D0760000}"/>
    <cellStyle name="Calculation 2 3 2 5" xfId="3268" xr:uid="{00000000-0005-0000-0000-0000C40C0000}"/>
    <cellStyle name="Calculation 2 3 2 5 2" xfId="3269" xr:uid="{00000000-0005-0000-0000-0000C50C0000}"/>
    <cellStyle name="Calculation 2 3 2 5 2 2" xfId="25249" xr:uid="{00000000-0005-0000-0000-0000A1620000}"/>
    <cellStyle name="Calculation 2 3 2 5 3" xfId="25555" xr:uid="{00000000-0005-0000-0000-0000D3630000}"/>
    <cellStyle name="Calculation 2 3 2 6" xfId="3270" xr:uid="{00000000-0005-0000-0000-0000C60C0000}"/>
    <cellStyle name="Calculation 2 3 2 6 2" xfId="3271" xr:uid="{00000000-0005-0000-0000-0000C70C0000}"/>
    <cellStyle name="Calculation 2 3 2 6 2 2" xfId="30499" xr:uid="{00000000-0005-0000-0000-000023770000}"/>
    <cellStyle name="Calculation 2 3 2 7" xfId="3272" xr:uid="{00000000-0005-0000-0000-0000C80C0000}"/>
    <cellStyle name="Calculation 2 3 2 7 2" xfId="29746" xr:uid="{00000000-0005-0000-0000-000032740000}"/>
    <cellStyle name="Calculation 2 3 2 8" xfId="31439" xr:uid="{00000000-0005-0000-0000-0000CF7A0000}"/>
    <cellStyle name="Calculation 2 3 3" xfId="1142" xr:uid="{00000000-0005-0000-0000-000076040000}"/>
    <cellStyle name="Calculation 2 3 3 2" xfId="2145" xr:uid="{00000000-0005-0000-0000-000061080000}"/>
    <cellStyle name="Calculation 2 3 3 2 2" xfId="3273" xr:uid="{00000000-0005-0000-0000-0000C90C0000}"/>
    <cellStyle name="Calculation 2 3 3 2 2 2" xfId="3274" xr:uid="{00000000-0005-0000-0000-0000CA0C0000}"/>
    <cellStyle name="Calculation 2 3 3 2 2 2 2" xfId="3275" xr:uid="{00000000-0005-0000-0000-0000CB0C0000}"/>
    <cellStyle name="Calculation 2 3 3 2 2 3" xfId="3276" xr:uid="{00000000-0005-0000-0000-0000CC0C0000}"/>
    <cellStyle name="Calculation 2 3 3 2 2 3 2" xfId="3277" xr:uid="{00000000-0005-0000-0000-0000CD0C0000}"/>
    <cellStyle name="Calculation 2 3 3 2 2 4" xfId="3278" xr:uid="{00000000-0005-0000-0000-0000CE0C0000}"/>
    <cellStyle name="Calculation 2 3 3 2 3" xfId="3279" xr:uid="{00000000-0005-0000-0000-0000CF0C0000}"/>
    <cellStyle name="Calculation 2 3 3 2 3 2" xfId="3280" xr:uid="{00000000-0005-0000-0000-0000D00C0000}"/>
    <cellStyle name="Calculation 2 3 3 2 4" xfId="3281" xr:uid="{00000000-0005-0000-0000-0000D10C0000}"/>
    <cellStyle name="Calculation 2 3 3 2 4 2" xfId="3282" xr:uid="{00000000-0005-0000-0000-0000D20C0000}"/>
    <cellStyle name="Calculation 2 3 3 2 4 3" xfId="25489" xr:uid="{00000000-0005-0000-0000-000091630000}"/>
    <cellStyle name="Calculation 2 3 3 2 5" xfId="3283" xr:uid="{00000000-0005-0000-0000-0000D30C0000}"/>
    <cellStyle name="Calculation 2 3 3 2 5 2" xfId="25346" xr:uid="{00000000-0005-0000-0000-000002630000}"/>
    <cellStyle name="Calculation 2 3 3 2 6" xfId="32175" xr:uid="{00000000-0005-0000-0000-0000AF7D0000}"/>
    <cellStyle name="Calculation 2 3 3 3" xfId="3284" xr:uid="{00000000-0005-0000-0000-0000D40C0000}"/>
    <cellStyle name="Calculation 2 3 3 3 2" xfId="3285" xr:uid="{00000000-0005-0000-0000-0000D50C0000}"/>
    <cellStyle name="Calculation 2 3 3 3 2 2" xfId="3286" xr:uid="{00000000-0005-0000-0000-0000D60C0000}"/>
    <cellStyle name="Calculation 2 3 3 3 2 2 2" xfId="25498" xr:uid="{00000000-0005-0000-0000-00009A630000}"/>
    <cellStyle name="Calculation 2 3 3 3 3" xfId="3287" xr:uid="{00000000-0005-0000-0000-0000D70C0000}"/>
    <cellStyle name="Calculation 2 3 3 3 3 2" xfId="3288" xr:uid="{00000000-0005-0000-0000-0000D80C0000}"/>
    <cellStyle name="Calculation 2 3 3 3 4" xfId="3289" xr:uid="{00000000-0005-0000-0000-0000D90C0000}"/>
    <cellStyle name="Calculation 2 3 3 3 4 2" xfId="25861" xr:uid="{00000000-0005-0000-0000-000005650000}"/>
    <cellStyle name="Calculation 2 3 3 3 5" xfId="32524" xr:uid="{00000000-0005-0000-0000-00000C7F0000}"/>
    <cellStyle name="Calculation 2 3 3 4" xfId="3290" xr:uid="{00000000-0005-0000-0000-0000DA0C0000}"/>
    <cellStyle name="Calculation 2 3 3 4 2" xfId="3291" xr:uid="{00000000-0005-0000-0000-0000DB0C0000}"/>
    <cellStyle name="Calculation 2 3 3 4 2 2" xfId="27765" xr:uid="{00000000-0005-0000-0000-0000756C0000}"/>
    <cellStyle name="Calculation 2 3 3 4 3" xfId="30849" xr:uid="{00000000-0005-0000-0000-000081780000}"/>
    <cellStyle name="Calculation 2 3 3 5" xfId="3292" xr:uid="{00000000-0005-0000-0000-0000DC0C0000}"/>
    <cellStyle name="Calculation 2 3 3 5 2" xfId="3293" xr:uid="{00000000-0005-0000-0000-0000DD0C0000}"/>
    <cellStyle name="Calculation 2 3 3 5 3" xfId="29756" xr:uid="{00000000-0005-0000-0000-00003C740000}"/>
    <cellStyle name="Calculation 2 3 3 6" xfId="3294" xr:uid="{00000000-0005-0000-0000-0000DE0C0000}"/>
    <cellStyle name="Calculation 2 3 3 6 2" xfId="25833" xr:uid="{00000000-0005-0000-0000-0000E9640000}"/>
    <cellStyle name="Calculation 2 3 3 7" xfId="25872" xr:uid="{00000000-0005-0000-0000-000010650000}"/>
    <cellStyle name="Calculation 2 3 4" xfId="878" xr:uid="{00000000-0005-0000-0000-00006E030000}"/>
    <cellStyle name="Calculation 2 3 4 2" xfId="1929" xr:uid="{00000000-0005-0000-0000-000089070000}"/>
    <cellStyle name="Calculation 2 3 4 2 2" xfId="3295" xr:uid="{00000000-0005-0000-0000-0000DF0C0000}"/>
    <cellStyle name="Calculation 2 3 4 2 2 2" xfId="3296" xr:uid="{00000000-0005-0000-0000-0000E00C0000}"/>
    <cellStyle name="Calculation 2 3 4 2 2 2 2" xfId="3297" xr:uid="{00000000-0005-0000-0000-0000E10C0000}"/>
    <cellStyle name="Calculation 2 3 4 2 2 2 3" xfId="25176" xr:uid="{00000000-0005-0000-0000-000058620000}"/>
    <cellStyle name="Calculation 2 3 4 2 2 3" xfId="3298" xr:uid="{00000000-0005-0000-0000-0000E20C0000}"/>
    <cellStyle name="Calculation 2 3 4 2 2 3 2" xfId="3299" xr:uid="{00000000-0005-0000-0000-0000E30C0000}"/>
    <cellStyle name="Calculation 2 3 4 2 2 4" xfId="3300" xr:uid="{00000000-0005-0000-0000-0000E40C0000}"/>
    <cellStyle name="Calculation 2 3 4 2 2 4 2" xfId="26253" xr:uid="{00000000-0005-0000-0000-00008D660000}"/>
    <cellStyle name="Calculation 2 3 4 2 3" xfId="3301" xr:uid="{00000000-0005-0000-0000-0000E50C0000}"/>
    <cellStyle name="Calculation 2 3 4 2 3 2" xfId="3302" xr:uid="{00000000-0005-0000-0000-0000E60C0000}"/>
    <cellStyle name="Calculation 2 3 4 2 3 3" xfId="25486" xr:uid="{00000000-0005-0000-0000-00008E630000}"/>
    <cellStyle name="Calculation 2 3 4 2 4" xfId="3303" xr:uid="{00000000-0005-0000-0000-0000E70C0000}"/>
    <cellStyle name="Calculation 2 3 4 2 4 2" xfId="3304" xr:uid="{00000000-0005-0000-0000-0000E80C0000}"/>
    <cellStyle name="Calculation 2 3 4 2 4 2 2" xfId="26553" xr:uid="{00000000-0005-0000-0000-0000B9670000}"/>
    <cellStyle name="Calculation 2 3 4 2 5" xfId="3305" xr:uid="{00000000-0005-0000-0000-0000E90C0000}"/>
    <cellStyle name="Calculation 2 3 4 2 6" xfId="32047" xr:uid="{00000000-0005-0000-0000-00002F7D0000}"/>
    <cellStyle name="Calculation 2 3 4 3" xfId="3306" xr:uid="{00000000-0005-0000-0000-0000EA0C0000}"/>
    <cellStyle name="Calculation 2 3 4 3 2" xfId="3307" xr:uid="{00000000-0005-0000-0000-0000EB0C0000}"/>
    <cellStyle name="Calculation 2 3 4 3 2 2" xfId="3308" xr:uid="{00000000-0005-0000-0000-0000EC0C0000}"/>
    <cellStyle name="Calculation 2 3 4 3 3" xfId="3309" xr:uid="{00000000-0005-0000-0000-0000ED0C0000}"/>
    <cellStyle name="Calculation 2 3 4 3 3 2" xfId="3310" xr:uid="{00000000-0005-0000-0000-0000EE0C0000}"/>
    <cellStyle name="Calculation 2 3 4 3 3 3" xfId="30184" xr:uid="{00000000-0005-0000-0000-0000E8750000}"/>
    <cellStyle name="Calculation 2 3 4 3 4" xfId="3311" xr:uid="{00000000-0005-0000-0000-0000EF0C0000}"/>
    <cellStyle name="Calculation 2 3 4 3 5" xfId="32401" xr:uid="{00000000-0005-0000-0000-0000917E0000}"/>
    <cellStyle name="Calculation 2 3 4 4" xfId="3312" xr:uid="{00000000-0005-0000-0000-0000F00C0000}"/>
    <cellStyle name="Calculation 2 3 4 4 2" xfId="3313" xr:uid="{00000000-0005-0000-0000-0000F10C0000}"/>
    <cellStyle name="Calculation 2 3 4 5" xfId="3314" xr:uid="{00000000-0005-0000-0000-0000F20C0000}"/>
    <cellStyle name="Calculation 2 3 4 5 2" xfId="3315" xr:uid="{00000000-0005-0000-0000-0000F30C0000}"/>
    <cellStyle name="Calculation 2 3 4 5 2 2" xfId="28460" xr:uid="{00000000-0005-0000-0000-00002C6F0000}"/>
    <cellStyle name="Calculation 2 3 4 6" xfId="3316" xr:uid="{00000000-0005-0000-0000-0000F40C0000}"/>
    <cellStyle name="Calculation 2 3 4 6 2" xfId="27513" xr:uid="{00000000-0005-0000-0000-0000796B0000}"/>
    <cellStyle name="Calculation 2 3 4 7" xfId="31599" xr:uid="{00000000-0005-0000-0000-00006F7B0000}"/>
    <cellStyle name="Calculation 2 3 5" xfId="1886" xr:uid="{00000000-0005-0000-0000-00005E070000}"/>
    <cellStyle name="Calculation 2 3 5 2" xfId="3317" xr:uid="{00000000-0005-0000-0000-0000F50C0000}"/>
    <cellStyle name="Calculation 2 3 5 2 2" xfId="3318" xr:uid="{00000000-0005-0000-0000-0000F60C0000}"/>
    <cellStyle name="Calculation 2 3 5 2 2 2" xfId="3319" xr:uid="{00000000-0005-0000-0000-0000F70C0000}"/>
    <cellStyle name="Calculation 2 3 5 2 3" xfId="3320" xr:uid="{00000000-0005-0000-0000-0000F80C0000}"/>
    <cellStyle name="Calculation 2 3 5 2 3 2" xfId="3321" xr:uid="{00000000-0005-0000-0000-0000F90C0000}"/>
    <cellStyle name="Calculation 2 3 5 2 4" xfId="3322" xr:uid="{00000000-0005-0000-0000-0000FA0C0000}"/>
    <cellStyle name="Calculation 2 3 5 3" xfId="3323" xr:uid="{00000000-0005-0000-0000-0000FB0C0000}"/>
    <cellStyle name="Calculation 2 3 5 3 2" xfId="3324" xr:uid="{00000000-0005-0000-0000-0000FC0C0000}"/>
    <cellStyle name="Calculation 2 3 5 4" xfId="3325" xr:uid="{00000000-0005-0000-0000-0000FD0C0000}"/>
    <cellStyle name="Calculation 2 3 5 4 2" xfId="3326" xr:uid="{00000000-0005-0000-0000-0000FE0C0000}"/>
    <cellStyle name="Calculation 2 3 5 5" xfId="3327" xr:uid="{00000000-0005-0000-0000-0000FF0C0000}"/>
    <cellStyle name="Calculation 2 3 5 6" xfId="25173" xr:uid="{00000000-0005-0000-0000-000055620000}"/>
    <cellStyle name="Calculation 2 3 6" xfId="3328" xr:uid="{00000000-0005-0000-0000-0000000D0000}"/>
    <cellStyle name="Calculation 2 3 6 2" xfId="3329" xr:uid="{00000000-0005-0000-0000-0000010D0000}"/>
    <cellStyle name="Calculation 2 3 6 2 2" xfId="3330" xr:uid="{00000000-0005-0000-0000-0000020D0000}"/>
    <cellStyle name="Calculation 2 3 6 3" xfId="3331" xr:uid="{00000000-0005-0000-0000-0000030D0000}"/>
    <cellStyle name="Calculation 2 3 6 3 2" xfId="3332" xr:uid="{00000000-0005-0000-0000-0000040D0000}"/>
    <cellStyle name="Calculation 2 3 6 4" xfId="3333" xr:uid="{00000000-0005-0000-0000-0000050D0000}"/>
    <cellStyle name="Calculation 2 3 6 5" xfId="32377" xr:uid="{00000000-0005-0000-0000-0000797E0000}"/>
    <cellStyle name="Calculation 2 3 7" xfId="3334" xr:uid="{00000000-0005-0000-0000-0000060D0000}"/>
    <cellStyle name="Calculation 2 3 7 2" xfId="3335" xr:uid="{00000000-0005-0000-0000-0000070D0000}"/>
    <cellStyle name="Calculation 2 3 8" xfId="3336" xr:uid="{00000000-0005-0000-0000-0000080D0000}"/>
    <cellStyle name="Calculation 2 3 8 2" xfId="3337" xr:uid="{00000000-0005-0000-0000-0000090D0000}"/>
    <cellStyle name="Calculation 2 3 9" xfId="3338" xr:uid="{00000000-0005-0000-0000-00000A0D0000}"/>
    <cellStyle name="Calculation 2 4" xfId="952" xr:uid="{00000000-0005-0000-0000-0000B8030000}"/>
    <cellStyle name="Calculation 2 4 10" xfId="31381" xr:uid="{00000000-0005-0000-0000-0000957A0000}"/>
    <cellStyle name="Calculation 2 4 2" xfId="1414" xr:uid="{00000000-0005-0000-0000-000086050000}"/>
    <cellStyle name="Calculation 2 4 2 2" xfId="1676" xr:uid="{00000000-0005-0000-0000-00008C060000}"/>
    <cellStyle name="Calculation 2 4 2 2 2" xfId="2661" xr:uid="{00000000-0005-0000-0000-0000650A0000}"/>
    <cellStyle name="Calculation 2 4 2 2 2 2" xfId="3339" xr:uid="{00000000-0005-0000-0000-00000B0D0000}"/>
    <cellStyle name="Calculation 2 4 2 2 2 2 2" xfId="3340" xr:uid="{00000000-0005-0000-0000-00000C0D0000}"/>
    <cellStyle name="Calculation 2 4 2 2 2 2 2 2" xfId="3341" xr:uid="{00000000-0005-0000-0000-00000D0D0000}"/>
    <cellStyle name="Calculation 2 4 2 2 2 2 3" xfId="3342" xr:uid="{00000000-0005-0000-0000-00000E0D0000}"/>
    <cellStyle name="Calculation 2 4 2 2 2 2 3 2" xfId="3343" xr:uid="{00000000-0005-0000-0000-00000F0D0000}"/>
    <cellStyle name="Calculation 2 4 2 2 2 2 4" xfId="3344" xr:uid="{00000000-0005-0000-0000-0000100D0000}"/>
    <cellStyle name="Calculation 2 4 2 2 2 2 5" xfId="29905" xr:uid="{00000000-0005-0000-0000-0000D1740000}"/>
    <cellStyle name="Calculation 2 4 2 2 2 3" xfId="3345" xr:uid="{00000000-0005-0000-0000-0000110D0000}"/>
    <cellStyle name="Calculation 2 4 2 2 2 3 2" xfId="3346" xr:uid="{00000000-0005-0000-0000-0000120D0000}"/>
    <cellStyle name="Calculation 2 4 2 2 2 3 2 2" xfId="27184" xr:uid="{00000000-0005-0000-0000-0000306A0000}"/>
    <cellStyle name="Calculation 2 4 2 2 2 4" xfId="3347" xr:uid="{00000000-0005-0000-0000-0000130D0000}"/>
    <cellStyle name="Calculation 2 4 2 2 2 4 2" xfId="3348" xr:uid="{00000000-0005-0000-0000-0000140D0000}"/>
    <cellStyle name="Calculation 2 4 2 2 2 4 2 2" xfId="30677" xr:uid="{00000000-0005-0000-0000-0000D5770000}"/>
    <cellStyle name="Calculation 2 4 2 2 2 4 3" xfId="29867" xr:uid="{00000000-0005-0000-0000-0000AB740000}"/>
    <cellStyle name="Calculation 2 4 2 2 2 5" xfId="3349" xr:uid="{00000000-0005-0000-0000-0000150D0000}"/>
    <cellStyle name="Calculation 2 4 2 2 2 6" xfId="32278" xr:uid="{00000000-0005-0000-0000-0000167E0000}"/>
    <cellStyle name="Calculation 2 4 2 2 3" xfId="3350" xr:uid="{00000000-0005-0000-0000-0000160D0000}"/>
    <cellStyle name="Calculation 2 4 2 2 3 2" xfId="3351" xr:uid="{00000000-0005-0000-0000-0000170D0000}"/>
    <cellStyle name="Calculation 2 4 2 2 3 2 2" xfId="3352" xr:uid="{00000000-0005-0000-0000-0000180D0000}"/>
    <cellStyle name="Calculation 2 4 2 2 3 3" xfId="3353" xr:uid="{00000000-0005-0000-0000-0000190D0000}"/>
    <cellStyle name="Calculation 2 4 2 2 3 3 2" xfId="3354" xr:uid="{00000000-0005-0000-0000-00001A0D0000}"/>
    <cellStyle name="Calculation 2 4 2 2 3 4" xfId="3355" xr:uid="{00000000-0005-0000-0000-00001B0D0000}"/>
    <cellStyle name="Calculation 2 4 2 2 3 5" xfId="31079" xr:uid="{00000000-0005-0000-0000-000067790000}"/>
    <cellStyle name="Calculation 2 4 2 2 4" xfId="3356" xr:uid="{00000000-0005-0000-0000-00001C0D0000}"/>
    <cellStyle name="Calculation 2 4 2 2 4 2" xfId="3357" xr:uid="{00000000-0005-0000-0000-00001D0D0000}"/>
    <cellStyle name="Calculation 2 4 2 2 5" xfId="3358" xr:uid="{00000000-0005-0000-0000-00001E0D0000}"/>
    <cellStyle name="Calculation 2 4 2 2 5 2" xfId="3359" xr:uid="{00000000-0005-0000-0000-00001F0D0000}"/>
    <cellStyle name="Calculation 2 4 2 2 5 2 2" xfId="29801" xr:uid="{00000000-0005-0000-0000-000069740000}"/>
    <cellStyle name="Calculation 2 4 2 2 6" xfId="3360" xr:uid="{00000000-0005-0000-0000-0000200D0000}"/>
    <cellStyle name="Calculation 2 4 2 3" xfId="2405" xr:uid="{00000000-0005-0000-0000-000065090000}"/>
    <cellStyle name="Calculation 2 4 2 3 2" xfId="3361" xr:uid="{00000000-0005-0000-0000-0000210D0000}"/>
    <cellStyle name="Calculation 2 4 2 3 2 2" xfId="3362" xr:uid="{00000000-0005-0000-0000-0000220D0000}"/>
    <cellStyle name="Calculation 2 4 2 3 2 2 2" xfId="3363" xr:uid="{00000000-0005-0000-0000-0000230D0000}"/>
    <cellStyle name="Calculation 2 4 2 3 2 3" xfId="3364" xr:uid="{00000000-0005-0000-0000-0000240D0000}"/>
    <cellStyle name="Calculation 2 4 2 3 2 3 2" xfId="3365" xr:uid="{00000000-0005-0000-0000-0000250D0000}"/>
    <cellStyle name="Calculation 2 4 2 3 2 3 3" xfId="31146" xr:uid="{00000000-0005-0000-0000-0000AA790000}"/>
    <cellStyle name="Calculation 2 4 2 3 2 4" xfId="3366" xr:uid="{00000000-0005-0000-0000-0000260D0000}"/>
    <cellStyle name="Calculation 2 4 2 3 2 5" xfId="27034" xr:uid="{00000000-0005-0000-0000-00009A690000}"/>
    <cellStyle name="Calculation 2 4 2 3 3" xfId="3367" xr:uid="{00000000-0005-0000-0000-0000270D0000}"/>
    <cellStyle name="Calculation 2 4 2 3 3 2" xfId="3368" xr:uid="{00000000-0005-0000-0000-0000280D0000}"/>
    <cellStyle name="Calculation 2 4 2 3 4" xfId="3369" xr:uid="{00000000-0005-0000-0000-0000290D0000}"/>
    <cellStyle name="Calculation 2 4 2 3 4 2" xfId="3370" xr:uid="{00000000-0005-0000-0000-00002A0D0000}"/>
    <cellStyle name="Calculation 2 4 2 3 5" xfId="3371" xr:uid="{00000000-0005-0000-0000-00002B0D0000}"/>
    <cellStyle name="Calculation 2 4 2 4" xfId="3372" xr:uid="{00000000-0005-0000-0000-00002C0D0000}"/>
    <cellStyle name="Calculation 2 4 2 4 2" xfId="3373" xr:uid="{00000000-0005-0000-0000-00002D0D0000}"/>
    <cellStyle name="Calculation 2 4 2 4 2 2" xfId="3374" xr:uid="{00000000-0005-0000-0000-00002E0D0000}"/>
    <cellStyle name="Calculation 2 4 2 4 3" xfId="3375" xr:uid="{00000000-0005-0000-0000-00002F0D0000}"/>
    <cellStyle name="Calculation 2 4 2 4 3 2" xfId="3376" xr:uid="{00000000-0005-0000-0000-0000300D0000}"/>
    <cellStyle name="Calculation 2 4 2 4 4" xfId="3377" xr:uid="{00000000-0005-0000-0000-0000310D0000}"/>
    <cellStyle name="Calculation 2 4 2 4 5" xfId="28677" xr:uid="{00000000-0005-0000-0000-000005700000}"/>
    <cellStyle name="Calculation 2 4 2 5" xfId="3378" xr:uid="{00000000-0005-0000-0000-0000320D0000}"/>
    <cellStyle name="Calculation 2 4 2 5 2" xfId="3379" xr:uid="{00000000-0005-0000-0000-0000330D0000}"/>
    <cellStyle name="Calculation 2 4 2 5 3" xfId="25742" xr:uid="{00000000-0005-0000-0000-00008E640000}"/>
    <cellStyle name="Calculation 2 4 2 6" xfId="3380" xr:uid="{00000000-0005-0000-0000-0000340D0000}"/>
    <cellStyle name="Calculation 2 4 2 6 2" xfId="3381" xr:uid="{00000000-0005-0000-0000-0000350D0000}"/>
    <cellStyle name="Calculation 2 4 2 7" xfId="3382" xr:uid="{00000000-0005-0000-0000-0000360D0000}"/>
    <cellStyle name="Calculation 2 4 2 8" xfId="28322" xr:uid="{00000000-0005-0000-0000-0000A26E0000}"/>
    <cellStyle name="Calculation 2 4 3" xfId="853" xr:uid="{00000000-0005-0000-0000-000055030000}"/>
    <cellStyle name="Calculation 2 4 3 2" xfId="1906" xr:uid="{00000000-0005-0000-0000-000072070000}"/>
    <cellStyle name="Calculation 2 4 3 2 2" xfId="3383" xr:uid="{00000000-0005-0000-0000-0000370D0000}"/>
    <cellStyle name="Calculation 2 4 3 2 2 2" xfId="3384" xr:uid="{00000000-0005-0000-0000-0000380D0000}"/>
    <cellStyle name="Calculation 2 4 3 2 2 2 2" xfId="3385" xr:uid="{00000000-0005-0000-0000-0000390D0000}"/>
    <cellStyle name="Calculation 2 4 3 2 2 2 3" xfId="25513" xr:uid="{00000000-0005-0000-0000-0000A9630000}"/>
    <cellStyle name="Calculation 2 4 3 2 2 3" xfId="3386" xr:uid="{00000000-0005-0000-0000-00003A0D0000}"/>
    <cellStyle name="Calculation 2 4 3 2 2 3 2" xfId="3387" xr:uid="{00000000-0005-0000-0000-00003B0D0000}"/>
    <cellStyle name="Calculation 2 4 3 2 2 3 2 2" xfId="25711" xr:uid="{00000000-0005-0000-0000-00006F640000}"/>
    <cellStyle name="Calculation 2 4 3 2 2 3 3" xfId="30277" xr:uid="{00000000-0005-0000-0000-000045760000}"/>
    <cellStyle name="Calculation 2 4 3 2 2 4" xfId="3388" xr:uid="{00000000-0005-0000-0000-00003C0D0000}"/>
    <cellStyle name="Calculation 2 4 3 2 3" xfId="3389" xr:uid="{00000000-0005-0000-0000-00003D0D0000}"/>
    <cellStyle name="Calculation 2 4 3 2 3 2" xfId="3390" xr:uid="{00000000-0005-0000-0000-00003E0D0000}"/>
    <cellStyle name="Calculation 2 4 3 2 3 2 2" xfId="27041" xr:uid="{00000000-0005-0000-0000-0000A1690000}"/>
    <cellStyle name="Calculation 2 4 3 2 3 3" xfId="28793" xr:uid="{00000000-0005-0000-0000-000079700000}"/>
    <cellStyle name="Calculation 2 4 3 2 4" xfId="3391" xr:uid="{00000000-0005-0000-0000-00003F0D0000}"/>
    <cellStyle name="Calculation 2 4 3 2 4 2" xfId="3392" xr:uid="{00000000-0005-0000-0000-0000400D0000}"/>
    <cellStyle name="Calculation 2 4 3 2 4 2 2" xfId="28179" xr:uid="{00000000-0005-0000-0000-0000136E0000}"/>
    <cellStyle name="Calculation 2 4 3 2 4 3" xfId="26374" xr:uid="{00000000-0005-0000-0000-000006670000}"/>
    <cellStyle name="Calculation 2 4 3 2 5" xfId="3393" xr:uid="{00000000-0005-0000-0000-0000410D0000}"/>
    <cellStyle name="Calculation 2 4 3 2 6" xfId="32033" xr:uid="{00000000-0005-0000-0000-0000217D0000}"/>
    <cellStyle name="Calculation 2 4 3 3" xfId="3394" xr:uid="{00000000-0005-0000-0000-0000420D0000}"/>
    <cellStyle name="Calculation 2 4 3 3 2" xfId="3395" xr:uid="{00000000-0005-0000-0000-0000430D0000}"/>
    <cellStyle name="Calculation 2 4 3 3 2 2" xfId="3396" xr:uid="{00000000-0005-0000-0000-0000440D0000}"/>
    <cellStyle name="Calculation 2 4 3 3 2 2 2" xfId="27248" xr:uid="{00000000-0005-0000-0000-0000706A0000}"/>
    <cellStyle name="Calculation 2 4 3 3 3" xfId="3397" xr:uid="{00000000-0005-0000-0000-0000450D0000}"/>
    <cellStyle name="Calculation 2 4 3 3 3 2" xfId="3398" xr:uid="{00000000-0005-0000-0000-0000460D0000}"/>
    <cellStyle name="Calculation 2 4 3 3 4" xfId="3399" xr:uid="{00000000-0005-0000-0000-0000470D0000}"/>
    <cellStyle name="Calculation 2 4 3 3 5" xfId="32393" xr:uid="{00000000-0005-0000-0000-0000897E0000}"/>
    <cellStyle name="Calculation 2 4 3 4" xfId="3400" xr:uid="{00000000-0005-0000-0000-0000480D0000}"/>
    <cellStyle name="Calculation 2 4 3 4 2" xfId="3401" xr:uid="{00000000-0005-0000-0000-0000490D0000}"/>
    <cellStyle name="Calculation 2 4 3 4 2 2" xfId="29038" xr:uid="{00000000-0005-0000-0000-00006E710000}"/>
    <cellStyle name="Calculation 2 4 3 5" xfId="3402" xr:uid="{00000000-0005-0000-0000-00004A0D0000}"/>
    <cellStyle name="Calculation 2 4 3 5 2" xfId="3403" xr:uid="{00000000-0005-0000-0000-00004B0D0000}"/>
    <cellStyle name="Calculation 2 4 3 5 2 2" xfId="28375" xr:uid="{00000000-0005-0000-0000-0000D76E0000}"/>
    <cellStyle name="Calculation 2 4 3 5 3" xfId="27956" xr:uid="{00000000-0005-0000-0000-0000346D0000}"/>
    <cellStyle name="Calculation 2 4 3 6" xfId="3404" xr:uid="{00000000-0005-0000-0000-00004C0D0000}"/>
    <cellStyle name="Calculation 2 4 4" xfId="1103" xr:uid="{00000000-0005-0000-0000-00004F040000}"/>
    <cellStyle name="Calculation 2 4 4 2" xfId="2110" xr:uid="{00000000-0005-0000-0000-00003E080000}"/>
    <cellStyle name="Calculation 2 4 4 2 2" xfId="3405" xr:uid="{00000000-0005-0000-0000-00004D0D0000}"/>
    <cellStyle name="Calculation 2 4 4 2 2 2" xfId="3406" xr:uid="{00000000-0005-0000-0000-00004E0D0000}"/>
    <cellStyle name="Calculation 2 4 4 2 2 2 2" xfId="3407" xr:uid="{00000000-0005-0000-0000-00004F0D0000}"/>
    <cellStyle name="Calculation 2 4 4 2 2 3" xfId="3408" xr:uid="{00000000-0005-0000-0000-0000500D0000}"/>
    <cellStyle name="Calculation 2 4 4 2 2 3 2" xfId="3409" xr:uid="{00000000-0005-0000-0000-0000510D0000}"/>
    <cellStyle name="Calculation 2 4 4 2 2 4" xfId="3410" xr:uid="{00000000-0005-0000-0000-0000520D0000}"/>
    <cellStyle name="Calculation 2 4 4 2 2 5" xfId="29973" xr:uid="{00000000-0005-0000-0000-000015750000}"/>
    <cellStyle name="Calculation 2 4 4 2 3" xfId="3411" xr:uid="{00000000-0005-0000-0000-0000530D0000}"/>
    <cellStyle name="Calculation 2 4 4 2 3 2" xfId="3412" xr:uid="{00000000-0005-0000-0000-0000540D0000}"/>
    <cellStyle name="Calculation 2 4 4 2 3 3" xfId="25672" xr:uid="{00000000-0005-0000-0000-000048640000}"/>
    <cellStyle name="Calculation 2 4 4 2 4" xfId="3413" xr:uid="{00000000-0005-0000-0000-0000550D0000}"/>
    <cellStyle name="Calculation 2 4 4 2 4 2" xfId="3414" xr:uid="{00000000-0005-0000-0000-0000560D0000}"/>
    <cellStyle name="Calculation 2 4 4 2 4 2 2" xfId="28532" xr:uid="{00000000-0005-0000-0000-0000746F0000}"/>
    <cellStyle name="Calculation 2 4 4 2 5" xfId="3415" xr:uid="{00000000-0005-0000-0000-0000570D0000}"/>
    <cellStyle name="Calculation 2 4 4 2 5 2" xfId="28757" xr:uid="{00000000-0005-0000-0000-000055700000}"/>
    <cellStyle name="Calculation 2 4 4 2 6" xfId="32155" xr:uid="{00000000-0005-0000-0000-00009B7D0000}"/>
    <cellStyle name="Calculation 2 4 4 3" xfId="3416" xr:uid="{00000000-0005-0000-0000-0000580D0000}"/>
    <cellStyle name="Calculation 2 4 4 3 2" xfId="3417" xr:uid="{00000000-0005-0000-0000-0000590D0000}"/>
    <cellStyle name="Calculation 2 4 4 3 2 2" xfId="3418" xr:uid="{00000000-0005-0000-0000-00005A0D0000}"/>
    <cellStyle name="Calculation 2 4 4 3 2 3" xfId="30642" xr:uid="{00000000-0005-0000-0000-0000B2770000}"/>
    <cellStyle name="Calculation 2 4 4 3 3" xfId="3419" xr:uid="{00000000-0005-0000-0000-00005B0D0000}"/>
    <cellStyle name="Calculation 2 4 4 3 3 2" xfId="3420" xr:uid="{00000000-0005-0000-0000-00005C0D0000}"/>
    <cellStyle name="Calculation 2 4 4 3 3 2 2" xfId="31099" xr:uid="{00000000-0005-0000-0000-00007B790000}"/>
    <cellStyle name="Calculation 2 4 4 3 4" xfId="3421" xr:uid="{00000000-0005-0000-0000-00005D0D0000}"/>
    <cellStyle name="Calculation 2 4 4 3 4 2" xfId="29557" xr:uid="{00000000-0005-0000-0000-000075730000}"/>
    <cellStyle name="Calculation 2 4 4 3 5" xfId="32500" xr:uid="{00000000-0005-0000-0000-0000F47E0000}"/>
    <cellStyle name="Calculation 2 4 4 4" xfId="3422" xr:uid="{00000000-0005-0000-0000-00005E0D0000}"/>
    <cellStyle name="Calculation 2 4 4 4 2" xfId="3423" xr:uid="{00000000-0005-0000-0000-00005F0D0000}"/>
    <cellStyle name="Calculation 2 4 4 5" xfId="3424" xr:uid="{00000000-0005-0000-0000-0000600D0000}"/>
    <cellStyle name="Calculation 2 4 4 5 2" xfId="3425" xr:uid="{00000000-0005-0000-0000-0000610D0000}"/>
    <cellStyle name="Calculation 2 4 4 6" xfId="3426" xr:uid="{00000000-0005-0000-0000-0000620D0000}"/>
    <cellStyle name="Calculation 2 4 4 6 2" xfId="26808" xr:uid="{00000000-0005-0000-0000-0000B8680000}"/>
    <cellStyle name="Calculation 2 4 5" xfId="1981" xr:uid="{00000000-0005-0000-0000-0000BD070000}"/>
    <cellStyle name="Calculation 2 4 5 2" xfId="3427" xr:uid="{00000000-0005-0000-0000-0000630D0000}"/>
    <cellStyle name="Calculation 2 4 5 2 2" xfId="3428" xr:uid="{00000000-0005-0000-0000-0000640D0000}"/>
    <cellStyle name="Calculation 2 4 5 2 2 2" xfId="3429" xr:uid="{00000000-0005-0000-0000-0000650D0000}"/>
    <cellStyle name="Calculation 2 4 5 2 3" xfId="3430" xr:uid="{00000000-0005-0000-0000-0000660D0000}"/>
    <cellStyle name="Calculation 2 4 5 2 3 2" xfId="3431" xr:uid="{00000000-0005-0000-0000-0000670D0000}"/>
    <cellStyle name="Calculation 2 4 5 2 3 2 2" xfId="27757" xr:uid="{00000000-0005-0000-0000-00006D6C0000}"/>
    <cellStyle name="Calculation 2 4 5 2 4" xfId="3432" xr:uid="{00000000-0005-0000-0000-0000680D0000}"/>
    <cellStyle name="Calculation 2 4 5 3" xfId="3433" xr:uid="{00000000-0005-0000-0000-0000690D0000}"/>
    <cellStyle name="Calculation 2 4 5 3 2" xfId="3434" xr:uid="{00000000-0005-0000-0000-00006A0D0000}"/>
    <cellStyle name="Calculation 2 4 5 4" xfId="3435" xr:uid="{00000000-0005-0000-0000-00006B0D0000}"/>
    <cellStyle name="Calculation 2 4 5 4 2" xfId="3436" xr:uid="{00000000-0005-0000-0000-00006C0D0000}"/>
    <cellStyle name="Calculation 2 4 5 5" xfId="3437" xr:uid="{00000000-0005-0000-0000-00006D0D0000}"/>
    <cellStyle name="Calculation 2 4 5 6" xfId="32075" xr:uid="{00000000-0005-0000-0000-00004B7D0000}"/>
    <cellStyle name="Calculation 2 4 6" xfId="3438" xr:uid="{00000000-0005-0000-0000-00006E0D0000}"/>
    <cellStyle name="Calculation 2 4 6 2" xfId="3439" xr:uid="{00000000-0005-0000-0000-00006F0D0000}"/>
    <cellStyle name="Calculation 2 4 6 2 2" xfId="3440" xr:uid="{00000000-0005-0000-0000-0000700D0000}"/>
    <cellStyle name="Calculation 2 4 6 3" xfId="3441" xr:uid="{00000000-0005-0000-0000-0000710D0000}"/>
    <cellStyle name="Calculation 2 4 6 3 2" xfId="3442" xr:uid="{00000000-0005-0000-0000-0000720D0000}"/>
    <cellStyle name="Calculation 2 4 6 3 3" xfId="29372" xr:uid="{00000000-0005-0000-0000-0000BC720000}"/>
    <cellStyle name="Calculation 2 4 6 4" xfId="3443" xr:uid="{00000000-0005-0000-0000-0000730D0000}"/>
    <cellStyle name="Calculation 2 4 6 5" xfId="32431" xr:uid="{00000000-0005-0000-0000-0000AF7E0000}"/>
    <cellStyle name="Calculation 2 4 7" xfId="3444" xr:uid="{00000000-0005-0000-0000-0000740D0000}"/>
    <cellStyle name="Calculation 2 4 7 2" xfId="3445" xr:uid="{00000000-0005-0000-0000-0000750D0000}"/>
    <cellStyle name="Calculation 2 4 7 3" xfId="25806" xr:uid="{00000000-0005-0000-0000-0000CE640000}"/>
    <cellStyle name="Calculation 2 4 8" xfId="3446" xr:uid="{00000000-0005-0000-0000-0000760D0000}"/>
    <cellStyle name="Calculation 2 4 8 2" xfId="3447" xr:uid="{00000000-0005-0000-0000-0000770D0000}"/>
    <cellStyle name="Calculation 2 4 8 3" xfId="29525" xr:uid="{00000000-0005-0000-0000-000055730000}"/>
    <cellStyle name="Calculation 2 4 9" xfId="3448" xr:uid="{00000000-0005-0000-0000-0000780D0000}"/>
    <cellStyle name="Calculation 2 5" xfId="852" xr:uid="{00000000-0005-0000-0000-000054030000}"/>
    <cellStyle name="Calculation 2 5 2" xfId="1390" xr:uid="{00000000-0005-0000-0000-00006E050000}"/>
    <cellStyle name="Calculation 2 5 2 2" xfId="2381" xr:uid="{00000000-0005-0000-0000-00004D090000}"/>
    <cellStyle name="Calculation 2 5 2 2 2" xfId="3449" xr:uid="{00000000-0005-0000-0000-0000790D0000}"/>
    <cellStyle name="Calculation 2 5 2 2 2 2" xfId="3450" xr:uid="{00000000-0005-0000-0000-00007A0D0000}"/>
    <cellStyle name="Calculation 2 5 2 2 2 2 2" xfId="3451" xr:uid="{00000000-0005-0000-0000-00007B0D0000}"/>
    <cellStyle name="Calculation 2 5 2 2 2 2 3" xfId="31247" xr:uid="{00000000-0005-0000-0000-00000F7A0000}"/>
    <cellStyle name="Calculation 2 5 2 2 2 3" xfId="3452" xr:uid="{00000000-0005-0000-0000-00007C0D0000}"/>
    <cellStyle name="Calculation 2 5 2 2 2 3 2" xfId="3453" xr:uid="{00000000-0005-0000-0000-00007D0D0000}"/>
    <cellStyle name="Calculation 2 5 2 2 2 4" xfId="3454" xr:uid="{00000000-0005-0000-0000-00007E0D0000}"/>
    <cellStyle name="Calculation 2 5 2 2 3" xfId="3455" xr:uid="{00000000-0005-0000-0000-00007F0D0000}"/>
    <cellStyle name="Calculation 2 5 2 2 3 2" xfId="3456" xr:uid="{00000000-0005-0000-0000-0000800D0000}"/>
    <cellStyle name="Calculation 2 5 2 2 4" xfId="3457" xr:uid="{00000000-0005-0000-0000-0000810D0000}"/>
    <cellStyle name="Calculation 2 5 2 2 4 2" xfId="3458" xr:uid="{00000000-0005-0000-0000-0000820D0000}"/>
    <cellStyle name="Calculation 2 5 2 2 4 3" xfId="30098" xr:uid="{00000000-0005-0000-0000-000092750000}"/>
    <cellStyle name="Calculation 2 5 2 2 5" xfId="3459" xr:uid="{00000000-0005-0000-0000-0000830D0000}"/>
    <cellStyle name="Calculation 2 5 2 3" xfId="3460" xr:uid="{00000000-0005-0000-0000-0000840D0000}"/>
    <cellStyle name="Calculation 2 5 2 3 2" xfId="3461" xr:uid="{00000000-0005-0000-0000-0000850D0000}"/>
    <cellStyle name="Calculation 2 5 2 3 2 2" xfId="3462" xr:uid="{00000000-0005-0000-0000-0000860D0000}"/>
    <cellStyle name="Calculation 2 5 2 3 2 3" xfId="30374" xr:uid="{00000000-0005-0000-0000-0000A6760000}"/>
    <cellStyle name="Calculation 2 5 2 3 3" xfId="3463" xr:uid="{00000000-0005-0000-0000-0000870D0000}"/>
    <cellStyle name="Calculation 2 5 2 3 3 2" xfId="3464" xr:uid="{00000000-0005-0000-0000-0000880D0000}"/>
    <cellStyle name="Calculation 2 5 2 3 4" xfId="3465" xr:uid="{00000000-0005-0000-0000-0000890D0000}"/>
    <cellStyle name="Calculation 2 5 2 4" xfId="3466" xr:uid="{00000000-0005-0000-0000-00008A0D0000}"/>
    <cellStyle name="Calculation 2 5 2 4 2" xfId="3467" xr:uid="{00000000-0005-0000-0000-00008B0D0000}"/>
    <cellStyle name="Calculation 2 5 2 4 2 2" xfId="30363" xr:uid="{00000000-0005-0000-0000-00009B760000}"/>
    <cellStyle name="Calculation 2 5 2 5" xfId="3468" xr:uid="{00000000-0005-0000-0000-00008C0D0000}"/>
    <cellStyle name="Calculation 2 5 2 5 2" xfId="3469" xr:uid="{00000000-0005-0000-0000-00008D0D0000}"/>
    <cellStyle name="Calculation 2 5 2 6" xfId="3470" xr:uid="{00000000-0005-0000-0000-00008E0D0000}"/>
    <cellStyle name="Calculation 2 5 2 7" xfId="31715" xr:uid="{00000000-0005-0000-0000-0000E37B0000}"/>
    <cellStyle name="Calculation 2 5 3" xfId="1652" xr:uid="{00000000-0005-0000-0000-000074060000}"/>
    <cellStyle name="Calculation 2 5 3 2" xfId="2637" xr:uid="{00000000-0005-0000-0000-00004D0A0000}"/>
    <cellStyle name="Calculation 2 5 3 2 2" xfId="3471" xr:uid="{00000000-0005-0000-0000-00008F0D0000}"/>
    <cellStyle name="Calculation 2 5 3 2 2 2" xfId="3472" xr:uid="{00000000-0005-0000-0000-0000900D0000}"/>
    <cellStyle name="Calculation 2 5 3 2 2 2 2" xfId="3473" xr:uid="{00000000-0005-0000-0000-0000910D0000}"/>
    <cellStyle name="Calculation 2 5 3 2 2 3" xfId="3474" xr:uid="{00000000-0005-0000-0000-0000920D0000}"/>
    <cellStyle name="Calculation 2 5 3 2 2 3 2" xfId="3475" xr:uid="{00000000-0005-0000-0000-0000930D0000}"/>
    <cellStyle name="Calculation 2 5 3 2 2 4" xfId="3476" xr:uid="{00000000-0005-0000-0000-0000940D0000}"/>
    <cellStyle name="Calculation 2 5 3 2 3" xfId="3477" xr:uid="{00000000-0005-0000-0000-0000950D0000}"/>
    <cellStyle name="Calculation 2 5 3 2 3 2" xfId="3478" xr:uid="{00000000-0005-0000-0000-0000960D0000}"/>
    <cellStyle name="Calculation 2 5 3 2 4" xfId="3479" xr:uid="{00000000-0005-0000-0000-0000970D0000}"/>
    <cellStyle name="Calculation 2 5 3 2 4 2" xfId="3480" xr:uid="{00000000-0005-0000-0000-0000980D0000}"/>
    <cellStyle name="Calculation 2 5 3 2 4 2 2" xfId="26226" xr:uid="{00000000-0005-0000-0000-000072660000}"/>
    <cellStyle name="Calculation 2 5 3 2 4 3" xfId="29851" xr:uid="{00000000-0005-0000-0000-00009B740000}"/>
    <cellStyle name="Calculation 2 5 3 2 5" xfId="3481" xr:uid="{00000000-0005-0000-0000-0000990D0000}"/>
    <cellStyle name="Calculation 2 5 3 2 6" xfId="32262" xr:uid="{00000000-0005-0000-0000-0000067E0000}"/>
    <cellStyle name="Calculation 2 5 3 3" xfId="3482" xr:uid="{00000000-0005-0000-0000-00009A0D0000}"/>
    <cellStyle name="Calculation 2 5 3 3 2" xfId="3483" xr:uid="{00000000-0005-0000-0000-00009B0D0000}"/>
    <cellStyle name="Calculation 2 5 3 3 2 2" xfId="3484" xr:uid="{00000000-0005-0000-0000-00009C0D0000}"/>
    <cellStyle name="Calculation 2 5 3 3 2 2 2" xfId="25275" xr:uid="{00000000-0005-0000-0000-0000BB620000}"/>
    <cellStyle name="Calculation 2 5 3 3 2 3" xfId="29513" xr:uid="{00000000-0005-0000-0000-000049730000}"/>
    <cellStyle name="Calculation 2 5 3 3 3" xfId="3485" xr:uid="{00000000-0005-0000-0000-00009D0D0000}"/>
    <cellStyle name="Calculation 2 5 3 3 3 2" xfId="3486" xr:uid="{00000000-0005-0000-0000-00009E0D0000}"/>
    <cellStyle name="Calculation 2 5 3 3 3 2 2" xfId="27379" xr:uid="{00000000-0005-0000-0000-0000F36A0000}"/>
    <cellStyle name="Calculation 2 5 3 3 4" xfId="3487" xr:uid="{00000000-0005-0000-0000-00009F0D0000}"/>
    <cellStyle name="Calculation 2 5 3 4" xfId="3488" xr:uid="{00000000-0005-0000-0000-0000A00D0000}"/>
    <cellStyle name="Calculation 2 5 3 4 2" xfId="3489" xr:uid="{00000000-0005-0000-0000-0000A10D0000}"/>
    <cellStyle name="Calculation 2 5 3 4 3" xfId="27827" xr:uid="{00000000-0005-0000-0000-0000B36C0000}"/>
    <cellStyle name="Calculation 2 5 3 5" xfId="3490" xr:uid="{00000000-0005-0000-0000-0000A20D0000}"/>
    <cellStyle name="Calculation 2 5 3 5 2" xfId="3491" xr:uid="{00000000-0005-0000-0000-0000A30D0000}"/>
    <cellStyle name="Calculation 2 5 3 6" xfId="3492" xr:uid="{00000000-0005-0000-0000-0000A40D0000}"/>
    <cellStyle name="Calculation 2 5 3 6 2" xfId="30554" xr:uid="{00000000-0005-0000-0000-00005A770000}"/>
    <cellStyle name="Calculation 2 5 3 7" xfId="26914" xr:uid="{00000000-0005-0000-0000-000022690000}"/>
    <cellStyle name="Calculation 2 5 4" xfId="1905" xr:uid="{00000000-0005-0000-0000-000071070000}"/>
    <cellStyle name="Calculation 2 5 4 2" xfId="3493" xr:uid="{00000000-0005-0000-0000-0000A50D0000}"/>
    <cellStyle name="Calculation 2 5 4 2 2" xfId="3494" xr:uid="{00000000-0005-0000-0000-0000A60D0000}"/>
    <cellStyle name="Calculation 2 5 4 2 2 2" xfId="3495" xr:uid="{00000000-0005-0000-0000-0000A70D0000}"/>
    <cellStyle name="Calculation 2 5 4 2 3" xfId="3496" xr:uid="{00000000-0005-0000-0000-0000A80D0000}"/>
    <cellStyle name="Calculation 2 5 4 2 3 2" xfId="3497" xr:uid="{00000000-0005-0000-0000-0000A90D0000}"/>
    <cellStyle name="Calculation 2 5 4 2 4" xfId="3498" xr:uid="{00000000-0005-0000-0000-0000AA0D0000}"/>
    <cellStyle name="Calculation 2 5 4 3" xfId="3499" xr:uid="{00000000-0005-0000-0000-0000AB0D0000}"/>
    <cellStyle name="Calculation 2 5 4 3 2" xfId="3500" xr:uid="{00000000-0005-0000-0000-0000AC0D0000}"/>
    <cellStyle name="Calculation 2 5 4 4" xfId="3501" xr:uid="{00000000-0005-0000-0000-0000AD0D0000}"/>
    <cellStyle name="Calculation 2 5 4 4 2" xfId="3502" xr:uid="{00000000-0005-0000-0000-0000AE0D0000}"/>
    <cellStyle name="Calculation 2 5 4 4 3" xfId="28733" xr:uid="{00000000-0005-0000-0000-00003D700000}"/>
    <cellStyle name="Calculation 2 5 4 5" xfId="3503" xr:uid="{00000000-0005-0000-0000-0000AF0D0000}"/>
    <cellStyle name="Calculation 2 5 4 6" xfId="32032" xr:uid="{00000000-0005-0000-0000-0000207D0000}"/>
    <cellStyle name="Calculation 2 5 5" xfId="3504" xr:uid="{00000000-0005-0000-0000-0000B00D0000}"/>
    <cellStyle name="Calculation 2 5 5 2" xfId="3505" xr:uid="{00000000-0005-0000-0000-0000B10D0000}"/>
    <cellStyle name="Calculation 2 5 5 2 2" xfId="3506" xr:uid="{00000000-0005-0000-0000-0000B20D0000}"/>
    <cellStyle name="Calculation 2 5 5 2 3" xfId="27471" xr:uid="{00000000-0005-0000-0000-00004F6B0000}"/>
    <cellStyle name="Calculation 2 5 5 3" xfId="3507" xr:uid="{00000000-0005-0000-0000-0000B30D0000}"/>
    <cellStyle name="Calculation 2 5 5 3 2" xfId="3508" xr:uid="{00000000-0005-0000-0000-0000B40D0000}"/>
    <cellStyle name="Calculation 2 5 5 4" xfId="3509" xr:uid="{00000000-0005-0000-0000-0000B50D0000}"/>
    <cellStyle name="Calculation 2 5 5 5" xfId="32392" xr:uid="{00000000-0005-0000-0000-0000887E0000}"/>
    <cellStyle name="Calculation 2 5 6" xfId="3510" xr:uid="{00000000-0005-0000-0000-0000B60D0000}"/>
    <cellStyle name="Calculation 2 5 6 2" xfId="3511" xr:uid="{00000000-0005-0000-0000-0000B70D0000}"/>
    <cellStyle name="Calculation 2 5 7" xfId="3512" xr:uid="{00000000-0005-0000-0000-0000B80D0000}"/>
    <cellStyle name="Calculation 2 5 7 2" xfId="3513" xr:uid="{00000000-0005-0000-0000-0000B90D0000}"/>
    <cellStyle name="Calculation 2 5 7 2 2" xfId="28969" xr:uid="{00000000-0005-0000-0000-000029710000}"/>
    <cellStyle name="Calculation 2 5 8" xfId="3514" xr:uid="{00000000-0005-0000-0000-0000BA0D0000}"/>
    <cellStyle name="Calculation 2 5 8 2" xfId="29767" xr:uid="{00000000-0005-0000-0000-000047740000}"/>
    <cellStyle name="Calculation 2 5 9" xfId="31503" xr:uid="{00000000-0005-0000-0000-00000F7B0000}"/>
    <cellStyle name="Calculation 2 6" xfId="909" xr:uid="{00000000-0005-0000-0000-00008D030000}"/>
    <cellStyle name="Calculation 2 6 2" xfId="1954" xr:uid="{00000000-0005-0000-0000-0000A2070000}"/>
    <cellStyle name="Calculation 2 6 2 2" xfId="3515" xr:uid="{00000000-0005-0000-0000-0000BB0D0000}"/>
    <cellStyle name="Calculation 2 6 2 2 2" xfId="3516" xr:uid="{00000000-0005-0000-0000-0000BC0D0000}"/>
    <cellStyle name="Calculation 2 6 2 2 2 2" xfId="3517" xr:uid="{00000000-0005-0000-0000-0000BD0D0000}"/>
    <cellStyle name="Calculation 2 6 2 2 2 3" xfId="30289" xr:uid="{00000000-0005-0000-0000-000051760000}"/>
    <cellStyle name="Calculation 2 6 2 2 3" xfId="3518" xr:uid="{00000000-0005-0000-0000-0000BE0D0000}"/>
    <cellStyle name="Calculation 2 6 2 2 3 2" xfId="3519" xr:uid="{00000000-0005-0000-0000-0000BF0D0000}"/>
    <cellStyle name="Calculation 2 6 2 2 3 3" xfId="28226" xr:uid="{00000000-0005-0000-0000-0000426E0000}"/>
    <cellStyle name="Calculation 2 6 2 2 4" xfId="3520" xr:uid="{00000000-0005-0000-0000-0000C00D0000}"/>
    <cellStyle name="Calculation 2 6 2 2 5" xfId="26719" xr:uid="{00000000-0005-0000-0000-00005F680000}"/>
    <cellStyle name="Calculation 2 6 2 3" xfId="3521" xr:uid="{00000000-0005-0000-0000-0000C10D0000}"/>
    <cellStyle name="Calculation 2 6 2 3 2" xfId="3522" xr:uid="{00000000-0005-0000-0000-0000C20D0000}"/>
    <cellStyle name="Calculation 2 6 2 3 2 2" xfId="28080" xr:uid="{00000000-0005-0000-0000-0000B06D0000}"/>
    <cellStyle name="Calculation 2 6 2 4" xfId="3523" xr:uid="{00000000-0005-0000-0000-0000C30D0000}"/>
    <cellStyle name="Calculation 2 6 2 4 2" xfId="3524" xr:uid="{00000000-0005-0000-0000-0000C40D0000}"/>
    <cellStyle name="Calculation 2 6 2 4 3" xfId="26040" xr:uid="{00000000-0005-0000-0000-0000B8650000}"/>
    <cellStyle name="Calculation 2 6 2 5" xfId="3525" xr:uid="{00000000-0005-0000-0000-0000C50D0000}"/>
    <cellStyle name="Calculation 2 6 2 6" xfId="32060" xr:uid="{00000000-0005-0000-0000-00003C7D0000}"/>
    <cellStyle name="Calculation 2 6 3" xfId="3526" xr:uid="{00000000-0005-0000-0000-0000C60D0000}"/>
    <cellStyle name="Calculation 2 6 3 2" xfId="3527" xr:uid="{00000000-0005-0000-0000-0000C70D0000}"/>
    <cellStyle name="Calculation 2 6 3 2 2" xfId="3528" xr:uid="{00000000-0005-0000-0000-0000C80D0000}"/>
    <cellStyle name="Calculation 2 6 3 3" xfId="3529" xr:uid="{00000000-0005-0000-0000-0000C90D0000}"/>
    <cellStyle name="Calculation 2 6 3 3 2" xfId="3530" xr:uid="{00000000-0005-0000-0000-0000CA0D0000}"/>
    <cellStyle name="Calculation 2 6 3 4" xfId="3531" xr:uid="{00000000-0005-0000-0000-0000CB0D0000}"/>
    <cellStyle name="Calculation 2 6 3 4 2" xfId="27225" xr:uid="{00000000-0005-0000-0000-0000596A0000}"/>
    <cellStyle name="Calculation 2 6 3 5" xfId="32415" xr:uid="{00000000-0005-0000-0000-00009F7E0000}"/>
    <cellStyle name="Calculation 2 6 4" xfId="3532" xr:uid="{00000000-0005-0000-0000-0000CC0D0000}"/>
    <cellStyle name="Calculation 2 6 4 2" xfId="3533" xr:uid="{00000000-0005-0000-0000-0000CD0D0000}"/>
    <cellStyle name="Calculation 2 6 5" xfId="3534" xr:uid="{00000000-0005-0000-0000-0000CE0D0000}"/>
    <cellStyle name="Calculation 2 6 5 2" xfId="3535" xr:uid="{00000000-0005-0000-0000-0000CF0D0000}"/>
    <cellStyle name="Calculation 2 6 6" xfId="3536" xr:uid="{00000000-0005-0000-0000-0000D00D0000}"/>
    <cellStyle name="Calculation 2 6 7" xfId="28162" xr:uid="{00000000-0005-0000-0000-0000026E0000}"/>
    <cellStyle name="Calculation 2 7" xfId="809" xr:uid="{00000000-0005-0000-0000-000029030000}"/>
    <cellStyle name="Calculation 2 7 2" xfId="1885" xr:uid="{00000000-0005-0000-0000-00005D070000}"/>
    <cellStyle name="Calculation 2 7 2 2" xfId="3537" xr:uid="{00000000-0005-0000-0000-0000D10D0000}"/>
    <cellStyle name="Calculation 2 7 2 2 2" xfId="3538" xr:uid="{00000000-0005-0000-0000-0000D20D0000}"/>
    <cellStyle name="Calculation 2 7 2 2 2 2" xfId="3539" xr:uid="{00000000-0005-0000-0000-0000D30D0000}"/>
    <cellStyle name="Calculation 2 7 2 2 2 2 2" xfId="29033" xr:uid="{00000000-0005-0000-0000-000069710000}"/>
    <cellStyle name="Calculation 2 7 2 2 3" xfId="3540" xr:uid="{00000000-0005-0000-0000-0000D40D0000}"/>
    <cellStyle name="Calculation 2 7 2 2 3 2" xfId="3541" xr:uid="{00000000-0005-0000-0000-0000D50D0000}"/>
    <cellStyle name="Calculation 2 7 2 2 4" xfId="3542" xr:uid="{00000000-0005-0000-0000-0000D60D0000}"/>
    <cellStyle name="Calculation 2 7 2 3" xfId="3543" xr:uid="{00000000-0005-0000-0000-0000D70D0000}"/>
    <cellStyle name="Calculation 2 7 2 3 2" xfId="3544" xr:uid="{00000000-0005-0000-0000-0000D80D0000}"/>
    <cellStyle name="Calculation 2 7 2 3 2 2" xfId="25914" xr:uid="{00000000-0005-0000-0000-00003A650000}"/>
    <cellStyle name="Calculation 2 7 2 4" xfId="3545" xr:uid="{00000000-0005-0000-0000-0000D90D0000}"/>
    <cellStyle name="Calculation 2 7 2 4 2" xfId="3546" xr:uid="{00000000-0005-0000-0000-0000DA0D0000}"/>
    <cellStyle name="Calculation 2 7 2 5" xfId="3547" xr:uid="{00000000-0005-0000-0000-0000DB0D0000}"/>
    <cellStyle name="Calculation 2 7 2 6" xfId="28818" xr:uid="{00000000-0005-0000-0000-000092700000}"/>
    <cellStyle name="Calculation 2 7 3" xfId="3548" xr:uid="{00000000-0005-0000-0000-0000DC0D0000}"/>
    <cellStyle name="Calculation 2 7 3 2" xfId="3549" xr:uid="{00000000-0005-0000-0000-0000DD0D0000}"/>
    <cellStyle name="Calculation 2 7 3 2 2" xfId="3550" xr:uid="{00000000-0005-0000-0000-0000DE0D0000}"/>
    <cellStyle name="Calculation 2 7 3 2 2 2" xfId="29036" xr:uid="{00000000-0005-0000-0000-00006C710000}"/>
    <cellStyle name="Calculation 2 7 3 3" xfId="3551" xr:uid="{00000000-0005-0000-0000-0000DF0D0000}"/>
    <cellStyle name="Calculation 2 7 3 3 2" xfId="3552" xr:uid="{00000000-0005-0000-0000-0000E00D0000}"/>
    <cellStyle name="Calculation 2 7 3 3 3" xfId="30925" xr:uid="{00000000-0005-0000-0000-0000CD780000}"/>
    <cellStyle name="Calculation 2 7 3 4" xfId="3553" xr:uid="{00000000-0005-0000-0000-0000E10D0000}"/>
    <cellStyle name="Calculation 2 7 3 5" xfId="29328" xr:uid="{00000000-0005-0000-0000-000090720000}"/>
    <cellStyle name="Calculation 2 7 4" xfId="3554" xr:uid="{00000000-0005-0000-0000-0000E20D0000}"/>
    <cellStyle name="Calculation 2 7 4 2" xfId="3555" xr:uid="{00000000-0005-0000-0000-0000E30D0000}"/>
    <cellStyle name="Calculation 2 7 5" xfId="3556" xr:uid="{00000000-0005-0000-0000-0000E40D0000}"/>
    <cellStyle name="Calculation 2 7 5 2" xfId="3557" xr:uid="{00000000-0005-0000-0000-0000E50D0000}"/>
    <cellStyle name="Calculation 2 7 6" xfId="3558" xr:uid="{00000000-0005-0000-0000-0000E60D0000}"/>
    <cellStyle name="Calculation 2 7 7" xfId="31465" xr:uid="{00000000-0005-0000-0000-0000E97A0000}"/>
    <cellStyle name="Calculation 2 8" xfId="977" xr:uid="{00000000-0005-0000-0000-0000D1030000}"/>
    <cellStyle name="Calculation 2 8 2" xfId="3559" xr:uid="{00000000-0005-0000-0000-0000E70D0000}"/>
    <cellStyle name="Calculation 2 8 2 2" xfId="3560" xr:uid="{00000000-0005-0000-0000-0000E80D0000}"/>
    <cellStyle name="Calculation 2 8 2 2 2" xfId="3561" xr:uid="{00000000-0005-0000-0000-0000E90D0000}"/>
    <cellStyle name="Calculation 2 8 2 3" xfId="3562" xr:uid="{00000000-0005-0000-0000-0000EA0D0000}"/>
    <cellStyle name="Calculation 2 8 2 3 2" xfId="3563" xr:uid="{00000000-0005-0000-0000-0000EB0D0000}"/>
    <cellStyle name="Calculation 2 8 2 4" xfId="3564" xr:uid="{00000000-0005-0000-0000-0000EC0D0000}"/>
    <cellStyle name="Calculation 2 8 2 4 2" xfId="30740" xr:uid="{00000000-0005-0000-0000-000014780000}"/>
    <cellStyle name="Calculation 2 8 2 5" xfId="32439" xr:uid="{00000000-0005-0000-0000-0000B77E0000}"/>
    <cellStyle name="Calculation 2 8 3" xfId="3565" xr:uid="{00000000-0005-0000-0000-0000ED0D0000}"/>
    <cellStyle name="Calculation 2 8 3 2" xfId="3566" xr:uid="{00000000-0005-0000-0000-0000EE0D0000}"/>
    <cellStyle name="Calculation 2 8 4" xfId="3567" xr:uid="{00000000-0005-0000-0000-0000EF0D0000}"/>
    <cellStyle name="Calculation 2 8 4 2" xfId="3568" xr:uid="{00000000-0005-0000-0000-0000F00D0000}"/>
    <cellStyle name="Calculation 2 8 5" xfId="3569" xr:uid="{00000000-0005-0000-0000-0000F10D0000}"/>
    <cellStyle name="Calculation 2 8 6" xfId="31948" xr:uid="{00000000-0005-0000-0000-0000CC7C0000}"/>
    <cellStyle name="Calculation 2 9" xfId="2792" xr:uid="{00000000-0005-0000-0000-0000E80A0000}"/>
    <cellStyle name="Calculation 2 9 2" xfId="3570" xr:uid="{00000000-0005-0000-0000-0000F20D0000}"/>
    <cellStyle name="Calculation 2 9 2 2" xfId="3571" xr:uid="{00000000-0005-0000-0000-0000F30D0000}"/>
    <cellStyle name="Calculation 2 9 3" xfId="3572" xr:uid="{00000000-0005-0000-0000-0000F40D0000}"/>
    <cellStyle name="Calculation 2 9 3 2" xfId="3573" xr:uid="{00000000-0005-0000-0000-0000F50D0000}"/>
    <cellStyle name="Calculation 2 9 4" xfId="3574" xr:uid="{00000000-0005-0000-0000-0000F60D0000}"/>
    <cellStyle name="Calculation 3" xfId="230" xr:uid="{00000000-0005-0000-0000-0000E6000000}"/>
    <cellStyle name="Calculation 3 10" xfId="3575" xr:uid="{00000000-0005-0000-0000-0000F70D0000}"/>
    <cellStyle name="Calculation 3 10 2" xfId="3576" xr:uid="{00000000-0005-0000-0000-0000F80D0000}"/>
    <cellStyle name="Calculation 3 10 2 2" xfId="30419" xr:uid="{00000000-0005-0000-0000-0000D3760000}"/>
    <cellStyle name="Calculation 3 11" xfId="3577" xr:uid="{00000000-0005-0000-0000-0000F90D0000}"/>
    <cellStyle name="Calculation 3 11 2" xfId="3578" xr:uid="{00000000-0005-0000-0000-0000FA0D0000}"/>
    <cellStyle name="Calculation 3 12" xfId="3579" xr:uid="{00000000-0005-0000-0000-0000FB0D0000}"/>
    <cellStyle name="Calculation 3 2" xfId="788" xr:uid="{00000000-0005-0000-0000-000014030000}"/>
    <cellStyle name="Calculation 3 2 10" xfId="3580" xr:uid="{00000000-0005-0000-0000-0000FC0D0000}"/>
    <cellStyle name="Calculation 3 2 11" xfId="31348" xr:uid="{00000000-0005-0000-0000-0000747A0000}"/>
    <cellStyle name="Calculation 3 2 2" xfId="1141" xr:uid="{00000000-0005-0000-0000-000075040000}"/>
    <cellStyle name="Calculation 3 2 2 10" xfId="3581" xr:uid="{00000000-0005-0000-0000-0000FD0D0000}"/>
    <cellStyle name="Calculation 3 2 2 10 2" xfId="29340" xr:uid="{00000000-0005-0000-0000-00009C720000}"/>
    <cellStyle name="Calculation 3 2 2 11" xfId="31424" xr:uid="{00000000-0005-0000-0000-0000C07A0000}"/>
    <cellStyle name="Calculation 3 2 2 2" xfId="1196" xr:uid="{00000000-0005-0000-0000-0000AC040000}"/>
    <cellStyle name="Calculation 3 2 2 2 2" xfId="1507" xr:uid="{00000000-0005-0000-0000-0000E3050000}"/>
    <cellStyle name="Calculation 3 2 2 2 2 2" xfId="2498" xr:uid="{00000000-0005-0000-0000-0000C2090000}"/>
    <cellStyle name="Calculation 3 2 2 2 2 2 2" xfId="3582" xr:uid="{00000000-0005-0000-0000-0000FE0D0000}"/>
    <cellStyle name="Calculation 3 2 2 2 2 2 2 2" xfId="3583" xr:uid="{00000000-0005-0000-0000-0000FF0D0000}"/>
    <cellStyle name="Calculation 3 2 2 2 2 2 2 2 2" xfId="3584" xr:uid="{00000000-0005-0000-0000-0000000E0000}"/>
    <cellStyle name="Calculation 3 2 2 2 2 2 2 2 2 2" xfId="29255" xr:uid="{00000000-0005-0000-0000-000047720000}"/>
    <cellStyle name="Calculation 3 2 2 2 2 2 2 2 3" xfId="28557" xr:uid="{00000000-0005-0000-0000-00008D6F0000}"/>
    <cellStyle name="Calculation 3 2 2 2 2 2 2 3" xfId="3585" xr:uid="{00000000-0005-0000-0000-0000010E0000}"/>
    <cellStyle name="Calculation 3 2 2 2 2 2 2 3 2" xfId="3586" xr:uid="{00000000-0005-0000-0000-0000020E0000}"/>
    <cellStyle name="Calculation 3 2 2 2 2 2 2 4" xfId="3587" xr:uid="{00000000-0005-0000-0000-0000030E0000}"/>
    <cellStyle name="Calculation 3 2 2 2 2 2 3" xfId="3588" xr:uid="{00000000-0005-0000-0000-0000040E0000}"/>
    <cellStyle name="Calculation 3 2 2 2 2 2 3 2" xfId="3589" xr:uid="{00000000-0005-0000-0000-0000050E0000}"/>
    <cellStyle name="Calculation 3 2 2 2 2 2 4" xfId="3590" xr:uid="{00000000-0005-0000-0000-0000060E0000}"/>
    <cellStyle name="Calculation 3 2 2 2 2 2 4 2" xfId="3591" xr:uid="{00000000-0005-0000-0000-0000070E0000}"/>
    <cellStyle name="Calculation 3 2 2 2 2 2 5" xfId="3592" xr:uid="{00000000-0005-0000-0000-0000080E0000}"/>
    <cellStyle name="Calculation 3 2 2 2 2 3" xfId="3593" xr:uid="{00000000-0005-0000-0000-0000090E0000}"/>
    <cellStyle name="Calculation 3 2 2 2 2 3 2" xfId="3594" xr:uid="{00000000-0005-0000-0000-00000A0E0000}"/>
    <cellStyle name="Calculation 3 2 2 2 2 3 2 2" xfId="3595" xr:uid="{00000000-0005-0000-0000-00000B0E0000}"/>
    <cellStyle name="Calculation 3 2 2 2 2 3 3" xfId="3596" xr:uid="{00000000-0005-0000-0000-00000C0E0000}"/>
    <cellStyle name="Calculation 3 2 2 2 2 3 3 2" xfId="3597" xr:uid="{00000000-0005-0000-0000-00000D0E0000}"/>
    <cellStyle name="Calculation 3 2 2 2 2 3 4" xfId="3598" xr:uid="{00000000-0005-0000-0000-00000E0E0000}"/>
    <cellStyle name="Calculation 3 2 2 2 2 4" xfId="3599" xr:uid="{00000000-0005-0000-0000-00000F0E0000}"/>
    <cellStyle name="Calculation 3 2 2 2 2 4 2" xfId="3600" xr:uid="{00000000-0005-0000-0000-0000100E0000}"/>
    <cellStyle name="Calculation 3 2 2 2 2 5" xfId="3601" xr:uid="{00000000-0005-0000-0000-0000110E0000}"/>
    <cellStyle name="Calculation 3 2 2 2 2 5 2" xfId="3602" xr:uid="{00000000-0005-0000-0000-0000120E0000}"/>
    <cellStyle name="Calculation 3 2 2 2 2 6" xfId="3603" xr:uid="{00000000-0005-0000-0000-0000130E0000}"/>
    <cellStyle name="Calculation 3 2 2 2 3" xfId="1769" xr:uid="{00000000-0005-0000-0000-0000E9060000}"/>
    <cellStyle name="Calculation 3 2 2 2 3 2" xfId="2754" xr:uid="{00000000-0005-0000-0000-0000C20A0000}"/>
    <cellStyle name="Calculation 3 2 2 2 3 2 2" xfId="3604" xr:uid="{00000000-0005-0000-0000-0000140E0000}"/>
    <cellStyle name="Calculation 3 2 2 2 3 2 2 2" xfId="3605" xr:uid="{00000000-0005-0000-0000-0000150E0000}"/>
    <cellStyle name="Calculation 3 2 2 2 3 2 2 2 2" xfId="3606" xr:uid="{00000000-0005-0000-0000-0000160E0000}"/>
    <cellStyle name="Calculation 3 2 2 2 3 2 2 3" xfId="3607" xr:uid="{00000000-0005-0000-0000-0000170E0000}"/>
    <cellStyle name="Calculation 3 2 2 2 3 2 2 3 2" xfId="3608" xr:uid="{00000000-0005-0000-0000-0000180E0000}"/>
    <cellStyle name="Calculation 3 2 2 2 3 2 2 4" xfId="3609" xr:uid="{00000000-0005-0000-0000-0000190E0000}"/>
    <cellStyle name="Calculation 3 2 2 2 3 2 3" xfId="3610" xr:uid="{00000000-0005-0000-0000-00001A0E0000}"/>
    <cellStyle name="Calculation 3 2 2 2 3 2 3 2" xfId="3611" xr:uid="{00000000-0005-0000-0000-00001B0E0000}"/>
    <cellStyle name="Calculation 3 2 2 2 3 2 4" xfId="3612" xr:uid="{00000000-0005-0000-0000-00001C0E0000}"/>
    <cellStyle name="Calculation 3 2 2 2 3 2 4 2" xfId="3613" xr:uid="{00000000-0005-0000-0000-00001D0E0000}"/>
    <cellStyle name="Calculation 3 2 2 2 3 2 5" xfId="3614" xr:uid="{00000000-0005-0000-0000-00001E0E0000}"/>
    <cellStyle name="Calculation 3 2 2 2 3 2 6" xfId="32332" xr:uid="{00000000-0005-0000-0000-00004C7E0000}"/>
    <cellStyle name="Calculation 3 2 2 2 3 3" xfId="3615" xr:uid="{00000000-0005-0000-0000-00001F0E0000}"/>
    <cellStyle name="Calculation 3 2 2 2 3 3 2" xfId="3616" xr:uid="{00000000-0005-0000-0000-0000200E0000}"/>
    <cellStyle name="Calculation 3 2 2 2 3 3 2 2" xfId="3617" xr:uid="{00000000-0005-0000-0000-0000210E0000}"/>
    <cellStyle name="Calculation 3 2 2 2 3 3 2 3" xfId="26757" xr:uid="{00000000-0005-0000-0000-000085680000}"/>
    <cellStyle name="Calculation 3 2 2 2 3 3 3" xfId="3618" xr:uid="{00000000-0005-0000-0000-0000220E0000}"/>
    <cellStyle name="Calculation 3 2 2 2 3 3 3 2" xfId="3619" xr:uid="{00000000-0005-0000-0000-0000230E0000}"/>
    <cellStyle name="Calculation 3 2 2 2 3 3 4" xfId="3620" xr:uid="{00000000-0005-0000-0000-0000240E0000}"/>
    <cellStyle name="Calculation 3 2 2 2 3 3 5" xfId="27391" xr:uid="{00000000-0005-0000-0000-0000FF6A0000}"/>
    <cellStyle name="Calculation 3 2 2 2 3 4" xfId="3621" xr:uid="{00000000-0005-0000-0000-0000250E0000}"/>
    <cellStyle name="Calculation 3 2 2 2 3 4 2" xfId="3622" xr:uid="{00000000-0005-0000-0000-0000260E0000}"/>
    <cellStyle name="Calculation 3 2 2 2 3 5" xfId="3623" xr:uid="{00000000-0005-0000-0000-0000270E0000}"/>
    <cellStyle name="Calculation 3 2 2 2 3 5 2" xfId="3624" xr:uid="{00000000-0005-0000-0000-0000280E0000}"/>
    <cellStyle name="Calculation 3 2 2 2 3 5 3" xfId="29071" xr:uid="{00000000-0005-0000-0000-00008F710000}"/>
    <cellStyle name="Calculation 3 2 2 2 3 6" xfId="3625" xr:uid="{00000000-0005-0000-0000-0000290E0000}"/>
    <cellStyle name="Calculation 3 2 2 2 3 7" xfId="31896" xr:uid="{00000000-0005-0000-0000-0000987C0000}"/>
    <cellStyle name="Calculation 3 2 2 2 4" xfId="2194" xr:uid="{00000000-0005-0000-0000-000092080000}"/>
    <cellStyle name="Calculation 3 2 2 2 4 2" xfId="3626" xr:uid="{00000000-0005-0000-0000-00002A0E0000}"/>
    <cellStyle name="Calculation 3 2 2 2 4 2 2" xfId="3627" xr:uid="{00000000-0005-0000-0000-00002B0E0000}"/>
    <cellStyle name="Calculation 3 2 2 2 4 2 2 2" xfId="3628" xr:uid="{00000000-0005-0000-0000-00002C0E0000}"/>
    <cellStyle name="Calculation 3 2 2 2 4 2 3" xfId="3629" xr:uid="{00000000-0005-0000-0000-00002D0E0000}"/>
    <cellStyle name="Calculation 3 2 2 2 4 2 3 2" xfId="3630" xr:uid="{00000000-0005-0000-0000-00002E0E0000}"/>
    <cellStyle name="Calculation 3 2 2 2 4 2 3 2 2" xfId="26094" xr:uid="{00000000-0005-0000-0000-0000EE650000}"/>
    <cellStyle name="Calculation 3 2 2 2 4 2 3 3" xfId="25466" xr:uid="{00000000-0005-0000-0000-00007A630000}"/>
    <cellStyle name="Calculation 3 2 2 2 4 2 4" xfId="3631" xr:uid="{00000000-0005-0000-0000-00002F0E0000}"/>
    <cellStyle name="Calculation 3 2 2 2 4 3" xfId="3632" xr:uid="{00000000-0005-0000-0000-0000300E0000}"/>
    <cellStyle name="Calculation 3 2 2 2 4 3 2" xfId="3633" xr:uid="{00000000-0005-0000-0000-0000310E0000}"/>
    <cellStyle name="Calculation 3 2 2 2 4 4" xfId="3634" xr:uid="{00000000-0005-0000-0000-0000320E0000}"/>
    <cellStyle name="Calculation 3 2 2 2 4 4 2" xfId="3635" xr:uid="{00000000-0005-0000-0000-0000330E0000}"/>
    <cellStyle name="Calculation 3 2 2 2 4 5" xfId="3636" xr:uid="{00000000-0005-0000-0000-0000340E0000}"/>
    <cellStyle name="Calculation 3 2 2 2 5" xfId="3637" xr:uid="{00000000-0005-0000-0000-0000350E0000}"/>
    <cellStyle name="Calculation 3 2 2 2 5 2" xfId="3638" xr:uid="{00000000-0005-0000-0000-0000360E0000}"/>
    <cellStyle name="Calculation 3 2 2 2 5 2 2" xfId="3639" xr:uid="{00000000-0005-0000-0000-0000370E0000}"/>
    <cellStyle name="Calculation 3 2 2 2 5 2 2 2" xfId="27244" xr:uid="{00000000-0005-0000-0000-00006C6A0000}"/>
    <cellStyle name="Calculation 3 2 2 2 5 2 3" xfId="25149" xr:uid="{00000000-0005-0000-0000-00003D620000}"/>
    <cellStyle name="Calculation 3 2 2 2 5 3" xfId="3640" xr:uid="{00000000-0005-0000-0000-0000380E0000}"/>
    <cellStyle name="Calculation 3 2 2 2 5 3 2" xfId="3641" xr:uid="{00000000-0005-0000-0000-0000390E0000}"/>
    <cellStyle name="Calculation 3 2 2 2 5 4" xfId="3642" xr:uid="{00000000-0005-0000-0000-00003A0E0000}"/>
    <cellStyle name="Calculation 3 2 2 2 5 4 2" xfId="26043" xr:uid="{00000000-0005-0000-0000-0000BB650000}"/>
    <cellStyle name="Calculation 3 2 2 2 5 5" xfId="25361" xr:uid="{00000000-0005-0000-0000-000011630000}"/>
    <cellStyle name="Calculation 3 2 2 2 6" xfId="3643" xr:uid="{00000000-0005-0000-0000-00003B0E0000}"/>
    <cellStyle name="Calculation 3 2 2 2 6 2" xfId="3644" xr:uid="{00000000-0005-0000-0000-00003C0E0000}"/>
    <cellStyle name="Calculation 3 2 2 2 6 3" xfId="28372" xr:uid="{00000000-0005-0000-0000-0000D46E0000}"/>
    <cellStyle name="Calculation 3 2 2 2 7" xfId="3645" xr:uid="{00000000-0005-0000-0000-00003D0E0000}"/>
    <cellStyle name="Calculation 3 2 2 2 7 2" xfId="3646" xr:uid="{00000000-0005-0000-0000-00003E0E0000}"/>
    <cellStyle name="Calculation 3 2 2 2 7 3" xfId="26728" xr:uid="{00000000-0005-0000-0000-000068680000}"/>
    <cellStyle name="Calculation 3 2 2 2 8" xfId="3647" xr:uid="{00000000-0005-0000-0000-00003F0E0000}"/>
    <cellStyle name="Calculation 3 2 2 2 9" xfId="31573" xr:uid="{00000000-0005-0000-0000-0000557B0000}"/>
    <cellStyle name="Calculation 3 2 2 3" xfId="1488" xr:uid="{00000000-0005-0000-0000-0000D0050000}"/>
    <cellStyle name="Calculation 3 2 2 3 2" xfId="1750" xr:uid="{00000000-0005-0000-0000-0000D6060000}"/>
    <cellStyle name="Calculation 3 2 2 3 2 2" xfId="2735" xr:uid="{00000000-0005-0000-0000-0000AF0A0000}"/>
    <cellStyle name="Calculation 3 2 2 3 2 2 2" xfId="3648" xr:uid="{00000000-0005-0000-0000-0000400E0000}"/>
    <cellStyle name="Calculation 3 2 2 3 2 2 2 2" xfId="3649" xr:uid="{00000000-0005-0000-0000-0000410E0000}"/>
    <cellStyle name="Calculation 3 2 2 3 2 2 2 2 2" xfId="3650" xr:uid="{00000000-0005-0000-0000-0000420E0000}"/>
    <cellStyle name="Calculation 3 2 2 3 2 2 2 3" xfId="3651" xr:uid="{00000000-0005-0000-0000-0000430E0000}"/>
    <cellStyle name="Calculation 3 2 2 3 2 2 2 3 2" xfId="3652" xr:uid="{00000000-0005-0000-0000-0000440E0000}"/>
    <cellStyle name="Calculation 3 2 2 3 2 2 2 4" xfId="3653" xr:uid="{00000000-0005-0000-0000-0000450E0000}"/>
    <cellStyle name="Calculation 3 2 2 3 2 2 2 5" xfId="25545" xr:uid="{00000000-0005-0000-0000-0000C9630000}"/>
    <cellStyle name="Calculation 3 2 2 3 2 2 3" xfId="3654" xr:uid="{00000000-0005-0000-0000-0000460E0000}"/>
    <cellStyle name="Calculation 3 2 2 3 2 2 3 2" xfId="3655" xr:uid="{00000000-0005-0000-0000-0000470E0000}"/>
    <cellStyle name="Calculation 3 2 2 3 2 2 3 3" xfId="26796" xr:uid="{00000000-0005-0000-0000-0000AC680000}"/>
    <cellStyle name="Calculation 3 2 2 3 2 2 4" xfId="3656" xr:uid="{00000000-0005-0000-0000-0000480E0000}"/>
    <cellStyle name="Calculation 3 2 2 3 2 2 4 2" xfId="3657" xr:uid="{00000000-0005-0000-0000-0000490E0000}"/>
    <cellStyle name="Calculation 3 2 2 3 2 2 5" xfId="3658" xr:uid="{00000000-0005-0000-0000-00004A0E0000}"/>
    <cellStyle name="Calculation 3 2 2 3 2 2 6" xfId="32321" xr:uid="{00000000-0005-0000-0000-0000417E0000}"/>
    <cellStyle name="Calculation 3 2 2 3 2 3" xfId="3659" xr:uid="{00000000-0005-0000-0000-00004B0E0000}"/>
    <cellStyle name="Calculation 3 2 2 3 2 3 2" xfId="3660" xr:uid="{00000000-0005-0000-0000-00004C0E0000}"/>
    <cellStyle name="Calculation 3 2 2 3 2 3 2 2" xfId="3661" xr:uid="{00000000-0005-0000-0000-00004D0E0000}"/>
    <cellStyle name="Calculation 3 2 2 3 2 3 2 2 2" xfId="29818" xr:uid="{00000000-0005-0000-0000-00007A740000}"/>
    <cellStyle name="Calculation 3 2 2 3 2 3 3" xfId="3662" xr:uid="{00000000-0005-0000-0000-00004E0E0000}"/>
    <cellStyle name="Calculation 3 2 2 3 2 3 3 2" xfId="3663" xr:uid="{00000000-0005-0000-0000-00004F0E0000}"/>
    <cellStyle name="Calculation 3 2 2 3 2 3 3 3" xfId="25956" xr:uid="{00000000-0005-0000-0000-000064650000}"/>
    <cellStyle name="Calculation 3 2 2 3 2 3 4" xfId="3664" xr:uid="{00000000-0005-0000-0000-0000500E0000}"/>
    <cellStyle name="Calculation 3 2 2 3 2 3 4 2" xfId="28695" xr:uid="{00000000-0005-0000-0000-000017700000}"/>
    <cellStyle name="Calculation 3 2 2 3 2 4" xfId="3665" xr:uid="{00000000-0005-0000-0000-0000510E0000}"/>
    <cellStyle name="Calculation 3 2 2 3 2 4 2" xfId="3666" xr:uid="{00000000-0005-0000-0000-0000520E0000}"/>
    <cellStyle name="Calculation 3 2 2 3 2 4 3" xfId="30110" xr:uid="{00000000-0005-0000-0000-00009E750000}"/>
    <cellStyle name="Calculation 3 2 2 3 2 5" xfId="3667" xr:uid="{00000000-0005-0000-0000-0000530E0000}"/>
    <cellStyle name="Calculation 3 2 2 3 2 5 2" xfId="3668" xr:uid="{00000000-0005-0000-0000-0000540E0000}"/>
    <cellStyle name="Calculation 3 2 2 3 2 5 2 2" xfId="27061" xr:uid="{00000000-0005-0000-0000-0000B5690000}"/>
    <cellStyle name="Calculation 3 2 2 3 2 6" xfId="3669" xr:uid="{00000000-0005-0000-0000-0000550E0000}"/>
    <cellStyle name="Calculation 3 2 2 3 2 6 2" xfId="29701" xr:uid="{00000000-0005-0000-0000-000005740000}"/>
    <cellStyle name="Calculation 3 2 2 3 3" xfId="2479" xr:uid="{00000000-0005-0000-0000-0000AF090000}"/>
    <cellStyle name="Calculation 3 2 2 3 3 2" xfId="3670" xr:uid="{00000000-0005-0000-0000-0000560E0000}"/>
    <cellStyle name="Calculation 3 2 2 3 3 2 2" xfId="3671" xr:uid="{00000000-0005-0000-0000-0000570E0000}"/>
    <cellStyle name="Calculation 3 2 2 3 3 2 2 2" xfId="3672" xr:uid="{00000000-0005-0000-0000-0000580E0000}"/>
    <cellStyle name="Calculation 3 2 2 3 3 2 2 2 2" xfId="30866" xr:uid="{00000000-0005-0000-0000-000092780000}"/>
    <cellStyle name="Calculation 3 2 2 3 3 2 3" xfId="3673" xr:uid="{00000000-0005-0000-0000-0000590E0000}"/>
    <cellStyle name="Calculation 3 2 2 3 3 2 3 2" xfId="3674" xr:uid="{00000000-0005-0000-0000-00005A0E0000}"/>
    <cellStyle name="Calculation 3 2 2 3 3 2 4" xfId="3675" xr:uid="{00000000-0005-0000-0000-00005B0E0000}"/>
    <cellStyle name="Calculation 3 2 2 3 3 2 5" xfId="29864" xr:uid="{00000000-0005-0000-0000-0000A8740000}"/>
    <cellStyle name="Calculation 3 2 2 3 3 3" xfId="3676" xr:uid="{00000000-0005-0000-0000-00005C0E0000}"/>
    <cellStyle name="Calculation 3 2 2 3 3 3 2" xfId="3677" xr:uid="{00000000-0005-0000-0000-00005D0E0000}"/>
    <cellStyle name="Calculation 3 2 2 3 3 4" xfId="3678" xr:uid="{00000000-0005-0000-0000-00005E0E0000}"/>
    <cellStyle name="Calculation 3 2 2 3 3 4 2" xfId="3679" xr:uid="{00000000-0005-0000-0000-00005F0E0000}"/>
    <cellStyle name="Calculation 3 2 2 3 3 4 2 2" xfId="26080" xr:uid="{00000000-0005-0000-0000-0000E0650000}"/>
    <cellStyle name="Calculation 3 2 2 3 3 5" xfId="3680" xr:uid="{00000000-0005-0000-0000-0000600E0000}"/>
    <cellStyle name="Calculation 3 2 2 3 4" xfId="3681" xr:uid="{00000000-0005-0000-0000-0000610E0000}"/>
    <cellStyle name="Calculation 3 2 2 3 4 2" xfId="3682" xr:uid="{00000000-0005-0000-0000-0000620E0000}"/>
    <cellStyle name="Calculation 3 2 2 3 4 2 2" xfId="3683" xr:uid="{00000000-0005-0000-0000-0000630E0000}"/>
    <cellStyle name="Calculation 3 2 2 3 4 3" xfId="3684" xr:uid="{00000000-0005-0000-0000-0000640E0000}"/>
    <cellStyle name="Calculation 3 2 2 3 4 3 2" xfId="3685" xr:uid="{00000000-0005-0000-0000-0000650E0000}"/>
    <cellStyle name="Calculation 3 2 2 3 4 3 2 2" xfId="25864" xr:uid="{00000000-0005-0000-0000-000008650000}"/>
    <cellStyle name="Calculation 3 2 2 3 4 4" xfId="3686" xr:uid="{00000000-0005-0000-0000-0000660E0000}"/>
    <cellStyle name="Calculation 3 2 2 3 5" xfId="3687" xr:uid="{00000000-0005-0000-0000-0000670E0000}"/>
    <cellStyle name="Calculation 3 2 2 3 5 2" xfId="3688" xr:uid="{00000000-0005-0000-0000-0000680E0000}"/>
    <cellStyle name="Calculation 3 2 2 3 6" xfId="3689" xr:uid="{00000000-0005-0000-0000-0000690E0000}"/>
    <cellStyle name="Calculation 3 2 2 3 6 2" xfId="3690" xr:uid="{00000000-0005-0000-0000-00006A0E0000}"/>
    <cellStyle name="Calculation 3 2 2 3 7" xfId="3691" xr:uid="{00000000-0005-0000-0000-00006B0E0000}"/>
    <cellStyle name="Calculation 3 2 2 3 8" xfId="31558" xr:uid="{00000000-0005-0000-0000-0000467B0000}"/>
    <cellStyle name="Calculation 3 2 2 4" xfId="1290" xr:uid="{00000000-0005-0000-0000-00000A050000}"/>
    <cellStyle name="Calculation 3 2 2 4 2" xfId="2281" xr:uid="{00000000-0005-0000-0000-0000E9080000}"/>
    <cellStyle name="Calculation 3 2 2 4 2 2" xfId="3692" xr:uid="{00000000-0005-0000-0000-00006C0E0000}"/>
    <cellStyle name="Calculation 3 2 2 4 2 2 2" xfId="3693" xr:uid="{00000000-0005-0000-0000-00006D0E0000}"/>
    <cellStyle name="Calculation 3 2 2 4 2 2 2 2" xfId="3694" xr:uid="{00000000-0005-0000-0000-00006E0E0000}"/>
    <cellStyle name="Calculation 3 2 2 4 2 2 3" xfId="3695" xr:uid="{00000000-0005-0000-0000-00006F0E0000}"/>
    <cellStyle name="Calculation 3 2 2 4 2 2 3 2" xfId="3696" xr:uid="{00000000-0005-0000-0000-0000700E0000}"/>
    <cellStyle name="Calculation 3 2 2 4 2 2 4" xfId="3697" xr:uid="{00000000-0005-0000-0000-0000710E0000}"/>
    <cellStyle name="Calculation 3 2 2 4 2 2 4 2" xfId="30378" xr:uid="{00000000-0005-0000-0000-0000AA760000}"/>
    <cellStyle name="Calculation 3 2 2 4 2 3" xfId="3698" xr:uid="{00000000-0005-0000-0000-0000720E0000}"/>
    <cellStyle name="Calculation 3 2 2 4 2 3 2" xfId="3699" xr:uid="{00000000-0005-0000-0000-0000730E0000}"/>
    <cellStyle name="Calculation 3 2 2 4 2 4" xfId="3700" xr:uid="{00000000-0005-0000-0000-0000740E0000}"/>
    <cellStyle name="Calculation 3 2 2 4 2 4 2" xfId="3701" xr:uid="{00000000-0005-0000-0000-0000750E0000}"/>
    <cellStyle name="Calculation 3 2 2 4 2 4 2 2" xfId="31060" xr:uid="{00000000-0005-0000-0000-000054790000}"/>
    <cellStyle name="Calculation 3 2 2 4 2 5" xfId="3702" xr:uid="{00000000-0005-0000-0000-0000760E0000}"/>
    <cellStyle name="Calculation 3 2 2 4 3" xfId="3703" xr:uid="{00000000-0005-0000-0000-0000770E0000}"/>
    <cellStyle name="Calculation 3 2 2 4 3 2" xfId="3704" xr:uid="{00000000-0005-0000-0000-0000780E0000}"/>
    <cellStyle name="Calculation 3 2 2 4 3 2 2" xfId="3705" xr:uid="{00000000-0005-0000-0000-0000790E0000}"/>
    <cellStyle name="Calculation 3 2 2 4 3 3" xfId="3706" xr:uid="{00000000-0005-0000-0000-00007A0E0000}"/>
    <cellStyle name="Calculation 3 2 2 4 3 3 2" xfId="3707" xr:uid="{00000000-0005-0000-0000-00007B0E0000}"/>
    <cellStyle name="Calculation 3 2 2 4 3 4" xfId="3708" xr:uid="{00000000-0005-0000-0000-00007C0E0000}"/>
    <cellStyle name="Calculation 3 2 2 4 3 4 2" xfId="25734" xr:uid="{00000000-0005-0000-0000-000086640000}"/>
    <cellStyle name="Calculation 3 2 2 4 4" xfId="3709" xr:uid="{00000000-0005-0000-0000-00007D0E0000}"/>
    <cellStyle name="Calculation 3 2 2 4 4 2" xfId="3710" xr:uid="{00000000-0005-0000-0000-00007E0E0000}"/>
    <cellStyle name="Calculation 3 2 2 4 5" xfId="3711" xr:uid="{00000000-0005-0000-0000-00007F0E0000}"/>
    <cellStyle name="Calculation 3 2 2 4 5 2" xfId="3712" xr:uid="{00000000-0005-0000-0000-0000800E0000}"/>
    <cellStyle name="Calculation 3 2 2 4 6" xfId="3713" xr:uid="{00000000-0005-0000-0000-0000810E0000}"/>
    <cellStyle name="Calculation 3 2 2 4 7" xfId="27743" xr:uid="{00000000-0005-0000-0000-00005F6C0000}"/>
    <cellStyle name="Calculation 3 2 2 5" xfId="1552" xr:uid="{00000000-0005-0000-0000-000010060000}"/>
    <cellStyle name="Calculation 3 2 2 5 2" xfId="2537" xr:uid="{00000000-0005-0000-0000-0000E9090000}"/>
    <cellStyle name="Calculation 3 2 2 5 2 2" xfId="3714" xr:uid="{00000000-0005-0000-0000-0000820E0000}"/>
    <cellStyle name="Calculation 3 2 2 5 2 2 2" xfId="3715" xr:uid="{00000000-0005-0000-0000-0000830E0000}"/>
    <cellStyle name="Calculation 3 2 2 5 2 2 2 2" xfId="3716" xr:uid="{00000000-0005-0000-0000-0000840E0000}"/>
    <cellStyle name="Calculation 3 2 2 5 2 2 2 2 2" xfId="25683" xr:uid="{00000000-0005-0000-0000-000053640000}"/>
    <cellStyle name="Calculation 3 2 2 5 2 2 3" xfId="3717" xr:uid="{00000000-0005-0000-0000-0000850E0000}"/>
    <cellStyle name="Calculation 3 2 2 5 2 2 3 2" xfId="3718" xr:uid="{00000000-0005-0000-0000-0000860E0000}"/>
    <cellStyle name="Calculation 3 2 2 5 2 2 3 2 2" xfId="25848" xr:uid="{00000000-0005-0000-0000-0000F8640000}"/>
    <cellStyle name="Calculation 3 2 2 5 2 2 4" xfId="3719" xr:uid="{00000000-0005-0000-0000-0000870E0000}"/>
    <cellStyle name="Calculation 3 2 2 5 2 3" xfId="3720" xr:uid="{00000000-0005-0000-0000-0000880E0000}"/>
    <cellStyle name="Calculation 3 2 2 5 2 3 2" xfId="3721" xr:uid="{00000000-0005-0000-0000-0000890E0000}"/>
    <cellStyle name="Calculation 3 2 2 5 2 4" xfId="3722" xr:uid="{00000000-0005-0000-0000-00008A0E0000}"/>
    <cellStyle name="Calculation 3 2 2 5 2 4 2" xfId="3723" xr:uid="{00000000-0005-0000-0000-00008B0E0000}"/>
    <cellStyle name="Calculation 3 2 2 5 2 5" xfId="3724" xr:uid="{00000000-0005-0000-0000-00008C0E0000}"/>
    <cellStyle name="Calculation 3 2 2 5 2 5 2" xfId="27885" xr:uid="{00000000-0005-0000-0000-0000ED6C0000}"/>
    <cellStyle name="Calculation 3 2 2 5 2 6" xfId="32210" xr:uid="{00000000-0005-0000-0000-0000D27D0000}"/>
    <cellStyle name="Calculation 3 2 2 5 3" xfId="3725" xr:uid="{00000000-0005-0000-0000-00008D0E0000}"/>
    <cellStyle name="Calculation 3 2 2 5 3 2" xfId="3726" xr:uid="{00000000-0005-0000-0000-00008E0E0000}"/>
    <cellStyle name="Calculation 3 2 2 5 3 2 2" xfId="3727" xr:uid="{00000000-0005-0000-0000-00008F0E0000}"/>
    <cellStyle name="Calculation 3 2 2 5 3 2 3" xfId="26751" xr:uid="{00000000-0005-0000-0000-00007F680000}"/>
    <cellStyle name="Calculation 3 2 2 5 3 3" xfId="3728" xr:uid="{00000000-0005-0000-0000-0000900E0000}"/>
    <cellStyle name="Calculation 3 2 2 5 3 3 2" xfId="3729" xr:uid="{00000000-0005-0000-0000-0000910E0000}"/>
    <cellStyle name="Calculation 3 2 2 5 3 4" xfId="3730" xr:uid="{00000000-0005-0000-0000-0000920E0000}"/>
    <cellStyle name="Calculation 3 2 2 5 4" xfId="3731" xr:uid="{00000000-0005-0000-0000-0000930E0000}"/>
    <cellStyle name="Calculation 3 2 2 5 4 2" xfId="3732" xr:uid="{00000000-0005-0000-0000-0000940E0000}"/>
    <cellStyle name="Calculation 3 2 2 5 5" xfId="3733" xr:uid="{00000000-0005-0000-0000-0000950E0000}"/>
    <cellStyle name="Calculation 3 2 2 5 5 2" xfId="3734" xr:uid="{00000000-0005-0000-0000-0000960E0000}"/>
    <cellStyle name="Calculation 3 2 2 5 6" xfId="3735" xr:uid="{00000000-0005-0000-0000-0000970E0000}"/>
    <cellStyle name="Calculation 3 2 2 5 7" xfId="31194" xr:uid="{00000000-0005-0000-0000-0000DA790000}"/>
    <cellStyle name="Calculation 3 2 2 6" xfId="2144" xr:uid="{00000000-0005-0000-0000-000060080000}"/>
    <cellStyle name="Calculation 3 2 2 6 2" xfId="3736" xr:uid="{00000000-0005-0000-0000-0000980E0000}"/>
    <cellStyle name="Calculation 3 2 2 6 2 2" xfId="3737" xr:uid="{00000000-0005-0000-0000-0000990E0000}"/>
    <cellStyle name="Calculation 3 2 2 6 2 2 2" xfId="3738" xr:uid="{00000000-0005-0000-0000-00009A0E0000}"/>
    <cellStyle name="Calculation 3 2 2 6 2 3" xfId="3739" xr:uid="{00000000-0005-0000-0000-00009B0E0000}"/>
    <cellStyle name="Calculation 3 2 2 6 2 3 2" xfId="3740" xr:uid="{00000000-0005-0000-0000-00009C0E0000}"/>
    <cellStyle name="Calculation 3 2 2 6 2 4" xfId="3741" xr:uid="{00000000-0005-0000-0000-00009D0E0000}"/>
    <cellStyle name="Calculation 3 2 2 6 2 5" xfId="26045" xr:uid="{00000000-0005-0000-0000-0000BD650000}"/>
    <cellStyle name="Calculation 3 2 2 6 3" xfId="3742" xr:uid="{00000000-0005-0000-0000-00009E0E0000}"/>
    <cellStyle name="Calculation 3 2 2 6 3 2" xfId="3743" xr:uid="{00000000-0005-0000-0000-00009F0E0000}"/>
    <cellStyle name="Calculation 3 2 2 6 3 3" xfId="31208" xr:uid="{00000000-0005-0000-0000-0000E8790000}"/>
    <cellStyle name="Calculation 3 2 2 6 4" xfId="3744" xr:uid="{00000000-0005-0000-0000-0000A00E0000}"/>
    <cellStyle name="Calculation 3 2 2 6 4 2" xfId="3745" xr:uid="{00000000-0005-0000-0000-0000A10E0000}"/>
    <cellStyle name="Calculation 3 2 2 6 5" xfId="3746" xr:uid="{00000000-0005-0000-0000-0000A20E0000}"/>
    <cellStyle name="Calculation 3 2 2 7" xfId="2793" xr:uid="{00000000-0005-0000-0000-0000E90A0000}"/>
    <cellStyle name="Calculation 3 2 2 7 2" xfId="3747" xr:uid="{00000000-0005-0000-0000-0000A30E0000}"/>
    <cellStyle name="Calculation 3 2 2 7 2 2" xfId="3748" xr:uid="{00000000-0005-0000-0000-0000A40E0000}"/>
    <cellStyle name="Calculation 3 2 2 7 3" xfId="3749" xr:uid="{00000000-0005-0000-0000-0000A50E0000}"/>
    <cellStyle name="Calculation 3 2 2 7 3 2" xfId="3750" xr:uid="{00000000-0005-0000-0000-0000A60E0000}"/>
    <cellStyle name="Calculation 3 2 2 7 4" xfId="3751" xr:uid="{00000000-0005-0000-0000-0000A70E0000}"/>
    <cellStyle name="Calculation 3 2 2 7 4 2" xfId="29493" xr:uid="{00000000-0005-0000-0000-000035730000}"/>
    <cellStyle name="Calculation 3 2 2 7 5" xfId="31963" xr:uid="{00000000-0005-0000-0000-0000DB7C0000}"/>
    <cellStyle name="Calculation 3 2 2 8" xfId="3752" xr:uid="{00000000-0005-0000-0000-0000A80E0000}"/>
    <cellStyle name="Calculation 3 2 2 8 2" xfId="3753" xr:uid="{00000000-0005-0000-0000-0000A90E0000}"/>
    <cellStyle name="Calculation 3 2 2 9" xfId="3754" xr:uid="{00000000-0005-0000-0000-0000AA0E0000}"/>
    <cellStyle name="Calculation 3 2 2 9 2" xfId="3755" xr:uid="{00000000-0005-0000-0000-0000AB0E0000}"/>
    <cellStyle name="Calculation 3 2 3" xfId="1226" xr:uid="{00000000-0005-0000-0000-0000CA040000}"/>
    <cellStyle name="Calculation 3 2 3 2" xfId="1344" xr:uid="{00000000-0005-0000-0000-000040050000}"/>
    <cellStyle name="Calculation 3 2 3 2 2" xfId="2335" xr:uid="{00000000-0005-0000-0000-00001F090000}"/>
    <cellStyle name="Calculation 3 2 3 2 2 2" xfId="3756" xr:uid="{00000000-0005-0000-0000-0000AC0E0000}"/>
    <cellStyle name="Calculation 3 2 3 2 2 2 2" xfId="3757" xr:uid="{00000000-0005-0000-0000-0000AD0E0000}"/>
    <cellStyle name="Calculation 3 2 3 2 2 2 2 2" xfId="3758" xr:uid="{00000000-0005-0000-0000-0000AE0E0000}"/>
    <cellStyle name="Calculation 3 2 3 2 2 2 3" xfId="3759" xr:uid="{00000000-0005-0000-0000-0000AF0E0000}"/>
    <cellStyle name="Calculation 3 2 3 2 2 2 3 2" xfId="3760" xr:uid="{00000000-0005-0000-0000-0000B00E0000}"/>
    <cellStyle name="Calculation 3 2 3 2 2 2 3 2 2" xfId="26208" xr:uid="{00000000-0005-0000-0000-000060660000}"/>
    <cellStyle name="Calculation 3 2 3 2 2 2 3 3" xfId="26744" xr:uid="{00000000-0005-0000-0000-000078680000}"/>
    <cellStyle name="Calculation 3 2 3 2 2 2 4" xfId="3761" xr:uid="{00000000-0005-0000-0000-0000B10E0000}"/>
    <cellStyle name="Calculation 3 2 3 2 2 2 5" xfId="28581" xr:uid="{00000000-0005-0000-0000-0000A56F0000}"/>
    <cellStyle name="Calculation 3 2 3 2 2 3" xfId="3762" xr:uid="{00000000-0005-0000-0000-0000B20E0000}"/>
    <cellStyle name="Calculation 3 2 3 2 2 3 2" xfId="3763" xr:uid="{00000000-0005-0000-0000-0000B30E0000}"/>
    <cellStyle name="Calculation 3 2 3 2 2 4" xfId="3764" xr:uid="{00000000-0005-0000-0000-0000B40E0000}"/>
    <cellStyle name="Calculation 3 2 3 2 2 4 2" xfId="3765" xr:uid="{00000000-0005-0000-0000-0000B50E0000}"/>
    <cellStyle name="Calculation 3 2 3 2 2 4 2 2" xfId="26369" xr:uid="{00000000-0005-0000-0000-000001670000}"/>
    <cellStyle name="Calculation 3 2 3 2 2 4 3" xfId="27772" xr:uid="{00000000-0005-0000-0000-00007C6C0000}"/>
    <cellStyle name="Calculation 3 2 3 2 2 5" xfId="3766" xr:uid="{00000000-0005-0000-0000-0000B60E0000}"/>
    <cellStyle name="Calculation 3 2 3 2 2 5 2" xfId="30441" xr:uid="{00000000-0005-0000-0000-0000E9760000}"/>
    <cellStyle name="Calculation 3 2 3 2 3" xfId="3767" xr:uid="{00000000-0005-0000-0000-0000B70E0000}"/>
    <cellStyle name="Calculation 3 2 3 2 3 2" xfId="3768" xr:uid="{00000000-0005-0000-0000-0000B80E0000}"/>
    <cellStyle name="Calculation 3 2 3 2 3 2 2" xfId="3769" xr:uid="{00000000-0005-0000-0000-0000B90E0000}"/>
    <cellStyle name="Calculation 3 2 3 2 3 3" xfId="3770" xr:uid="{00000000-0005-0000-0000-0000BA0E0000}"/>
    <cellStyle name="Calculation 3 2 3 2 3 3 2" xfId="3771" xr:uid="{00000000-0005-0000-0000-0000BB0E0000}"/>
    <cellStyle name="Calculation 3 2 3 2 3 3 2 2" xfId="31119" xr:uid="{00000000-0005-0000-0000-00008F790000}"/>
    <cellStyle name="Calculation 3 2 3 2 3 3 3" xfId="28646" xr:uid="{00000000-0005-0000-0000-0000E66F0000}"/>
    <cellStyle name="Calculation 3 2 3 2 3 4" xfId="3772" xr:uid="{00000000-0005-0000-0000-0000BC0E0000}"/>
    <cellStyle name="Calculation 3 2 3 2 4" xfId="3773" xr:uid="{00000000-0005-0000-0000-0000BD0E0000}"/>
    <cellStyle name="Calculation 3 2 3 2 4 2" xfId="3774" xr:uid="{00000000-0005-0000-0000-0000BE0E0000}"/>
    <cellStyle name="Calculation 3 2 3 2 5" xfId="3775" xr:uid="{00000000-0005-0000-0000-0000BF0E0000}"/>
    <cellStyle name="Calculation 3 2 3 2 5 2" xfId="3776" xr:uid="{00000000-0005-0000-0000-0000C00E0000}"/>
    <cellStyle name="Calculation 3 2 3 2 6" xfId="3777" xr:uid="{00000000-0005-0000-0000-0000C10E0000}"/>
    <cellStyle name="Calculation 3 2 3 3" xfId="1606" xr:uid="{00000000-0005-0000-0000-000046060000}"/>
    <cellStyle name="Calculation 3 2 3 3 2" xfId="2591" xr:uid="{00000000-0005-0000-0000-00001F0A0000}"/>
    <cellStyle name="Calculation 3 2 3 3 2 2" xfId="3778" xr:uid="{00000000-0005-0000-0000-0000C20E0000}"/>
    <cellStyle name="Calculation 3 2 3 3 2 2 2" xfId="3779" xr:uid="{00000000-0005-0000-0000-0000C30E0000}"/>
    <cellStyle name="Calculation 3 2 3 3 2 2 2 2" xfId="3780" xr:uid="{00000000-0005-0000-0000-0000C40E0000}"/>
    <cellStyle name="Calculation 3 2 3 3 2 2 3" xfId="3781" xr:uid="{00000000-0005-0000-0000-0000C50E0000}"/>
    <cellStyle name="Calculation 3 2 3 3 2 2 3 2" xfId="3782" xr:uid="{00000000-0005-0000-0000-0000C60E0000}"/>
    <cellStyle name="Calculation 3 2 3 3 2 2 3 3" xfId="26187" xr:uid="{00000000-0005-0000-0000-00004B660000}"/>
    <cellStyle name="Calculation 3 2 3 3 2 2 4" xfId="3783" xr:uid="{00000000-0005-0000-0000-0000C70E0000}"/>
    <cellStyle name="Calculation 3 2 3 3 2 3" xfId="3784" xr:uid="{00000000-0005-0000-0000-0000C80E0000}"/>
    <cellStyle name="Calculation 3 2 3 3 2 3 2" xfId="3785" xr:uid="{00000000-0005-0000-0000-0000C90E0000}"/>
    <cellStyle name="Calculation 3 2 3 3 2 4" xfId="3786" xr:uid="{00000000-0005-0000-0000-0000CA0E0000}"/>
    <cellStyle name="Calculation 3 2 3 3 2 4 2" xfId="3787" xr:uid="{00000000-0005-0000-0000-0000CB0E0000}"/>
    <cellStyle name="Calculation 3 2 3 3 2 4 3" xfId="25534" xr:uid="{00000000-0005-0000-0000-0000BE630000}"/>
    <cellStyle name="Calculation 3 2 3 3 2 5" xfId="3788" xr:uid="{00000000-0005-0000-0000-0000CC0E0000}"/>
    <cellStyle name="Calculation 3 2 3 3 2 6" xfId="32239" xr:uid="{00000000-0005-0000-0000-0000EF7D0000}"/>
    <cellStyle name="Calculation 3 2 3 3 3" xfId="3789" xr:uid="{00000000-0005-0000-0000-0000CD0E0000}"/>
    <cellStyle name="Calculation 3 2 3 3 3 2" xfId="3790" xr:uid="{00000000-0005-0000-0000-0000CE0E0000}"/>
    <cellStyle name="Calculation 3 2 3 3 3 2 2" xfId="3791" xr:uid="{00000000-0005-0000-0000-0000CF0E0000}"/>
    <cellStyle name="Calculation 3 2 3 3 3 2 3" xfId="28638" xr:uid="{00000000-0005-0000-0000-0000DE6F0000}"/>
    <cellStyle name="Calculation 3 2 3 3 3 3" xfId="3792" xr:uid="{00000000-0005-0000-0000-0000D00E0000}"/>
    <cellStyle name="Calculation 3 2 3 3 3 3 2" xfId="3793" xr:uid="{00000000-0005-0000-0000-0000D10E0000}"/>
    <cellStyle name="Calculation 3 2 3 3 3 4" xfId="3794" xr:uid="{00000000-0005-0000-0000-0000D20E0000}"/>
    <cellStyle name="Calculation 3 2 3 3 3 5" xfId="31296" xr:uid="{00000000-0005-0000-0000-0000407A0000}"/>
    <cellStyle name="Calculation 3 2 3 3 4" xfId="3795" xr:uid="{00000000-0005-0000-0000-0000D30E0000}"/>
    <cellStyle name="Calculation 3 2 3 3 4 2" xfId="3796" xr:uid="{00000000-0005-0000-0000-0000D40E0000}"/>
    <cellStyle name="Calculation 3 2 3 3 4 3" xfId="30332" xr:uid="{00000000-0005-0000-0000-00007C760000}"/>
    <cellStyle name="Calculation 3 2 3 3 5" xfId="3797" xr:uid="{00000000-0005-0000-0000-0000D50E0000}"/>
    <cellStyle name="Calculation 3 2 3 3 5 2" xfId="3798" xr:uid="{00000000-0005-0000-0000-0000D60E0000}"/>
    <cellStyle name="Calculation 3 2 3 3 6" xfId="3799" xr:uid="{00000000-0005-0000-0000-0000D70E0000}"/>
    <cellStyle name="Calculation 3 2 3 3 7" xfId="27119" xr:uid="{00000000-0005-0000-0000-0000EF690000}"/>
    <cellStyle name="Calculation 3 2 3 4" xfId="2224" xr:uid="{00000000-0005-0000-0000-0000B0080000}"/>
    <cellStyle name="Calculation 3 2 3 4 2" xfId="3800" xr:uid="{00000000-0005-0000-0000-0000D80E0000}"/>
    <cellStyle name="Calculation 3 2 3 4 2 2" xfId="3801" xr:uid="{00000000-0005-0000-0000-0000D90E0000}"/>
    <cellStyle name="Calculation 3 2 3 4 2 2 2" xfId="3802" xr:uid="{00000000-0005-0000-0000-0000DA0E0000}"/>
    <cellStyle name="Calculation 3 2 3 4 2 3" xfId="3803" xr:uid="{00000000-0005-0000-0000-0000DB0E0000}"/>
    <cellStyle name="Calculation 3 2 3 4 2 3 2" xfId="3804" xr:uid="{00000000-0005-0000-0000-0000DC0E0000}"/>
    <cellStyle name="Calculation 3 2 3 4 2 3 3" xfId="29821" xr:uid="{00000000-0005-0000-0000-00007D740000}"/>
    <cellStyle name="Calculation 3 2 3 4 2 4" xfId="3805" xr:uid="{00000000-0005-0000-0000-0000DD0E0000}"/>
    <cellStyle name="Calculation 3 2 3 4 3" xfId="3806" xr:uid="{00000000-0005-0000-0000-0000DE0E0000}"/>
    <cellStyle name="Calculation 3 2 3 4 3 2" xfId="3807" xr:uid="{00000000-0005-0000-0000-0000DF0E0000}"/>
    <cellStyle name="Calculation 3 2 3 4 3 2 2" xfId="27627" xr:uid="{00000000-0005-0000-0000-0000EB6B0000}"/>
    <cellStyle name="Calculation 3 2 3 4 3 3" xfId="27222" xr:uid="{00000000-0005-0000-0000-0000566A0000}"/>
    <cellStyle name="Calculation 3 2 3 4 4" xfId="3808" xr:uid="{00000000-0005-0000-0000-0000E00E0000}"/>
    <cellStyle name="Calculation 3 2 3 4 4 2" xfId="3809" xr:uid="{00000000-0005-0000-0000-0000E10E0000}"/>
    <cellStyle name="Calculation 3 2 3 4 5" xfId="3810" xr:uid="{00000000-0005-0000-0000-0000E20E0000}"/>
    <cellStyle name="Calculation 3 2 3 5" xfId="3811" xr:uid="{00000000-0005-0000-0000-0000E30E0000}"/>
    <cellStyle name="Calculation 3 2 3 5 2" xfId="3812" xr:uid="{00000000-0005-0000-0000-0000E40E0000}"/>
    <cellStyle name="Calculation 3 2 3 5 2 2" xfId="3813" xr:uid="{00000000-0005-0000-0000-0000E50E0000}"/>
    <cellStyle name="Calculation 3 2 3 5 3" xfId="3814" xr:uid="{00000000-0005-0000-0000-0000E60E0000}"/>
    <cellStyle name="Calculation 3 2 3 5 3 2" xfId="3815" xr:uid="{00000000-0005-0000-0000-0000E70E0000}"/>
    <cellStyle name="Calculation 3 2 3 5 4" xfId="3816" xr:uid="{00000000-0005-0000-0000-0000E80E0000}"/>
    <cellStyle name="Calculation 3 2 3 5 5" xfId="32572" xr:uid="{00000000-0005-0000-0000-00003C7F0000}"/>
    <cellStyle name="Calculation 3 2 3 6" xfId="3817" xr:uid="{00000000-0005-0000-0000-0000E90E0000}"/>
    <cellStyle name="Calculation 3 2 3 6 2" xfId="3818" xr:uid="{00000000-0005-0000-0000-0000EA0E0000}"/>
    <cellStyle name="Calculation 3 2 3 6 2 2" xfId="26413" xr:uid="{00000000-0005-0000-0000-00002D670000}"/>
    <cellStyle name="Calculation 3 2 3 7" xfId="3819" xr:uid="{00000000-0005-0000-0000-0000EB0E0000}"/>
    <cellStyle name="Calculation 3 2 3 7 2" xfId="3820" xr:uid="{00000000-0005-0000-0000-0000EC0E0000}"/>
    <cellStyle name="Calculation 3 2 3 8" xfId="3821" xr:uid="{00000000-0005-0000-0000-0000ED0E0000}"/>
    <cellStyle name="Calculation 3 2 3 8 2" xfId="26255" xr:uid="{00000000-0005-0000-0000-00008F660000}"/>
    <cellStyle name="Calculation 3 2 4" xfId="1163" xr:uid="{00000000-0005-0000-0000-00008B040000}"/>
    <cellStyle name="Calculation 3 2 4 2" xfId="1496" xr:uid="{00000000-0005-0000-0000-0000D8050000}"/>
    <cellStyle name="Calculation 3 2 4 2 2" xfId="2487" xr:uid="{00000000-0005-0000-0000-0000B7090000}"/>
    <cellStyle name="Calculation 3 2 4 2 2 2" xfId="3822" xr:uid="{00000000-0005-0000-0000-0000EE0E0000}"/>
    <cellStyle name="Calculation 3 2 4 2 2 2 2" xfId="3823" xr:uid="{00000000-0005-0000-0000-0000EF0E0000}"/>
    <cellStyle name="Calculation 3 2 4 2 2 2 2 2" xfId="3824" xr:uid="{00000000-0005-0000-0000-0000F00E0000}"/>
    <cellStyle name="Calculation 3 2 4 2 2 2 3" xfId="3825" xr:uid="{00000000-0005-0000-0000-0000F10E0000}"/>
    <cellStyle name="Calculation 3 2 4 2 2 2 3 2" xfId="3826" xr:uid="{00000000-0005-0000-0000-0000F20E0000}"/>
    <cellStyle name="Calculation 3 2 4 2 2 2 4" xfId="3827" xr:uid="{00000000-0005-0000-0000-0000F30E0000}"/>
    <cellStyle name="Calculation 3 2 4 2 2 2 5" xfId="27640" xr:uid="{00000000-0005-0000-0000-0000F86B0000}"/>
    <cellStyle name="Calculation 3 2 4 2 2 3" xfId="3828" xr:uid="{00000000-0005-0000-0000-0000F40E0000}"/>
    <cellStyle name="Calculation 3 2 4 2 2 3 2" xfId="3829" xr:uid="{00000000-0005-0000-0000-0000F50E0000}"/>
    <cellStyle name="Calculation 3 2 4 2 2 3 2 2" xfId="25970" xr:uid="{00000000-0005-0000-0000-000072650000}"/>
    <cellStyle name="Calculation 3 2 4 2 2 4" xfId="3830" xr:uid="{00000000-0005-0000-0000-0000F60E0000}"/>
    <cellStyle name="Calculation 3 2 4 2 2 4 2" xfId="3831" xr:uid="{00000000-0005-0000-0000-0000F70E0000}"/>
    <cellStyle name="Calculation 3 2 4 2 2 5" xfId="3832" xr:uid="{00000000-0005-0000-0000-0000F80E0000}"/>
    <cellStyle name="Calculation 3 2 4 2 2 5 2" xfId="28631" xr:uid="{00000000-0005-0000-0000-0000D76F0000}"/>
    <cellStyle name="Calculation 3 2 4 2 2 6" xfId="30120" xr:uid="{00000000-0005-0000-0000-0000A8750000}"/>
    <cellStyle name="Calculation 3 2 4 2 3" xfId="3833" xr:uid="{00000000-0005-0000-0000-0000F90E0000}"/>
    <cellStyle name="Calculation 3 2 4 2 3 2" xfId="3834" xr:uid="{00000000-0005-0000-0000-0000FA0E0000}"/>
    <cellStyle name="Calculation 3 2 4 2 3 2 2" xfId="3835" xr:uid="{00000000-0005-0000-0000-0000FB0E0000}"/>
    <cellStyle name="Calculation 3 2 4 2 3 3" xfId="3836" xr:uid="{00000000-0005-0000-0000-0000FC0E0000}"/>
    <cellStyle name="Calculation 3 2 4 2 3 3 2" xfId="3837" xr:uid="{00000000-0005-0000-0000-0000FD0E0000}"/>
    <cellStyle name="Calculation 3 2 4 2 3 3 2 2" xfId="29430" xr:uid="{00000000-0005-0000-0000-0000F6720000}"/>
    <cellStyle name="Calculation 3 2 4 2 3 3 3" xfId="28886" xr:uid="{00000000-0005-0000-0000-0000D6700000}"/>
    <cellStyle name="Calculation 3 2 4 2 3 4" xfId="3838" xr:uid="{00000000-0005-0000-0000-0000FE0E0000}"/>
    <cellStyle name="Calculation 3 2 4 2 4" xfId="3839" xr:uid="{00000000-0005-0000-0000-0000FF0E0000}"/>
    <cellStyle name="Calculation 3 2 4 2 4 2" xfId="3840" xr:uid="{00000000-0005-0000-0000-0000000F0000}"/>
    <cellStyle name="Calculation 3 2 4 2 4 2 2" xfId="29044" xr:uid="{00000000-0005-0000-0000-000074710000}"/>
    <cellStyle name="Calculation 3 2 4 2 5" xfId="3841" xr:uid="{00000000-0005-0000-0000-0000010F0000}"/>
    <cellStyle name="Calculation 3 2 4 2 5 2" xfId="3842" xr:uid="{00000000-0005-0000-0000-0000020F0000}"/>
    <cellStyle name="Calculation 3 2 4 2 5 2 2" xfId="30816" xr:uid="{00000000-0005-0000-0000-000060780000}"/>
    <cellStyle name="Calculation 3 2 4 2 6" xfId="3843" xr:uid="{00000000-0005-0000-0000-0000030F0000}"/>
    <cellStyle name="Calculation 3 2 4 3" xfId="1758" xr:uid="{00000000-0005-0000-0000-0000DE060000}"/>
    <cellStyle name="Calculation 3 2 4 3 2" xfId="2743" xr:uid="{00000000-0005-0000-0000-0000B70A0000}"/>
    <cellStyle name="Calculation 3 2 4 3 2 2" xfId="3844" xr:uid="{00000000-0005-0000-0000-0000040F0000}"/>
    <cellStyle name="Calculation 3 2 4 3 2 2 2" xfId="3845" xr:uid="{00000000-0005-0000-0000-0000050F0000}"/>
    <cellStyle name="Calculation 3 2 4 3 2 2 2 2" xfId="3846" xr:uid="{00000000-0005-0000-0000-0000060F0000}"/>
    <cellStyle name="Calculation 3 2 4 3 2 2 3" xfId="3847" xr:uid="{00000000-0005-0000-0000-0000070F0000}"/>
    <cellStyle name="Calculation 3 2 4 3 2 2 3 2" xfId="3848" xr:uid="{00000000-0005-0000-0000-0000080F0000}"/>
    <cellStyle name="Calculation 3 2 4 3 2 2 3 3" xfId="28064" xr:uid="{00000000-0005-0000-0000-0000A06D0000}"/>
    <cellStyle name="Calculation 3 2 4 3 2 2 4" xfId="3849" xr:uid="{00000000-0005-0000-0000-0000090F0000}"/>
    <cellStyle name="Calculation 3 2 4 3 2 2 4 2" xfId="27227" xr:uid="{00000000-0005-0000-0000-00005B6A0000}"/>
    <cellStyle name="Calculation 3 2 4 3 2 2 5" xfId="25780" xr:uid="{00000000-0005-0000-0000-0000B4640000}"/>
    <cellStyle name="Calculation 3 2 4 3 2 3" xfId="3850" xr:uid="{00000000-0005-0000-0000-00000A0F0000}"/>
    <cellStyle name="Calculation 3 2 4 3 2 3 2" xfId="3851" xr:uid="{00000000-0005-0000-0000-00000B0F0000}"/>
    <cellStyle name="Calculation 3 2 4 3 2 4" xfId="3852" xr:uid="{00000000-0005-0000-0000-00000C0F0000}"/>
    <cellStyle name="Calculation 3 2 4 3 2 4 2" xfId="3853" xr:uid="{00000000-0005-0000-0000-00000D0F0000}"/>
    <cellStyle name="Calculation 3 2 4 3 2 4 3" xfId="25976" xr:uid="{00000000-0005-0000-0000-000078650000}"/>
    <cellStyle name="Calculation 3 2 4 3 2 5" xfId="3854" xr:uid="{00000000-0005-0000-0000-00000E0F0000}"/>
    <cellStyle name="Calculation 3 2 4 3 3" xfId="3855" xr:uid="{00000000-0005-0000-0000-00000F0F0000}"/>
    <cellStyle name="Calculation 3 2 4 3 3 2" xfId="3856" xr:uid="{00000000-0005-0000-0000-0000100F0000}"/>
    <cellStyle name="Calculation 3 2 4 3 3 2 2" xfId="3857" xr:uid="{00000000-0005-0000-0000-0000110F0000}"/>
    <cellStyle name="Calculation 3 2 4 3 3 2 2 2" xfId="26058" xr:uid="{00000000-0005-0000-0000-0000CA650000}"/>
    <cellStyle name="Calculation 3 2 4 3 3 3" xfId="3858" xr:uid="{00000000-0005-0000-0000-0000120F0000}"/>
    <cellStyle name="Calculation 3 2 4 3 3 3 2" xfId="3859" xr:uid="{00000000-0005-0000-0000-0000130F0000}"/>
    <cellStyle name="Calculation 3 2 4 3 3 4" xfId="3860" xr:uid="{00000000-0005-0000-0000-0000140F0000}"/>
    <cellStyle name="Calculation 3 2 4 3 4" xfId="3861" xr:uid="{00000000-0005-0000-0000-0000150F0000}"/>
    <cellStyle name="Calculation 3 2 4 3 4 2" xfId="3862" xr:uid="{00000000-0005-0000-0000-0000160F0000}"/>
    <cellStyle name="Calculation 3 2 4 3 4 2 2" xfId="27546" xr:uid="{00000000-0005-0000-0000-00009A6B0000}"/>
    <cellStyle name="Calculation 3 2 4 3 4 3" xfId="29246" xr:uid="{00000000-0005-0000-0000-00003E720000}"/>
    <cellStyle name="Calculation 3 2 4 3 5" xfId="3863" xr:uid="{00000000-0005-0000-0000-0000170F0000}"/>
    <cellStyle name="Calculation 3 2 4 3 5 2" xfId="3864" xr:uid="{00000000-0005-0000-0000-0000180F0000}"/>
    <cellStyle name="Calculation 3 2 4 3 6" xfId="3865" xr:uid="{00000000-0005-0000-0000-0000190F0000}"/>
    <cellStyle name="Calculation 3 2 4 3 7" xfId="31888" xr:uid="{00000000-0005-0000-0000-0000907C0000}"/>
    <cellStyle name="Calculation 3 2 4 4" xfId="2165" xr:uid="{00000000-0005-0000-0000-000075080000}"/>
    <cellStyle name="Calculation 3 2 4 4 2" xfId="3866" xr:uid="{00000000-0005-0000-0000-00001A0F0000}"/>
    <cellStyle name="Calculation 3 2 4 4 2 2" xfId="3867" xr:uid="{00000000-0005-0000-0000-00001B0F0000}"/>
    <cellStyle name="Calculation 3 2 4 4 2 2 2" xfId="3868" xr:uid="{00000000-0005-0000-0000-00001C0F0000}"/>
    <cellStyle name="Calculation 3 2 4 4 2 2 3" xfId="25804" xr:uid="{00000000-0005-0000-0000-0000CC640000}"/>
    <cellStyle name="Calculation 3 2 4 4 2 3" xfId="3869" xr:uid="{00000000-0005-0000-0000-00001D0F0000}"/>
    <cellStyle name="Calculation 3 2 4 4 2 3 2" xfId="3870" xr:uid="{00000000-0005-0000-0000-00001E0F0000}"/>
    <cellStyle name="Calculation 3 2 4 4 2 4" xfId="3871" xr:uid="{00000000-0005-0000-0000-00001F0F0000}"/>
    <cellStyle name="Calculation 3 2 4 4 3" xfId="3872" xr:uid="{00000000-0005-0000-0000-0000200F0000}"/>
    <cellStyle name="Calculation 3 2 4 4 3 2" xfId="3873" xr:uid="{00000000-0005-0000-0000-0000210F0000}"/>
    <cellStyle name="Calculation 3 2 4 4 3 3" xfId="25973" xr:uid="{00000000-0005-0000-0000-000075650000}"/>
    <cellStyle name="Calculation 3 2 4 4 4" xfId="3874" xr:uid="{00000000-0005-0000-0000-0000220F0000}"/>
    <cellStyle name="Calculation 3 2 4 4 4 2" xfId="3875" xr:uid="{00000000-0005-0000-0000-0000230F0000}"/>
    <cellStyle name="Calculation 3 2 4 4 5" xfId="3876" xr:uid="{00000000-0005-0000-0000-0000240F0000}"/>
    <cellStyle name="Calculation 3 2 4 4 6" xfId="29773" xr:uid="{00000000-0005-0000-0000-00004D740000}"/>
    <cellStyle name="Calculation 3 2 4 5" xfId="3877" xr:uid="{00000000-0005-0000-0000-0000250F0000}"/>
    <cellStyle name="Calculation 3 2 4 5 2" xfId="3878" xr:uid="{00000000-0005-0000-0000-0000260F0000}"/>
    <cellStyle name="Calculation 3 2 4 5 2 2" xfId="3879" xr:uid="{00000000-0005-0000-0000-0000270F0000}"/>
    <cellStyle name="Calculation 3 2 4 5 3" xfId="3880" xr:uid="{00000000-0005-0000-0000-0000280F0000}"/>
    <cellStyle name="Calculation 3 2 4 5 3 2" xfId="3881" xr:uid="{00000000-0005-0000-0000-0000290F0000}"/>
    <cellStyle name="Calculation 3 2 4 5 3 2 2" xfId="26628" xr:uid="{00000000-0005-0000-0000-000004680000}"/>
    <cellStyle name="Calculation 3 2 4 5 4" xfId="3882" xr:uid="{00000000-0005-0000-0000-00002A0F0000}"/>
    <cellStyle name="Calculation 3 2 4 6" xfId="3883" xr:uid="{00000000-0005-0000-0000-00002B0F0000}"/>
    <cellStyle name="Calculation 3 2 4 6 2" xfId="3884" xr:uid="{00000000-0005-0000-0000-00002C0F0000}"/>
    <cellStyle name="Calculation 3 2 4 6 3" xfId="30960" xr:uid="{00000000-0005-0000-0000-0000F0780000}"/>
    <cellStyle name="Calculation 3 2 4 7" xfId="3885" xr:uid="{00000000-0005-0000-0000-00002D0F0000}"/>
    <cellStyle name="Calculation 3 2 4 7 2" xfId="3886" xr:uid="{00000000-0005-0000-0000-00002E0F0000}"/>
    <cellStyle name="Calculation 3 2 4 7 3" xfId="30199" xr:uid="{00000000-0005-0000-0000-0000F7750000}"/>
    <cellStyle name="Calculation 3 2 4 8" xfId="3887" xr:uid="{00000000-0005-0000-0000-00002F0F0000}"/>
    <cellStyle name="Calculation 3 2 4 8 2" xfId="30282" xr:uid="{00000000-0005-0000-0000-00004A760000}"/>
    <cellStyle name="Calculation 3 2 4 9" xfId="31566" xr:uid="{00000000-0005-0000-0000-00004E7B0000}"/>
    <cellStyle name="Calculation 3 2 5" xfId="1102" xr:uid="{00000000-0005-0000-0000-00004E040000}"/>
    <cellStyle name="Calculation 3 2 5 2" xfId="2109" xr:uid="{00000000-0005-0000-0000-00003D080000}"/>
    <cellStyle name="Calculation 3 2 5 2 2" xfId="3888" xr:uid="{00000000-0005-0000-0000-0000300F0000}"/>
    <cellStyle name="Calculation 3 2 5 2 2 2" xfId="3889" xr:uid="{00000000-0005-0000-0000-0000310F0000}"/>
    <cellStyle name="Calculation 3 2 5 2 2 2 2" xfId="3890" xr:uid="{00000000-0005-0000-0000-0000320F0000}"/>
    <cellStyle name="Calculation 3 2 5 2 2 3" xfId="3891" xr:uid="{00000000-0005-0000-0000-0000330F0000}"/>
    <cellStyle name="Calculation 3 2 5 2 2 3 2" xfId="3892" xr:uid="{00000000-0005-0000-0000-0000340F0000}"/>
    <cellStyle name="Calculation 3 2 5 2 2 3 2 2" xfId="30557" xr:uid="{00000000-0005-0000-0000-00005D770000}"/>
    <cellStyle name="Calculation 3 2 5 2 2 4" xfId="3893" xr:uid="{00000000-0005-0000-0000-0000350F0000}"/>
    <cellStyle name="Calculation 3 2 5 2 2 4 2" xfId="25907" xr:uid="{00000000-0005-0000-0000-000033650000}"/>
    <cellStyle name="Calculation 3 2 5 2 3" xfId="3894" xr:uid="{00000000-0005-0000-0000-0000360F0000}"/>
    <cellStyle name="Calculation 3 2 5 2 3 2" xfId="3895" xr:uid="{00000000-0005-0000-0000-0000370F0000}"/>
    <cellStyle name="Calculation 3 2 5 2 3 2 2" xfId="30197" xr:uid="{00000000-0005-0000-0000-0000F5750000}"/>
    <cellStyle name="Calculation 3 2 5 2 4" xfId="3896" xr:uid="{00000000-0005-0000-0000-0000380F0000}"/>
    <cellStyle name="Calculation 3 2 5 2 4 2" xfId="3897" xr:uid="{00000000-0005-0000-0000-0000390F0000}"/>
    <cellStyle name="Calculation 3 2 5 2 5" xfId="3898" xr:uid="{00000000-0005-0000-0000-00003A0F0000}"/>
    <cellStyle name="Calculation 3 2 5 2 6" xfId="32154" xr:uid="{00000000-0005-0000-0000-00009A7D0000}"/>
    <cellStyle name="Calculation 3 2 5 3" xfId="3899" xr:uid="{00000000-0005-0000-0000-00003B0F0000}"/>
    <cellStyle name="Calculation 3 2 5 3 2" xfId="3900" xr:uid="{00000000-0005-0000-0000-00003C0F0000}"/>
    <cellStyle name="Calculation 3 2 5 3 2 2" xfId="3901" xr:uid="{00000000-0005-0000-0000-00003D0F0000}"/>
    <cellStyle name="Calculation 3 2 5 3 3" xfId="3902" xr:uid="{00000000-0005-0000-0000-00003E0F0000}"/>
    <cellStyle name="Calculation 3 2 5 3 3 2" xfId="3903" xr:uid="{00000000-0005-0000-0000-00003F0F0000}"/>
    <cellStyle name="Calculation 3 2 5 3 4" xfId="3904" xr:uid="{00000000-0005-0000-0000-0000400F0000}"/>
    <cellStyle name="Calculation 3 2 5 4" xfId="3905" xr:uid="{00000000-0005-0000-0000-0000410F0000}"/>
    <cellStyle name="Calculation 3 2 5 4 2" xfId="3906" xr:uid="{00000000-0005-0000-0000-0000420F0000}"/>
    <cellStyle name="Calculation 3 2 5 5" xfId="3907" xr:uid="{00000000-0005-0000-0000-0000430F0000}"/>
    <cellStyle name="Calculation 3 2 5 5 2" xfId="3908" xr:uid="{00000000-0005-0000-0000-0000440F0000}"/>
    <cellStyle name="Calculation 3 2 5 6" xfId="3909" xr:uid="{00000000-0005-0000-0000-0000450F0000}"/>
    <cellStyle name="Calculation 3 2 6" xfId="808" xr:uid="{00000000-0005-0000-0000-000028030000}"/>
    <cellStyle name="Calculation 3 2 6 2" xfId="1884" xr:uid="{00000000-0005-0000-0000-00005C070000}"/>
    <cellStyle name="Calculation 3 2 6 2 2" xfId="3910" xr:uid="{00000000-0005-0000-0000-0000460F0000}"/>
    <cellStyle name="Calculation 3 2 6 2 2 2" xfId="3911" xr:uid="{00000000-0005-0000-0000-0000470F0000}"/>
    <cellStyle name="Calculation 3 2 6 2 2 2 2" xfId="3912" xr:uid="{00000000-0005-0000-0000-0000480F0000}"/>
    <cellStyle name="Calculation 3 2 6 2 2 2 3" xfId="25511" xr:uid="{00000000-0005-0000-0000-0000A7630000}"/>
    <cellStyle name="Calculation 3 2 6 2 2 3" xfId="3913" xr:uid="{00000000-0005-0000-0000-0000490F0000}"/>
    <cellStyle name="Calculation 3 2 6 2 2 3 2" xfId="3914" xr:uid="{00000000-0005-0000-0000-00004A0F0000}"/>
    <cellStyle name="Calculation 3 2 6 2 2 4" xfId="3915" xr:uid="{00000000-0005-0000-0000-00004B0F0000}"/>
    <cellStyle name="Calculation 3 2 6 2 2 5" xfId="26454" xr:uid="{00000000-0005-0000-0000-000056670000}"/>
    <cellStyle name="Calculation 3 2 6 2 3" xfId="3916" xr:uid="{00000000-0005-0000-0000-00004C0F0000}"/>
    <cellStyle name="Calculation 3 2 6 2 3 2" xfId="3917" xr:uid="{00000000-0005-0000-0000-00004D0F0000}"/>
    <cellStyle name="Calculation 3 2 6 2 3 2 2" xfId="29022" xr:uid="{00000000-0005-0000-0000-00005E710000}"/>
    <cellStyle name="Calculation 3 2 6 2 4" xfId="3918" xr:uid="{00000000-0005-0000-0000-00004E0F0000}"/>
    <cellStyle name="Calculation 3 2 6 2 4 2" xfId="3919" xr:uid="{00000000-0005-0000-0000-00004F0F0000}"/>
    <cellStyle name="Calculation 3 2 6 2 5" xfId="3920" xr:uid="{00000000-0005-0000-0000-0000500F0000}"/>
    <cellStyle name="Calculation 3 2 6 2 6" xfId="32018" xr:uid="{00000000-0005-0000-0000-0000127D0000}"/>
    <cellStyle name="Calculation 3 2 6 3" xfId="3921" xr:uid="{00000000-0005-0000-0000-0000510F0000}"/>
    <cellStyle name="Calculation 3 2 6 3 2" xfId="3922" xr:uid="{00000000-0005-0000-0000-0000520F0000}"/>
    <cellStyle name="Calculation 3 2 6 3 2 2" xfId="3923" xr:uid="{00000000-0005-0000-0000-0000530F0000}"/>
    <cellStyle name="Calculation 3 2 6 3 3" xfId="3924" xr:uid="{00000000-0005-0000-0000-0000540F0000}"/>
    <cellStyle name="Calculation 3 2 6 3 3 2" xfId="3925" xr:uid="{00000000-0005-0000-0000-0000550F0000}"/>
    <cellStyle name="Calculation 3 2 6 3 4" xfId="3926" xr:uid="{00000000-0005-0000-0000-0000560F0000}"/>
    <cellStyle name="Calculation 3 2 6 3 4 2" xfId="29638" xr:uid="{00000000-0005-0000-0000-0000C6730000}"/>
    <cellStyle name="Calculation 3 2 6 3 5" xfId="28286" xr:uid="{00000000-0005-0000-0000-00007E6E0000}"/>
    <cellStyle name="Calculation 3 2 6 4" xfId="3927" xr:uid="{00000000-0005-0000-0000-0000570F0000}"/>
    <cellStyle name="Calculation 3 2 6 4 2" xfId="3928" xr:uid="{00000000-0005-0000-0000-0000580F0000}"/>
    <cellStyle name="Calculation 3 2 6 5" xfId="3929" xr:uid="{00000000-0005-0000-0000-0000590F0000}"/>
    <cellStyle name="Calculation 3 2 6 5 2" xfId="3930" xr:uid="{00000000-0005-0000-0000-00005A0F0000}"/>
    <cellStyle name="Calculation 3 2 6 6" xfId="3931" xr:uid="{00000000-0005-0000-0000-00005B0F0000}"/>
    <cellStyle name="Calculation 3 2 6 7" xfId="26979" xr:uid="{00000000-0005-0000-0000-000063690000}"/>
    <cellStyle name="Calculation 3 2 7" xfId="1811" xr:uid="{00000000-0005-0000-0000-000013070000}"/>
    <cellStyle name="Calculation 3 2 7 2" xfId="3932" xr:uid="{00000000-0005-0000-0000-00005C0F0000}"/>
    <cellStyle name="Calculation 3 2 7 2 2" xfId="3933" xr:uid="{00000000-0005-0000-0000-00005D0F0000}"/>
    <cellStyle name="Calculation 3 2 7 2 2 2" xfId="3934" xr:uid="{00000000-0005-0000-0000-00005E0F0000}"/>
    <cellStyle name="Calculation 3 2 7 2 2 3" xfId="27130" xr:uid="{00000000-0005-0000-0000-0000FA690000}"/>
    <cellStyle name="Calculation 3 2 7 2 3" xfId="3935" xr:uid="{00000000-0005-0000-0000-00005F0F0000}"/>
    <cellStyle name="Calculation 3 2 7 2 3 2" xfId="3936" xr:uid="{00000000-0005-0000-0000-0000600F0000}"/>
    <cellStyle name="Calculation 3 2 7 2 4" xfId="3937" xr:uid="{00000000-0005-0000-0000-0000610F0000}"/>
    <cellStyle name="Calculation 3 2 7 2 4 2" xfId="27488" xr:uid="{00000000-0005-0000-0000-0000606B0000}"/>
    <cellStyle name="Calculation 3 2 7 3" xfId="3938" xr:uid="{00000000-0005-0000-0000-0000620F0000}"/>
    <cellStyle name="Calculation 3 2 7 3 2" xfId="3939" xr:uid="{00000000-0005-0000-0000-0000630F0000}"/>
    <cellStyle name="Calculation 3 2 7 4" xfId="3940" xr:uid="{00000000-0005-0000-0000-0000640F0000}"/>
    <cellStyle name="Calculation 3 2 7 4 2" xfId="3941" xr:uid="{00000000-0005-0000-0000-0000650F0000}"/>
    <cellStyle name="Calculation 3 2 7 4 3" xfId="25925" xr:uid="{00000000-0005-0000-0000-000045650000}"/>
    <cellStyle name="Calculation 3 2 7 5" xfId="3942" xr:uid="{00000000-0005-0000-0000-0000660F0000}"/>
    <cellStyle name="Calculation 3 2 7 6" xfId="31979" xr:uid="{00000000-0005-0000-0000-0000EB7C0000}"/>
    <cellStyle name="Calculation 3 2 8" xfId="3943" xr:uid="{00000000-0005-0000-0000-0000670F0000}"/>
    <cellStyle name="Calculation 3 2 8 2" xfId="3944" xr:uid="{00000000-0005-0000-0000-0000680F0000}"/>
    <cellStyle name="Calculation 3 2 9" xfId="3945" xr:uid="{00000000-0005-0000-0000-0000690F0000}"/>
    <cellStyle name="Calculation 3 2 9 2" xfId="3946" xr:uid="{00000000-0005-0000-0000-00006A0F0000}"/>
    <cellStyle name="Calculation 3 3" xfId="928" xr:uid="{00000000-0005-0000-0000-0000A0030000}"/>
    <cellStyle name="Calculation 3 3 2" xfId="1410" xr:uid="{00000000-0005-0000-0000-000082050000}"/>
    <cellStyle name="Calculation 3 3 2 2" xfId="1672" xr:uid="{00000000-0005-0000-0000-000088060000}"/>
    <cellStyle name="Calculation 3 3 2 2 2" xfId="2657" xr:uid="{00000000-0005-0000-0000-0000610A0000}"/>
    <cellStyle name="Calculation 3 3 2 2 2 2" xfId="3947" xr:uid="{00000000-0005-0000-0000-00006B0F0000}"/>
    <cellStyle name="Calculation 3 3 2 2 2 2 2" xfId="3948" xr:uid="{00000000-0005-0000-0000-00006C0F0000}"/>
    <cellStyle name="Calculation 3 3 2 2 2 2 2 2" xfId="3949" xr:uid="{00000000-0005-0000-0000-00006D0F0000}"/>
    <cellStyle name="Calculation 3 3 2 2 2 2 3" xfId="3950" xr:uid="{00000000-0005-0000-0000-00006E0F0000}"/>
    <cellStyle name="Calculation 3 3 2 2 2 2 3 2" xfId="3951" xr:uid="{00000000-0005-0000-0000-00006F0F0000}"/>
    <cellStyle name="Calculation 3 3 2 2 2 2 4" xfId="3952" xr:uid="{00000000-0005-0000-0000-0000700F0000}"/>
    <cellStyle name="Calculation 3 3 2 2 2 2 5" xfId="30049" xr:uid="{00000000-0005-0000-0000-000061750000}"/>
    <cellStyle name="Calculation 3 3 2 2 2 3" xfId="3953" xr:uid="{00000000-0005-0000-0000-0000710F0000}"/>
    <cellStyle name="Calculation 3 3 2 2 2 3 2" xfId="3954" xr:uid="{00000000-0005-0000-0000-0000720F0000}"/>
    <cellStyle name="Calculation 3 3 2 2 2 4" xfId="3955" xr:uid="{00000000-0005-0000-0000-0000730F0000}"/>
    <cellStyle name="Calculation 3 3 2 2 2 4 2" xfId="3956" xr:uid="{00000000-0005-0000-0000-0000740F0000}"/>
    <cellStyle name="Calculation 3 3 2 2 2 5" xfId="3957" xr:uid="{00000000-0005-0000-0000-0000750F0000}"/>
    <cellStyle name="Calculation 3 3 2 2 2 6" xfId="32276" xr:uid="{00000000-0005-0000-0000-0000147E0000}"/>
    <cellStyle name="Calculation 3 3 2 2 3" xfId="3958" xr:uid="{00000000-0005-0000-0000-0000760F0000}"/>
    <cellStyle name="Calculation 3 3 2 2 3 2" xfId="3959" xr:uid="{00000000-0005-0000-0000-0000770F0000}"/>
    <cellStyle name="Calculation 3 3 2 2 3 2 2" xfId="3960" xr:uid="{00000000-0005-0000-0000-0000780F0000}"/>
    <cellStyle name="Calculation 3 3 2 2 3 2 3" xfId="29509" xr:uid="{00000000-0005-0000-0000-000045730000}"/>
    <cellStyle name="Calculation 3 3 2 2 3 3" xfId="3961" xr:uid="{00000000-0005-0000-0000-0000790F0000}"/>
    <cellStyle name="Calculation 3 3 2 2 3 3 2" xfId="3962" xr:uid="{00000000-0005-0000-0000-00007A0F0000}"/>
    <cellStyle name="Calculation 3 3 2 2 3 4" xfId="3963" xr:uid="{00000000-0005-0000-0000-00007B0F0000}"/>
    <cellStyle name="Calculation 3 3 2 2 3 4 2" xfId="30743" xr:uid="{00000000-0005-0000-0000-000017780000}"/>
    <cellStyle name="Calculation 3 3 2 2 4" xfId="3964" xr:uid="{00000000-0005-0000-0000-00007C0F0000}"/>
    <cellStyle name="Calculation 3 3 2 2 4 2" xfId="3965" xr:uid="{00000000-0005-0000-0000-00007D0F0000}"/>
    <cellStyle name="Calculation 3 3 2 2 5" xfId="3966" xr:uid="{00000000-0005-0000-0000-00007E0F0000}"/>
    <cellStyle name="Calculation 3 3 2 2 5 2" xfId="3967" xr:uid="{00000000-0005-0000-0000-00007F0F0000}"/>
    <cellStyle name="Calculation 3 3 2 2 5 2 2" xfId="25295" xr:uid="{00000000-0005-0000-0000-0000CF620000}"/>
    <cellStyle name="Calculation 3 3 2 2 6" xfId="3968" xr:uid="{00000000-0005-0000-0000-0000800F0000}"/>
    <cellStyle name="Calculation 3 3 2 2 7" xfId="31836" xr:uid="{00000000-0005-0000-0000-00005C7C0000}"/>
    <cellStyle name="Calculation 3 3 2 3" xfId="2401" xr:uid="{00000000-0005-0000-0000-000061090000}"/>
    <cellStyle name="Calculation 3 3 2 3 2" xfId="3969" xr:uid="{00000000-0005-0000-0000-0000810F0000}"/>
    <cellStyle name="Calculation 3 3 2 3 2 2" xfId="3970" xr:uid="{00000000-0005-0000-0000-0000820F0000}"/>
    <cellStyle name="Calculation 3 3 2 3 2 2 2" xfId="3971" xr:uid="{00000000-0005-0000-0000-0000830F0000}"/>
    <cellStyle name="Calculation 3 3 2 3 2 2 3" xfId="26536" xr:uid="{00000000-0005-0000-0000-0000A8670000}"/>
    <cellStyle name="Calculation 3 3 2 3 2 3" xfId="3972" xr:uid="{00000000-0005-0000-0000-0000840F0000}"/>
    <cellStyle name="Calculation 3 3 2 3 2 3 2" xfId="3973" xr:uid="{00000000-0005-0000-0000-0000850F0000}"/>
    <cellStyle name="Calculation 3 3 2 3 2 4" xfId="3974" xr:uid="{00000000-0005-0000-0000-0000860F0000}"/>
    <cellStyle name="Calculation 3 3 2 3 3" xfId="3975" xr:uid="{00000000-0005-0000-0000-0000870F0000}"/>
    <cellStyle name="Calculation 3 3 2 3 3 2" xfId="3976" xr:uid="{00000000-0005-0000-0000-0000880F0000}"/>
    <cellStyle name="Calculation 3 3 2 3 4" xfId="3977" xr:uid="{00000000-0005-0000-0000-0000890F0000}"/>
    <cellStyle name="Calculation 3 3 2 3 4 2" xfId="3978" xr:uid="{00000000-0005-0000-0000-00008A0F0000}"/>
    <cellStyle name="Calculation 3 3 2 3 5" xfId="3979" xr:uid="{00000000-0005-0000-0000-00008B0F0000}"/>
    <cellStyle name="Calculation 3 3 2 3 6" xfId="27870" xr:uid="{00000000-0005-0000-0000-0000DE6C0000}"/>
    <cellStyle name="Calculation 3 3 2 4" xfId="3980" xr:uid="{00000000-0005-0000-0000-00008C0F0000}"/>
    <cellStyle name="Calculation 3 3 2 4 2" xfId="3981" xr:uid="{00000000-0005-0000-0000-00008D0F0000}"/>
    <cellStyle name="Calculation 3 3 2 4 2 2" xfId="3982" xr:uid="{00000000-0005-0000-0000-00008E0F0000}"/>
    <cellStyle name="Calculation 3 3 2 4 2 3" xfId="27966" xr:uid="{00000000-0005-0000-0000-00003E6D0000}"/>
    <cellStyle name="Calculation 3 3 2 4 3" xfId="3983" xr:uid="{00000000-0005-0000-0000-00008F0F0000}"/>
    <cellStyle name="Calculation 3 3 2 4 3 2" xfId="3984" xr:uid="{00000000-0005-0000-0000-0000900F0000}"/>
    <cellStyle name="Calculation 3 3 2 4 4" xfId="3985" xr:uid="{00000000-0005-0000-0000-0000910F0000}"/>
    <cellStyle name="Calculation 3 3 2 5" xfId="3986" xr:uid="{00000000-0005-0000-0000-0000920F0000}"/>
    <cellStyle name="Calculation 3 3 2 5 2" xfId="3987" xr:uid="{00000000-0005-0000-0000-0000930F0000}"/>
    <cellStyle name="Calculation 3 3 2 5 3" xfId="28225" xr:uid="{00000000-0005-0000-0000-0000416E0000}"/>
    <cellStyle name="Calculation 3 3 2 6" xfId="3988" xr:uid="{00000000-0005-0000-0000-0000940F0000}"/>
    <cellStyle name="Calculation 3 3 2 6 2" xfId="3989" xr:uid="{00000000-0005-0000-0000-0000950F0000}"/>
    <cellStyle name="Calculation 3 3 2 6 2 2" xfId="27185" xr:uid="{00000000-0005-0000-0000-0000316A0000}"/>
    <cellStyle name="Calculation 3 3 2 7" xfId="3990" xr:uid="{00000000-0005-0000-0000-0000960F0000}"/>
    <cellStyle name="Calculation 3 3 2 8" xfId="31514" xr:uid="{00000000-0005-0000-0000-00001A7B0000}"/>
    <cellStyle name="Calculation 3 3 3" xfId="1049" xr:uid="{00000000-0005-0000-0000-000019040000}"/>
    <cellStyle name="Calculation 3 3 3 2" xfId="2060" xr:uid="{00000000-0005-0000-0000-00000C080000}"/>
    <cellStyle name="Calculation 3 3 3 2 2" xfId="3991" xr:uid="{00000000-0005-0000-0000-0000970F0000}"/>
    <cellStyle name="Calculation 3 3 3 2 2 2" xfId="3992" xr:uid="{00000000-0005-0000-0000-0000980F0000}"/>
    <cellStyle name="Calculation 3 3 3 2 2 2 2" xfId="3993" xr:uid="{00000000-0005-0000-0000-0000990F0000}"/>
    <cellStyle name="Calculation 3 3 3 2 2 3" xfId="3994" xr:uid="{00000000-0005-0000-0000-00009A0F0000}"/>
    <cellStyle name="Calculation 3 3 3 2 2 3 2" xfId="3995" xr:uid="{00000000-0005-0000-0000-00009B0F0000}"/>
    <cellStyle name="Calculation 3 3 3 2 2 3 3" xfId="27356" xr:uid="{00000000-0005-0000-0000-0000DC6A0000}"/>
    <cellStyle name="Calculation 3 3 3 2 2 4" xfId="3996" xr:uid="{00000000-0005-0000-0000-00009C0F0000}"/>
    <cellStyle name="Calculation 3 3 3 2 3" xfId="3997" xr:uid="{00000000-0005-0000-0000-00009D0F0000}"/>
    <cellStyle name="Calculation 3 3 3 2 3 2" xfId="3998" xr:uid="{00000000-0005-0000-0000-00009E0F0000}"/>
    <cellStyle name="Calculation 3 3 3 2 4" xfId="3999" xr:uid="{00000000-0005-0000-0000-00009F0F0000}"/>
    <cellStyle name="Calculation 3 3 3 2 4 2" xfId="4000" xr:uid="{00000000-0005-0000-0000-0000A00F0000}"/>
    <cellStyle name="Calculation 3 3 3 2 5" xfId="4001" xr:uid="{00000000-0005-0000-0000-0000A10F0000}"/>
    <cellStyle name="Calculation 3 3 3 2 6" xfId="32120" xr:uid="{00000000-0005-0000-0000-0000787D0000}"/>
    <cellStyle name="Calculation 3 3 3 3" xfId="4002" xr:uid="{00000000-0005-0000-0000-0000A20F0000}"/>
    <cellStyle name="Calculation 3 3 3 3 2" xfId="4003" xr:uid="{00000000-0005-0000-0000-0000A30F0000}"/>
    <cellStyle name="Calculation 3 3 3 3 2 2" xfId="4004" xr:uid="{00000000-0005-0000-0000-0000A40F0000}"/>
    <cellStyle name="Calculation 3 3 3 3 3" xfId="4005" xr:uid="{00000000-0005-0000-0000-0000A50F0000}"/>
    <cellStyle name="Calculation 3 3 3 3 3 2" xfId="4006" xr:uid="{00000000-0005-0000-0000-0000A60F0000}"/>
    <cellStyle name="Calculation 3 3 3 3 4" xfId="4007" xr:uid="{00000000-0005-0000-0000-0000A70F0000}"/>
    <cellStyle name="Calculation 3 3 3 3 5" xfId="32476" xr:uid="{00000000-0005-0000-0000-0000DC7E0000}"/>
    <cellStyle name="Calculation 3 3 3 4" xfId="4008" xr:uid="{00000000-0005-0000-0000-0000A80F0000}"/>
    <cellStyle name="Calculation 3 3 3 4 2" xfId="4009" xr:uid="{00000000-0005-0000-0000-0000A90F0000}"/>
    <cellStyle name="Calculation 3 3 3 5" xfId="4010" xr:uid="{00000000-0005-0000-0000-0000AA0F0000}"/>
    <cellStyle name="Calculation 3 3 3 5 2" xfId="4011" xr:uid="{00000000-0005-0000-0000-0000AB0F0000}"/>
    <cellStyle name="Calculation 3 3 3 6" xfId="4012" xr:uid="{00000000-0005-0000-0000-0000AC0F0000}"/>
    <cellStyle name="Calculation 3 3 3 7" xfId="25309" xr:uid="{00000000-0005-0000-0000-0000DD620000}"/>
    <cellStyle name="Calculation 3 3 4" xfId="1117" xr:uid="{00000000-0005-0000-0000-00005D040000}"/>
    <cellStyle name="Calculation 3 3 4 2" xfId="2123" xr:uid="{00000000-0005-0000-0000-00004B080000}"/>
    <cellStyle name="Calculation 3 3 4 2 2" xfId="4013" xr:uid="{00000000-0005-0000-0000-0000AD0F0000}"/>
    <cellStyle name="Calculation 3 3 4 2 2 2" xfId="4014" xr:uid="{00000000-0005-0000-0000-0000AE0F0000}"/>
    <cellStyle name="Calculation 3 3 4 2 2 2 2" xfId="4015" xr:uid="{00000000-0005-0000-0000-0000AF0F0000}"/>
    <cellStyle name="Calculation 3 3 4 2 2 3" xfId="4016" xr:uid="{00000000-0005-0000-0000-0000B00F0000}"/>
    <cellStyle name="Calculation 3 3 4 2 2 3 2" xfId="4017" xr:uid="{00000000-0005-0000-0000-0000B10F0000}"/>
    <cellStyle name="Calculation 3 3 4 2 2 3 2 2" xfId="29194" xr:uid="{00000000-0005-0000-0000-00000A720000}"/>
    <cellStyle name="Calculation 3 3 4 2 2 4" xfId="4018" xr:uid="{00000000-0005-0000-0000-0000B20F0000}"/>
    <cellStyle name="Calculation 3 3 4 2 3" xfId="4019" xr:uid="{00000000-0005-0000-0000-0000B30F0000}"/>
    <cellStyle name="Calculation 3 3 4 2 3 2" xfId="4020" xr:uid="{00000000-0005-0000-0000-0000B40F0000}"/>
    <cellStyle name="Calculation 3 3 4 2 4" xfId="4021" xr:uid="{00000000-0005-0000-0000-0000B50F0000}"/>
    <cellStyle name="Calculation 3 3 4 2 4 2" xfId="4022" xr:uid="{00000000-0005-0000-0000-0000B60F0000}"/>
    <cellStyle name="Calculation 3 3 4 2 4 2 2" xfId="28124" xr:uid="{00000000-0005-0000-0000-0000DC6D0000}"/>
    <cellStyle name="Calculation 3 3 4 2 4 3" xfId="27754" xr:uid="{00000000-0005-0000-0000-00006A6C0000}"/>
    <cellStyle name="Calculation 3 3 4 2 5" xfId="4023" xr:uid="{00000000-0005-0000-0000-0000B70F0000}"/>
    <cellStyle name="Calculation 3 3 4 2 6" xfId="25721" xr:uid="{00000000-0005-0000-0000-000079640000}"/>
    <cellStyle name="Calculation 3 3 4 3" xfId="4024" xr:uid="{00000000-0005-0000-0000-0000B80F0000}"/>
    <cellStyle name="Calculation 3 3 4 3 2" xfId="4025" xr:uid="{00000000-0005-0000-0000-0000B90F0000}"/>
    <cellStyle name="Calculation 3 3 4 3 2 2" xfId="4026" xr:uid="{00000000-0005-0000-0000-0000BA0F0000}"/>
    <cellStyle name="Calculation 3 3 4 3 3" xfId="4027" xr:uid="{00000000-0005-0000-0000-0000BB0F0000}"/>
    <cellStyle name="Calculation 3 3 4 3 3 2" xfId="4028" xr:uid="{00000000-0005-0000-0000-0000BC0F0000}"/>
    <cellStyle name="Calculation 3 3 4 3 4" xfId="4029" xr:uid="{00000000-0005-0000-0000-0000BD0F0000}"/>
    <cellStyle name="Calculation 3 3 4 3 5" xfId="32508" xr:uid="{00000000-0005-0000-0000-0000FC7E0000}"/>
    <cellStyle name="Calculation 3 3 4 4" xfId="4030" xr:uid="{00000000-0005-0000-0000-0000BE0F0000}"/>
    <cellStyle name="Calculation 3 3 4 4 2" xfId="4031" xr:uid="{00000000-0005-0000-0000-0000BF0F0000}"/>
    <cellStyle name="Calculation 3 3 4 4 2 2" xfId="31314" xr:uid="{00000000-0005-0000-0000-0000527A0000}"/>
    <cellStyle name="Calculation 3 3 4 5" xfId="4032" xr:uid="{00000000-0005-0000-0000-0000C00F0000}"/>
    <cellStyle name="Calculation 3 3 4 5 2" xfId="4033" xr:uid="{00000000-0005-0000-0000-0000C10F0000}"/>
    <cellStyle name="Calculation 3 3 4 6" xfId="4034" xr:uid="{00000000-0005-0000-0000-0000C20F0000}"/>
    <cellStyle name="Calculation 3 3 4 7" xfId="29482" xr:uid="{00000000-0005-0000-0000-00002A730000}"/>
    <cellStyle name="Calculation 3 3 5" xfId="1969" xr:uid="{00000000-0005-0000-0000-0000B1070000}"/>
    <cellStyle name="Calculation 3 3 5 2" xfId="4035" xr:uid="{00000000-0005-0000-0000-0000C30F0000}"/>
    <cellStyle name="Calculation 3 3 5 2 2" xfId="4036" xr:uid="{00000000-0005-0000-0000-0000C40F0000}"/>
    <cellStyle name="Calculation 3 3 5 2 2 2" xfId="4037" xr:uid="{00000000-0005-0000-0000-0000C50F0000}"/>
    <cellStyle name="Calculation 3 3 5 2 3" xfId="4038" xr:uid="{00000000-0005-0000-0000-0000C60F0000}"/>
    <cellStyle name="Calculation 3 3 5 2 3 2" xfId="4039" xr:uid="{00000000-0005-0000-0000-0000C70F0000}"/>
    <cellStyle name="Calculation 3 3 5 2 4" xfId="4040" xr:uid="{00000000-0005-0000-0000-0000C80F0000}"/>
    <cellStyle name="Calculation 3 3 5 3" xfId="4041" xr:uid="{00000000-0005-0000-0000-0000C90F0000}"/>
    <cellStyle name="Calculation 3 3 5 3 2" xfId="4042" xr:uid="{00000000-0005-0000-0000-0000CA0F0000}"/>
    <cellStyle name="Calculation 3 3 5 3 2 2" xfId="26113" xr:uid="{00000000-0005-0000-0000-000001660000}"/>
    <cellStyle name="Calculation 3 3 5 4" xfId="4043" xr:uid="{00000000-0005-0000-0000-0000CB0F0000}"/>
    <cellStyle name="Calculation 3 3 5 4 2" xfId="4044" xr:uid="{00000000-0005-0000-0000-0000CC0F0000}"/>
    <cellStyle name="Calculation 3 3 5 4 3" xfId="31280" xr:uid="{00000000-0005-0000-0000-0000307A0000}"/>
    <cellStyle name="Calculation 3 3 5 5" xfId="4045" xr:uid="{00000000-0005-0000-0000-0000CD0F0000}"/>
    <cellStyle name="Calculation 3 3 5 6" xfId="32068" xr:uid="{00000000-0005-0000-0000-0000447D0000}"/>
    <cellStyle name="Calculation 3 3 6" xfId="4046" xr:uid="{00000000-0005-0000-0000-0000CE0F0000}"/>
    <cellStyle name="Calculation 3 3 6 2" xfId="4047" xr:uid="{00000000-0005-0000-0000-0000CF0F0000}"/>
    <cellStyle name="Calculation 3 3 6 2 2" xfId="4048" xr:uid="{00000000-0005-0000-0000-0000D00F0000}"/>
    <cellStyle name="Calculation 3 3 6 3" xfId="4049" xr:uid="{00000000-0005-0000-0000-0000D10F0000}"/>
    <cellStyle name="Calculation 3 3 6 3 2" xfId="4050" xr:uid="{00000000-0005-0000-0000-0000D20F0000}"/>
    <cellStyle name="Calculation 3 3 6 3 2 2" xfId="30970" xr:uid="{00000000-0005-0000-0000-0000FA780000}"/>
    <cellStyle name="Calculation 3 3 6 4" xfId="4051" xr:uid="{00000000-0005-0000-0000-0000D30F0000}"/>
    <cellStyle name="Calculation 3 3 6 5" xfId="32423" xr:uid="{00000000-0005-0000-0000-0000A77E0000}"/>
    <cellStyle name="Calculation 3 3 7" xfId="4052" xr:uid="{00000000-0005-0000-0000-0000D40F0000}"/>
    <cellStyle name="Calculation 3 3 7 2" xfId="4053" xr:uid="{00000000-0005-0000-0000-0000D50F0000}"/>
    <cellStyle name="Calculation 3 3 7 3" xfId="25366" xr:uid="{00000000-0005-0000-0000-000016630000}"/>
    <cellStyle name="Calculation 3 3 8" xfId="4054" xr:uid="{00000000-0005-0000-0000-0000D60F0000}"/>
    <cellStyle name="Calculation 3 3 8 2" xfId="4055" xr:uid="{00000000-0005-0000-0000-0000D70F0000}"/>
    <cellStyle name="Calculation 3 3 8 2 2" xfId="26528" xr:uid="{00000000-0005-0000-0000-0000A0670000}"/>
    <cellStyle name="Calculation 3 3 9" xfId="4056" xr:uid="{00000000-0005-0000-0000-0000D80F0000}"/>
    <cellStyle name="Calculation 3 4" xfId="1086" xr:uid="{00000000-0005-0000-0000-00003E040000}"/>
    <cellStyle name="Calculation 3 4 10" xfId="31382" xr:uid="{00000000-0005-0000-0000-0000967A0000}"/>
    <cellStyle name="Calculation 3 4 2" xfId="1469" xr:uid="{00000000-0005-0000-0000-0000BD050000}"/>
    <cellStyle name="Calculation 3 4 2 2" xfId="1731" xr:uid="{00000000-0005-0000-0000-0000C3060000}"/>
    <cellStyle name="Calculation 3 4 2 2 2" xfId="2716" xr:uid="{00000000-0005-0000-0000-00009C0A0000}"/>
    <cellStyle name="Calculation 3 4 2 2 2 2" xfId="4057" xr:uid="{00000000-0005-0000-0000-0000D90F0000}"/>
    <cellStyle name="Calculation 3 4 2 2 2 2 2" xfId="4058" xr:uid="{00000000-0005-0000-0000-0000DA0F0000}"/>
    <cellStyle name="Calculation 3 4 2 2 2 2 2 2" xfId="4059" xr:uid="{00000000-0005-0000-0000-0000DB0F0000}"/>
    <cellStyle name="Calculation 3 4 2 2 2 2 2 3" xfId="25938" xr:uid="{00000000-0005-0000-0000-000052650000}"/>
    <cellStyle name="Calculation 3 4 2 2 2 2 3" xfId="4060" xr:uid="{00000000-0005-0000-0000-0000DC0F0000}"/>
    <cellStyle name="Calculation 3 4 2 2 2 2 3 2" xfId="4061" xr:uid="{00000000-0005-0000-0000-0000DD0F0000}"/>
    <cellStyle name="Calculation 3 4 2 2 2 2 3 2 2" xfId="29802" xr:uid="{00000000-0005-0000-0000-00006A740000}"/>
    <cellStyle name="Calculation 3 4 2 2 2 2 4" xfId="4062" xr:uid="{00000000-0005-0000-0000-0000DE0F0000}"/>
    <cellStyle name="Calculation 3 4 2 2 2 3" xfId="4063" xr:uid="{00000000-0005-0000-0000-0000DF0F0000}"/>
    <cellStyle name="Calculation 3 4 2 2 2 3 2" xfId="4064" xr:uid="{00000000-0005-0000-0000-0000E00F0000}"/>
    <cellStyle name="Calculation 3 4 2 2 2 3 2 2" xfId="29595" xr:uid="{00000000-0005-0000-0000-00009B730000}"/>
    <cellStyle name="Calculation 3 4 2 2 2 4" xfId="4065" xr:uid="{00000000-0005-0000-0000-0000E10F0000}"/>
    <cellStyle name="Calculation 3 4 2 2 2 4 2" xfId="4066" xr:uid="{00000000-0005-0000-0000-0000E20F0000}"/>
    <cellStyle name="Calculation 3 4 2 2 2 5" xfId="4067" xr:uid="{00000000-0005-0000-0000-0000E30F0000}"/>
    <cellStyle name="Calculation 3 4 2 2 2 6" xfId="32311" xr:uid="{00000000-0005-0000-0000-0000377E0000}"/>
    <cellStyle name="Calculation 3 4 2 2 3" xfId="4068" xr:uid="{00000000-0005-0000-0000-0000E40F0000}"/>
    <cellStyle name="Calculation 3 4 2 2 3 2" xfId="4069" xr:uid="{00000000-0005-0000-0000-0000E50F0000}"/>
    <cellStyle name="Calculation 3 4 2 2 3 2 2" xfId="4070" xr:uid="{00000000-0005-0000-0000-0000E60F0000}"/>
    <cellStyle name="Calculation 3 4 2 2 3 3" xfId="4071" xr:uid="{00000000-0005-0000-0000-0000E70F0000}"/>
    <cellStyle name="Calculation 3 4 2 2 3 3 2" xfId="4072" xr:uid="{00000000-0005-0000-0000-0000E80F0000}"/>
    <cellStyle name="Calculation 3 4 2 2 3 4" xfId="4073" xr:uid="{00000000-0005-0000-0000-0000E90F0000}"/>
    <cellStyle name="Calculation 3 4 2 2 3 5" xfId="26686" xr:uid="{00000000-0005-0000-0000-00003E680000}"/>
    <cellStyle name="Calculation 3 4 2 2 4" xfId="4074" xr:uid="{00000000-0005-0000-0000-0000EA0F0000}"/>
    <cellStyle name="Calculation 3 4 2 2 4 2" xfId="4075" xr:uid="{00000000-0005-0000-0000-0000EB0F0000}"/>
    <cellStyle name="Calculation 3 4 2 2 4 2 2" xfId="30418" xr:uid="{00000000-0005-0000-0000-0000D2760000}"/>
    <cellStyle name="Calculation 3 4 2 2 5" xfId="4076" xr:uid="{00000000-0005-0000-0000-0000EC0F0000}"/>
    <cellStyle name="Calculation 3 4 2 2 5 2" xfId="4077" xr:uid="{00000000-0005-0000-0000-0000ED0F0000}"/>
    <cellStyle name="Calculation 3 4 2 2 6" xfId="4078" xr:uid="{00000000-0005-0000-0000-0000EE0F0000}"/>
    <cellStyle name="Calculation 3 4 2 2 6 2" xfId="27106" xr:uid="{00000000-0005-0000-0000-0000E2690000}"/>
    <cellStyle name="Calculation 3 4 2 2 7" xfId="31873" xr:uid="{00000000-0005-0000-0000-0000817C0000}"/>
    <cellStyle name="Calculation 3 4 2 3" xfId="2460" xr:uid="{00000000-0005-0000-0000-00009C090000}"/>
    <cellStyle name="Calculation 3 4 2 3 2" xfId="4079" xr:uid="{00000000-0005-0000-0000-0000EF0F0000}"/>
    <cellStyle name="Calculation 3 4 2 3 2 2" xfId="4080" xr:uid="{00000000-0005-0000-0000-0000F00F0000}"/>
    <cellStyle name="Calculation 3 4 2 3 2 2 2" xfId="4081" xr:uid="{00000000-0005-0000-0000-0000F10F0000}"/>
    <cellStyle name="Calculation 3 4 2 3 2 2 3" xfId="28728" xr:uid="{00000000-0005-0000-0000-000038700000}"/>
    <cellStyle name="Calculation 3 4 2 3 2 3" xfId="4082" xr:uid="{00000000-0005-0000-0000-0000F20F0000}"/>
    <cellStyle name="Calculation 3 4 2 3 2 3 2" xfId="4083" xr:uid="{00000000-0005-0000-0000-0000F30F0000}"/>
    <cellStyle name="Calculation 3 4 2 3 2 4" xfId="4084" xr:uid="{00000000-0005-0000-0000-0000F40F0000}"/>
    <cellStyle name="Calculation 3 4 2 3 2 4 2" xfId="27641" xr:uid="{00000000-0005-0000-0000-0000F96B0000}"/>
    <cellStyle name="Calculation 3 4 2 3 3" xfId="4085" xr:uid="{00000000-0005-0000-0000-0000F50F0000}"/>
    <cellStyle name="Calculation 3 4 2 3 3 2" xfId="4086" xr:uid="{00000000-0005-0000-0000-0000F60F0000}"/>
    <cellStyle name="Calculation 3 4 2 3 4" xfId="4087" xr:uid="{00000000-0005-0000-0000-0000F70F0000}"/>
    <cellStyle name="Calculation 3 4 2 3 4 2" xfId="4088" xr:uid="{00000000-0005-0000-0000-0000F80F0000}"/>
    <cellStyle name="Calculation 3 4 2 3 5" xfId="4089" xr:uid="{00000000-0005-0000-0000-0000F90F0000}"/>
    <cellStyle name="Calculation 3 4 2 3 5 2" xfId="28511" xr:uid="{00000000-0005-0000-0000-00005F6F0000}"/>
    <cellStyle name="Calculation 3 4 2 3 6" xfId="25215" xr:uid="{00000000-0005-0000-0000-00007F620000}"/>
    <cellStyle name="Calculation 3 4 2 4" xfId="4090" xr:uid="{00000000-0005-0000-0000-0000FA0F0000}"/>
    <cellStyle name="Calculation 3 4 2 4 2" xfId="4091" xr:uid="{00000000-0005-0000-0000-0000FB0F0000}"/>
    <cellStyle name="Calculation 3 4 2 4 2 2" xfId="4092" xr:uid="{00000000-0005-0000-0000-0000FC0F0000}"/>
    <cellStyle name="Calculation 3 4 2 4 3" xfId="4093" xr:uid="{00000000-0005-0000-0000-0000FD0F0000}"/>
    <cellStyle name="Calculation 3 4 2 4 3 2" xfId="4094" xr:uid="{00000000-0005-0000-0000-0000FE0F0000}"/>
    <cellStyle name="Calculation 3 4 2 4 3 2 2" xfId="28610" xr:uid="{00000000-0005-0000-0000-0000C26F0000}"/>
    <cellStyle name="Calculation 3 4 2 4 3 3" xfId="26540" xr:uid="{00000000-0005-0000-0000-0000AC670000}"/>
    <cellStyle name="Calculation 3 4 2 4 4" xfId="4095" xr:uid="{00000000-0005-0000-0000-0000FF0F0000}"/>
    <cellStyle name="Calculation 3 4 2 4 4 2" xfId="29411" xr:uid="{00000000-0005-0000-0000-0000E3720000}"/>
    <cellStyle name="Calculation 3 4 2 5" xfId="4096" xr:uid="{00000000-0005-0000-0000-000000100000}"/>
    <cellStyle name="Calculation 3 4 2 5 2" xfId="4097" xr:uid="{00000000-0005-0000-0000-000001100000}"/>
    <cellStyle name="Calculation 3 4 2 5 2 2" xfId="25606" xr:uid="{00000000-0005-0000-0000-000006640000}"/>
    <cellStyle name="Calculation 3 4 2 6" xfId="4098" xr:uid="{00000000-0005-0000-0000-000002100000}"/>
    <cellStyle name="Calculation 3 4 2 6 2" xfId="4099" xr:uid="{00000000-0005-0000-0000-000003100000}"/>
    <cellStyle name="Calculation 3 4 2 7" xfId="4100" xr:uid="{00000000-0005-0000-0000-000004100000}"/>
    <cellStyle name="Calculation 3 4 2 8" xfId="31546" xr:uid="{00000000-0005-0000-0000-00003A7B0000}"/>
    <cellStyle name="Calculation 3 4 3" xfId="903" xr:uid="{00000000-0005-0000-0000-000087030000}"/>
    <cellStyle name="Calculation 3 4 3 2" xfId="1948" xr:uid="{00000000-0005-0000-0000-00009C070000}"/>
    <cellStyle name="Calculation 3 4 3 2 2" xfId="4101" xr:uid="{00000000-0005-0000-0000-000005100000}"/>
    <cellStyle name="Calculation 3 4 3 2 2 2" xfId="4102" xr:uid="{00000000-0005-0000-0000-000006100000}"/>
    <cellStyle name="Calculation 3 4 3 2 2 2 2" xfId="4103" xr:uid="{00000000-0005-0000-0000-000007100000}"/>
    <cellStyle name="Calculation 3 4 3 2 2 3" xfId="4104" xr:uid="{00000000-0005-0000-0000-000008100000}"/>
    <cellStyle name="Calculation 3 4 3 2 2 3 2" xfId="4105" xr:uid="{00000000-0005-0000-0000-000009100000}"/>
    <cellStyle name="Calculation 3 4 3 2 2 4" xfId="4106" xr:uid="{00000000-0005-0000-0000-00000A100000}"/>
    <cellStyle name="Calculation 3 4 3 2 3" xfId="4107" xr:uid="{00000000-0005-0000-0000-00000B100000}"/>
    <cellStyle name="Calculation 3 4 3 2 3 2" xfId="4108" xr:uid="{00000000-0005-0000-0000-00000C100000}"/>
    <cellStyle name="Calculation 3 4 3 2 3 3" xfId="30500" xr:uid="{00000000-0005-0000-0000-000024770000}"/>
    <cellStyle name="Calculation 3 4 3 2 4" xfId="4109" xr:uid="{00000000-0005-0000-0000-00000D100000}"/>
    <cellStyle name="Calculation 3 4 3 2 4 2" xfId="4110" xr:uid="{00000000-0005-0000-0000-00000E100000}"/>
    <cellStyle name="Calculation 3 4 3 2 4 3" xfId="29236" xr:uid="{00000000-0005-0000-0000-000034720000}"/>
    <cellStyle name="Calculation 3 4 3 2 5" xfId="4111" xr:uid="{00000000-0005-0000-0000-00000F100000}"/>
    <cellStyle name="Calculation 3 4 3 2 6" xfId="32057" xr:uid="{00000000-0005-0000-0000-0000397D0000}"/>
    <cellStyle name="Calculation 3 4 3 3" xfId="4112" xr:uid="{00000000-0005-0000-0000-000010100000}"/>
    <cellStyle name="Calculation 3 4 3 3 2" xfId="4113" xr:uid="{00000000-0005-0000-0000-000011100000}"/>
    <cellStyle name="Calculation 3 4 3 3 2 2" xfId="4114" xr:uid="{00000000-0005-0000-0000-000012100000}"/>
    <cellStyle name="Calculation 3 4 3 3 2 2 2" xfId="27231" xr:uid="{00000000-0005-0000-0000-00005F6A0000}"/>
    <cellStyle name="Calculation 3 4 3 3 3" xfId="4115" xr:uid="{00000000-0005-0000-0000-000013100000}"/>
    <cellStyle name="Calculation 3 4 3 3 3 2" xfId="4116" xr:uid="{00000000-0005-0000-0000-000014100000}"/>
    <cellStyle name="Calculation 3 4 3 3 3 2 2" xfId="30191" xr:uid="{00000000-0005-0000-0000-0000EF750000}"/>
    <cellStyle name="Calculation 3 4 3 3 3 3" xfId="25209" xr:uid="{00000000-0005-0000-0000-000079620000}"/>
    <cellStyle name="Calculation 3 4 3 3 4" xfId="4117" xr:uid="{00000000-0005-0000-0000-000015100000}"/>
    <cellStyle name="Calculation 3 4 3 3 4 2" xfId="26663" xr:uid="{00000000-0005-0000-0000-000027680000}"/>
    <cellStyle name="Calculation 3 4 3 3 5" xfId="32412" xr:uid="{00000000-0005-0000-0000-00009C7E0000}"/>
    <cellStyle name="Calculation 3 4 3 4" xfId="4118" xr:uid="{00000000-0005-0000-0000-000016100000}"/>
    <cellStyle name="Calculation 3 4 3 4 2" xfId="4119" xr:uid="{00000000-0005-0000-0000-000017100000}"/>
    <cellStyle name="Calculation 3 4 3 5" xfId="4120" xr:uid="{00000000-0005-0000-0000-000018100000}"/>
    <cellStyle name="Calculation 3 4 3 5 2" xfId="4121" xr:uid="{00000000-0005-0000-0000-000019100000}"/>
    <cellStyle name="Calculation 3 4 3 5 3" xfId="26291" xr:uid="{00000000-0005-0000-0000-0000B3660000}"/>
    <cellStyle name="Calculation 3 4 3 6" xfId="4122" xr:uid="{00000000-0005-0000-0000-00001A100000}"/>
    <cellStyle name="Calculation 3 4 3 7" xfId="31609" xr:uid="{00000000-0005-0000-0000-0000797B0000}"/>
    <cellStyle name="Calculation 3 4 4" xfId="1189" xr:uid="{00000000-0005-0000-0000-0000A5040000}"/>
    <cellStyle name="Calculation 3 4 4 2" xfId="2187" xr:uid="{00000000-0005-0000-0000-00008B080000}"/>
    <cellStyle name="Calculation 3 4 4 2 2" xfId="4123" xr:uid="{00000000-0005-0000-0000-00001B100000}"/>
    <cellStyle name="Calculation 3 4 4 2 2 2" xfId="4124" xr:uid="{00000000-0005-0000-0000-00001C100000}"/>
    <cellStyle name="Calculation 3 4 4 2 2 2 2" xfId="4125" xr:uid="{00000000-0005-0000-0000-00001D100000}"/>
    <cellStyle name="Calculation 3 4 4 2 2 2 3" xfId="25654" xr:uid="{00000000-0005-0000-0000-000036640000}"/>
    <cellStyle name="Calculation 3 4 4 2 2 3" xfId="4126" xr:uid="{00000000-0005-0000-0000-00001E100000}"/>
    <cellStyle name="Calculation 3 4 4 2 2 3 2" xfId="4127" xr:uid="{00000000-0005-0000-0000-00001F100000}"/>
    <cellStyle name="Calculation 3 4 4 2 2 4" xfId="4128" xr:uid="{00000000-0005-0000-0000-000020100000}"/>
    <cellStyle name="Calculation 3 4 4 2 3" xfId="4129" xr:uid="{00000000-0005-0000-0000-000021100000}"/>
    <cellStyle name="Calculation 3 4 4 2 3 2" xfId="4130" xr:uid="{00000000-0005-0000-0000-000022100000}"/>
    <cellStyle name="Calculation 3 4 4 2 3 3" xfId="30789" xr:uid="{00000000-0005-0000-0000-000045780000}"/>
    <cellStyle name="Calculation 3 4 4 2 4" xfId="4131" xr:uid="{00000000-0005-0000-0000-000023100000}"/>
    <cellStyle name="Calculation 3 4 4 2 4 2" xfId="4132" xr:uid="{00000000-0005-0000-0000-000024100000}"/>
    <cellStyle name="Calculation 3 4 4 2 4 3" xfId="29359" xr:uid="{00000000-0005-0000-0000-0000AF720000}"/>
    <cellStyle name="Calculation 3 4 4 2 5" xfId="4133" xr:uid="{00000000-0005-0000-0000-000025100000}"/>
    <cellStyle name="Calculation 3 4 4 3" xfId="4134" xr:uid="{00000000-0005-0000-0000-000026100000}"/>
    <cellStyle name="Calculation 3 4 4 3 2" xfId="4135" xr:uid="{00000000-0005-0000-0000-000027100000}"/>
    <cellStyle name="Calculation 3 4 4 3 2 2" xfId="4136" xr:uid="{00000000-0005-0000-0000-000028100000}"/>
    <cellStyle name="Calculation 3 4 4 3 3" xfId="4137" xr:uid="{00000000-0005-0000-0000-000029100000}"/>
    <cellStyle name="Calculation 3 4 4 3 3 2" xfId="4138" xr:uid="{00000000-0005-0000-0000-00002A100000}"/>
    <cellStyle name="Calculation 3 4 4 3 3 2 2" xfId="29815" xr:uid="{00000000-0005-0000-0000-000077740000}"/>
    <cellStyle name="Calculation 3 4 4 3 4" xfId="4139" xr:uid="{00000000-0005-0000-0000-00002B100000}"/>
    <cellStyle name="Calculation 3 4 4 3 5" xfId="32551" xr:uid="{00000000-0005-0000-0000-0000277F0000}"/>
    <cellStyle name="Calculation 3 4 4 4" xfId="4140" xr:uid="{00000000-0005-0000-0000-00002C100000}"/>
    <cellStyle name="Calculation 3 4 4 4 2" xfId="4141" xr:uid="{00000000-0005-0000-0000-00002D100000}"/>
    <cellStyle name="Calculation 3 4 4 4 3" xfId="25386" xr:uid="{00000000-0005-0000-0000-00002A630000}"/>
    <cellStyle name="Calculation 3 4 4 5" xfId="4142" xr:uid="{00000000-0005-0000-0000-00002E100000}"/>
    <cellStyle name="Calculation 3 4 4 5 2" xfId="4143" xr:uid="{00000000-0005-0000-0000-00002F100000}"/>
    <cellStyle name="Calculation 3 4 4 6" xfId="4144" xr:uid="{00000000-0005-0000-0000-000030100000}"/>
    <cellStyle name="Calculation 3 4 4 7" xfId="31652" xr:uid="{00000000-0005-0000-0000-0000A47B0000}"/>
    <cellStyle name="Calculation 3 4 5" xfId="2096" xr:uid="{00000000-0005-0000-0000-000030080000}"/>
    <cellStyle name="Calculation 3 4 5 2" xfId="4145" xr:uid="{00000000-0005-0000-0000-000031100000}"/>
    <cellStyle name="Calculation 3 4 5 2 2" xfId="4146" xr:uid="{00000000-0005-0000-0000-000032100000}"/>
    <cellStyle name="Calculation 3 4 5 2 2 2" xfId="4147" xr:uid="{00000000-0005-0000-0000-000033100000}"/>
    <cellStyle name="Calculation 3 4 5 2 2 2 2" xfId="29744" xr:uid="{00000000-0005-0000-0000-000030740000}"/>
    <cellStyle name="Calculation 3 4 5 2 3" xfId="4148" xr:uid="{00000000-0005-0000-0000-000034100000}"/>
    <cellStyle name="Calculation 3 4 5 2 3 2" xfId="4149" xr:uid="{00000000-0005-0000-0000-000035100000}"/>
    <cellStyle name="Calculation 3 4 5 2 4" xfId="4150" xr:uid="{00000000-0005-0000-0000-000036100000}"/>
    <cellStyle name="Calculation 3 4 5 2 5" xfId="26892" xr:uid="{00000000-0005-0000-0000-00000C690000}"/>
    <cellStyle name="Calculation 3 4 5 3" xfId="4151" xr:uid="{00000000-0005-0000-0000-000037100000}"/>
    <cellStyle name="Calculation 3 4 5 3 2" xfId="4152" xr:uid="{00000000-0005-0000-0000-000038100000}"/>
    <cellStyle name="Calculation 3 4 5 3 3" xfId="28098" xr:uid="{00000000-0005-0000-0000-0000C26D0000}"/>
    <cellStyle name="Calculation 3 4 5 4" xfId="4153" xr:uid="{00000000-0005-0000-0000-000039100000}"/>
    <cellStyle name="Calculation 3 4 5 4 2" xfId="4154" xr:uid="{00000000-0005-0000-0000-00003A100000}"/>
    <cellStyle name="Calculation 3 4 5 5" xfId="4155" xr:uid="{00000000-0005-0000-0000-00003B100000}"/>
    <cellStyle name="Calculation 3 4 5 6" xfId="32143" xr:uid="{00000000-0005-0000-0000-00008F7D0000}"/>
    <cellStyle name="Calculation 3 4 6" xfId="4156" xr:uid="{00000000-0005-0000-0000-00003C100000}"/>
    <cellStyle name="Calculation 3 4 6 2" xfId="4157" xr:uid="{00000000-0005-0000-0000-00003D100000}"/>
    <cellStyle name="Calculation 3 4 6 2 2" xfId="4158" xr:uid="{00000000-0005-0000-0000-00003E100000}"/>
    <cellStyle name="Calculation 3 4 6 2 2 2" xfId="27008" xr:uid="{00000000-0005-0000-0000-000080690000}"/>
    <cellStyle name="Calculation 3 4 6 3" xfId="4159" xr:uid="{00000000-0005-0000-0000-00003F100000}"/>
    <cellStyle name="Calculation 3 4 6 3 2" xfId="4160" xr:uid="{00000000-0005-0000-0000-000040100000}"/>
    <cellStyle name="Calculation 3 4 6 4" xfId="4161" xr:uid="{00000000-0005-0000-0000-000041100000}"/>
    <cellStyle name="Calculation 3 4 7" xfId="4162" xr:uid="{00000000-0005-0000-0000-000042100000}"/>
    <cellStyle name="Calculation 3 4 7 2" xfId="4163" xr:uid="{00000000-0005-0000-0000-000043100000}"/>
    <cellStyle name="Calculation 3 4 7 3" xfId="28421" xr:uid="{00000000-0005-0000-0000-0000056F0000}"/>
    <cellStyle name="Calculation 3 4 8" xfId="4164" xr:uid="{00000000-0005-0000-0000-000044100000}"/>
    <cellStyle name="Calculation 3 4 8 2" xfId="4165" xr:uid="{00000000-0005-0000-0000-000045100000}"/>
    <cellStyle name="Calculation 3 4 9" xfId="4166" xr:uid="{00000000-0005-0000-0000-000046100000}"/>
    <cellStyle name="Calculation 3 4 9 2" xfId="26778" xr:uid="{00000000-0005-0000-0000-00009A680000}"/>
    <cellStyle name="Calculation 3 5" xfId="1057" xr:uid="{00000000-0005-0000-0000-000021040000}"/>
    <cellStyle name="Calculation 3 5 2" xfId="1454" xr:uid="{00000000-0005-0000-0000-0000AE050000}"/>
    <cellStyle name="Calculation 3 5 2 2" xfId="2445" xr:uid="{00000000-0005-0000-0000-00008D090000}"/>
    <cellStyle name="Calculation 3 5 2 2 2" xfId="4167" xr:uid="{00000000-0005-0000-0000-000047100000}"/>
    <cellStyle name="Calculation 3 5 2 2 2 2" xfId="4168" xr:uid="{00000000-0005-0000-0000-000048100000}"/>
    <cellStyle name="Calculation 3 5 2 2 2 2 2" xfId="4169" xr:uid="{00000000-0005-0000-0000-000049100000}"/>
    <cellStyle name="Calculation 3 5 2 2 2 2 2 2" xfId="31267" xr:uid="{00000000-0005-0000-0000-0000237A0000}"/>
    <cellStyle name="Calculation 3 5 2 2 2 3" xfId="4170" xr:uid="{00000000-0005-0000-0000-00004A100000}"/>
    <cellStyle name="Calculation 3 5 2 2 2 3 2" xfId="4171" xr:uid="{00000000-0005-0000-0000-00004B100000}"/>
    <cellStyle name="Calculation 3 5 2 2 2 4" xfId="4172" xr:uid="{00000000-0005-0000-0000-00004C100000}"/>
    <cellStyle name="Calculation 3 5 2 2 3" xfId="4173" xr:uid="{00000000-0005-0000-0000-00004D100000}"/>
    <cellStyle name="Calculation 3 5 2 2 3 2" xfId="4174" xr:uid="{00000000-0005-0000-0000-00004E100000}"/>
    <cellStyle name="Calculation 3 5 2 2 4" xfId="4175" xr:uid="{00000000-0005-0000-0000-00004F100000}"/>
    <cellStyle name="Calculation 3 5 2 2 4 2" xfId="4176" xr:uid="{00000000-0005-0000-0000-000050100000}"/>
    <cellStyle name="Calculation 3 5 2 2 5" xfId="4177" xr:uid="{00000000-0005-0000-0000-000051100000}"/>
    <cellStyle name="Calculation 3 5 2 2 5 2" xfId="28824" xr:uid="{00000000-0005-0000-0000-000098700000}"/>
    <cellStyle name="Calculation 3 5 2 2 6" xfId="28011" xr:uid="{00000000-0005-0000-0000-00006B6D0000}"/>
    <cellStyle name="Calculation 3 5 2 3" xfId="4178" xr:uid="{00000000-0005-0000-0000-000052100000}"/>
    <cellStyle name="Calculation 3 5 2 3 2" xfId="4179" xr:uid="{00000000-0005-0000-0000-000053100000}"/>
    <cellStyle name="Calculation 3 5 2 3 2 2" xfId="4180" xr:uid="{00000000-0005-0000-0000-000054100000}"/>
    <cellStyle name="Calculation 3 5 2 3 3" xfId="4181" xr:uid="{00000000-0005-0000-0000-000055100000}"/>
    <cellStyle name="Calculation 3 5 2 3 3 2" xfId="4182" xr:uid="{00000000-0005-0000-0000-000056100000}"/>
    <cellStyle name="Calculation 3 5 2 3 4" xfId="4183" xr:uid="{00000000-0005-0000-0000-000057100000}"/>
    <cellStyle name="Calculation 3 5 2 3 4 2" xfId="29617" xr:uid="{00000000-0005-0000-0000-0000B1730000}"/>
    <cellStyle name="Calculation 3 5 2 4" xfId="4184" xr:uid="{00000000-0005-0000-0000-000058100000}"/>
    <cellStyle name="Calculation 3 5 2 4 2" xfId="4185" xr:uid="{00000000-0005-0000-0000-000059100000}"/>
    <cellStyle name="Calculation 3 5 2 4 2 2" xfId="29187" xr:uid="{00000000-0005-0000-0000-000003720000}"/>
    <cellStyle name="Calculation 3 5 2 5" xfId="4186" xr:uid="{00000000-0005-0000-0000-00005A100000}"/>
    <cellStyle name="Calculation 3 5 2 5 2" xfId="4187" xr:uid="{00000000-0005-0000-0000-00005B100000}"/>
    <cellStyle name="Calculation 3 5 2 5 2 2" xfId="30304" xr:uid="{00000000-0005-0000-0000-000060760000}"/>
    <cellStyle name="Calculation 3 5 2 6" xfId="4188" xr:uid="{00000000-0005-0000-0000-00005C100000}"/>
    <cellStyle name="Calculation 3 5 2 6 2" xfId="30991" xr:uid="{00000000-0005-0000-0000-00000F790000}"/>
    <cellStyle name="Calculation 3 5 2 7" xfId="27460" xr:uid="{00000000-0005-0000-0000-0000446B0000}"/>
    <cellStyle name="Calculation 3 5 3" xfId="1716" xr:uid="{00000000-0005-0000-0000-0000B4060000}"/>
    <cellStyle name="Calculation 3 5 3 2" xfId="2701" xr:uid="{00000000-0005-0000-0000-00008D0A0000}"/>
    <cellStyle name="Calculation 3 5 3 2 2" xfId="4189" xr:uid="{00000000-0005-0000-0000-00005D100000}"/>
    <cellStyle name="Calculation 3 5 3 2 2 2" xfId="4190" xr:uid="{00000000-0005-0000-0000-00005E100000}"/>
    <cellStyle name="Calculation 3 5 3 2 2 2 2" xfId="4191" xr:uid="{00000000-0005-0000-0000-00005F100000}"/>
    <cellStyle name="Calculation 3 5 3 2 2 3" xfId="4192" xr:uid="{00000000-0005-0000-0000-000060100000}"/>
    <cellStyle name="Calculation 3 5 3 2 2 3 2" xfId="4193" xr:uid="{00000000-0005-0000-0000-000061100000}"/>
    <cellStyle name="Calculation 3 5 3 2 2 3 2 2" xfId="26407" xr:uid="{00000000-0005-0000-0000-000027670000}"/>
    <cellStyle name="Calculation 3 5 3 2 2 3 3" xfId="27786" xr:uid="{00000000-0005-0000-0000-00008A6C0000}"/>
    <cellStyle name="Calculation 3 5 3 2 2 4" xfId="4194" xr:uid="{00000000-0005-0000-0000-000062100000}"/>
    <cellStyle name="Calculation 3 5 3 2 2 5" xfId="29895" xr:uid="{00000000-0005-0000-0000-0000C7740000}"/>
    <cellStyle name="Calculation 3 5 3 2 3" xfId="4195" xr:uid="{00000000-0005-0000-0000-000063100000}"/>
    <cellStyle name="Calculation 3 5 3 2 3 2" xfId="4196" xr:uid="{00000000-0005-0000-0000-000064100000}"/>
    <cellStyle name="Calculation 3 5 3 2 4" xfId="4197" xr:uid="{00000000-0005-0000-0000-000065100000}"/>
    <cellStyle name="Calculation 3 5 3 2 4 2" xfId="4198" xr:uid="{00000000-0005-0000-0000-000066100000}"/>
    <cellStyle name="Calculation 3 5 3 2 5" xfId="4199" xr:uid="{00000000-0005-0000-0000-000067100000}"/>
    <cellStyle name="Calculation 3 5 3 2 6" xfId="32301" xr:uid="{00000000-0005-0000-0000-00002D7E0000}"/>
    <cellStyle name="Calculation 3 5 3 3" xfId="4200" xr:uid="{00000000-0005-0000-0000-000068100000}"/>
    <cellStyle name="Calculation 3 5 3 3 2" xfId="4201" xr:uid="{00000000-0005-0000-0000-000069100000}"/>
    <cellStyle name="Calculation 3 5 3 3 2 2" xfId="4202" xr:uid="{00000000-0005-0000-0000-00006A100000}"/>
    <cellStyle name="Calculation 3 5 3 3 2 3" xfId="29785" xr:uid="{00000000-0005-0000-0000-000059740000}"/>
    <cellStyle name="Calculation 3 5 3 3 3" xfId="4203" xr:uid="{00000000-0005-0000-0000-00006B100000}"/>
    <cellStyle name="Calculation 3 5 3 3 3 2" xfId="4204" xr:uid="{00000000-0005-0000-0000-00006C100000}"/>
    <cellStyle name="Calculation 3 5 3 3 3 2 2" xfId="25855" xr:uid="{00000000-0005-0000-0000-0000FF640000}"/>
    <cellStyle name="Calculation 3 5 3 3 3 3" xfId="29908" xr:uid="{00000000-0005-0000-0000-0000D4740000}"/>
    <cellStyle name="Calculation 3 5 3 3 4" xfId="4205" xr:uid="{00000000-0005-0000-0000-00006D100000}"/>
    <cellStyle name="Calculation 3 5 3 4" xfId="4206" xr:uid="{00000000-0005-0000-0000-00006E100000}"/>
    <cellStyle name="Calculation 3 5 3 4 2" xfId="4207" xr:uid="{00000000-0005-0000-0000-00006F100000}"/>
    <cellStyle name="Calculation 3 5 3 4 2 2" xfId="28475" xr:uid="{00000000-0005-0000-0000-00003B6F0000}"/>
    <cellStyle name="Calculation 3 5 3 5" xfId="4208" xr:uid="{00000000-0005-0000-0000-000070100000}"/>
    <cellStyle name="Calculation 3 5 3 5 2" xfId="4209" xr:uid="{00000000-0005-0000-0000-000071100000}"/>
    <cellStyle name="Calculation 3 5 3 6" xfId="4210" xr:uid="{00000000-0005-0000-0000-000072100000}"/>
    <cellStyle name="Calculation 3 5 3 7" xfId="31865" xr:uid="{00000000-0005-0000-0000-0000797C0000}"/>
    <cellStyle name="Calculation 3 5 4" xfId="2067" xr:uid="{00000000-0005-0000-0000-000013080000}"/>
    <cellStyle name="Calculation 3 5 4 2" xfId="4211" xr:uid="{00000000-0005-0000-0000-000073100000}"/>
    <cellStyle name="Calculation 3 5 4 2 2" xfId="4212" xr:uid="{00000000-0005-0000-0000-000074100000}"/>
    <cellStyle name="Calculation 3 5 4 2 2 2" xfId="4213" xr:uid="{00000000-0005-0000-0000-000075100000}"/>
    <cellStyle name="Calculation 3 5 4 2 3" xfId="4214" xr:uid="{00000000-0005-0000-0000-000076100000}"/>
    <cellStyle name="Calculation 3 5 4 2 3 2" xfId="4215" xr:uid="{00000000-0005-0000-0000-000077100000}"/>
    <cellStyle name="Calculation 3 5 4 2 4" xfId="4216" xr:uid="{00000000-0005-0000-0000-000078100000}"/>
    <cellStyle name="Calculation 3 5 4 2 5" xfId="27270" xr:uid="{00000000-0005-0000-0000-0000866A0000}"/>
    <cellStyle name="Calculation 3 5 4 3" xfId="4217" xr:uid="{00000000-0005-0000-0000-000079100000}"/>
    <cellStyle name="Calculation 3 5 4 3 2" xfId="4218" xr:uid="{00000000-0005-0000-0000-00007A100000}"/>
    <cellStyle name="Calculation 3 5 4 3 3" xfId="25175" xr:uid="{00000000-0005-0000-0000-000057620000}"/>
    <cellStyle name="Calculation 3 5 4 4" xfId="4219" xr:uid="{00000000-0005-0000-0000-00007B100000}"/>
    <cellStyle name="Calculation 3 5 4 4 2" xfId="4220" xr:uid="{00000000-0005-0000-0000-00007C100000}"/>
    <cellStyle name="Calculation 3 5 4 4 3" xfId="28850" xr:uid="{00000000-0005-0000-0000-0000B2700000}"/>
    <cellStyle name="Calculation 3 5 4 5" xfId="4221" xr:uid="{00000000-0005-0000-0000-00007D100000}"/>
    <cellStyle name="Calculation 3 5 4 6" xfId="32127" xr:uid="{00000000-0005-0000-0000-00007F7D0000}"/>
    <cellStyle name="Calculation 3 5 5" xfId="4222" xr:uid="{00000000-0005-0000-0000-00007E100000}"/>
    <cellStyle name="Calculation 3 5 5 2" xfId="4223" xr:uid="{00000000-0005-0000-0000-00007F100000}"/>
    <cellStyle name="Calculation 3 5 5 2 2" xfId="4224" xr:uid="{00000000-0005-0000-0000-000080100000}"/>
    <cellStyle name="Calculation 3 5 5 2 2 2" xfId="27335" xr:uid="{00000000-0005-0000-0000-0000C76A0000}"/>
    <cellStyle name="Calculation 3 5 5 3" xfId="4225" xr:uid="{00000000-0005-0000-0000-000081100000}"/>
    <cellStyle name="Calculation 3 5 5 3 2" xfId="4226" xr:uid="{00000000-0005-0000-0000-000082100000}"/>
    <cellStyle name="Calculation 3 5 5 3 3" xfId="30058" xr:uid="{00000000-0005-0000-0000-00006A750000}"/>
    <cellStyle name="Calculation 3 5 5 4" xfId="4227" xr:uid="{00000000-0005-0000-0000-000083100000}"/>
    <cellStyle name="Calculation 3 5 6" xfId="4228" xr:uid="{00000000-0005-0000-0000-000084100000}"/>
    <cellStyle name="Calculation 3 5 6 2" xfId="4229" xr:uid="{00000000-0005-0000-0000-000085100000}"/>
    <cellStyle name="Calculation 3 5 6 3" xfId="29208" xr:uid="{00000000-0005-0000-0000-000018720000}"/>
    <cellStyle name="Calculation 3 5 7" xfId="4230" xr:uid="{00000000-0005-0000-0000-000086100000}"/>
    <cellStyle name="Calculation 3 5 7 2" xfId="4231" xr:uid="{00000000-0005-0000-0000-000087100000}"/>
    <cellStyle name="Calculation 3 5 7 3" xfId="28592" xr:uid="{00000000-0005-0000-0000-0000B06F0000}"/>
    <cellStyle name="Calculation 3 5 8" xfId="4232" xr:uid="{00000000-0005-0000-0000-000088100000}"/>
    <cellStyle name="Calculation 3 6" xfId="978" xr:uid="{00000000-0005-0000-0000-0000D2030000}"/>
    <cellStyle name="Calculation 3 6 2" xfId="2002" xr:uid="{00000000-0005-0000-0000-0000D2070000}"/>
    <cellStyle name="Calculation 3 6 2 2" xfId="4233" xr:uid="{00000000-0005-0000-0000-000089100000}"/>
    <cellStyle name="Calculation 3 6 2 2 2" xfId="4234" xr:uid="{00000000-0005-0000-0000-00008A100000}"/>
    <cellStyle name="Calculation 3 6 2 2 2 2" xfId="4235" xr:uid="{00000000-0005-0000-0000-00008B100000}"/>
    <cellStyle name="Calculation 3 6 2 2 3" xfId="4236" xr:uid="{00000000-0005-0000-0000-00008C100000}"/>
    <cellStyle name="Calculation 3 6 2 2 3 2" xfId="4237" xr:uid="{00000000-0005-0000-0000-00008D100000}"/>
    <cellStyle name="Calculation 3 6 2 2 3 2 2" xfId="25375" xr:uid="{00000000-0005-0000-0000-00001F630000}"/>
    <cellStyle name="Calculation 3 6 2 2 4" xfId="4238" xr:uid="{00000000-0005-0000-0000-00008E100000}"/>
    <cellStyle name="Calculation 3 6 2 2 5" xfId="26646" xr:uid="{00000000-0005-0000-0000-000016680000}"/>
    <cellStyle name="Calculation 3 6 2 3" xfId="4239" xr:uid="{00000000-0005-0000-0000-00008F100000}"/>
    <cellStyle name="Calculation 3 6 2 3 2" xfId="4240" xr:uid="{00000000-0005-0000-0000-000090100000}"/>
    <cellStyle name="Calculation 3 6 2 4" xfId="4241" xr:uid="{00000000-0005-0000-0000-000091100000}"/>
    <cellStyle name="Calculation 3 6 2 4 2" xfId="4242" xr:uid="{00000000-0005-0000-0000-000092100000}"/>
    <cellStyle name="Calculation 3 6 2 4 3" xfId="29854" xr:uid="{00000000-0005-0000-0000-00009E740000}"/>
    <cellStyle name="Calculation 3 6 2 5" xfId="4243" xr:uid="{00000000-0005-0000-0000-000093100000}"/>
    <cellStyle name="Calculation 3 6 3" xfId="4244" xr:uid="{00000000-0005-0000-0000-000094100000}"/>
    <cellStyle name="Calculation 3 6 3 2" xfId="4245" xr:uid="{00000000-0005-0000-0000-000095100000}"/>
    <cellStyle name="Calculation 3 6 3 2 2" xfId="4246" xr:uid="{00000000-0005-0000-0000-000096100000}"/>
    <cellStyle name="Calculation 3 6 3 2 2 2" xfId="26014" xr:uid="{00000000-0005-0000-0000-00009E650000}"/>
    <cellStyle name="Calculation 3 6 3 3" xfId="4247" xr:uid="{00000000-0005-0000-0000-000097100000}"/>
    <cellStyle name="Calculation 3 6 3 3 2" xfId="4248" xr:uid="{00000000-0005-0000-0000-000098100000}"/>
    <cellStyle name="Calculation 3 6 3 4" xfId="4249" xr:uid="{00000000-0005-0000-0000-000099100000}"/>
    <cellStyle name="Calculation 3 6 3 5" xfId="32440" xr:uid="{00000000-0005-0000-0000-0000B87E0000}"/>
    <cellStyle name="Calculation 3 6 4" xfId="4250" xr:uid="{00000000-0005-0000-0000-00009A100000}"/>
    <cellStyle name="Calculation 3 6 4 2" xfId="4251" xr:uid="{00000000-0005-0000-0000-00009B100000}"/>
    <cellStyle name="Calculation 3 6 5" xfId="4252" xr:uid="{00000000-0005-0000-0000-00009C100000}"/>
    <cellStyle name="Calculation 3 6 5 2" xfId="4253" xr:uid="{00000000-0005-0000-0000-00009D100000}"/>
    <cellStyle name="Calculation 3 6 6" xfId="4254" xr:uid="{00000000-0005-0000-0000-00009E100000}"/>
    <cellStyle name="Calculation 3 6 6 2" xfId="29536" xr:uid="{00000000-0005-0000-0000-000060730000}"/>
    <cellStyle name="Calculation 3 6 7" xfId="31629" xr:uid="{00000000-0005-0000-0000-00008D7B0000}"/>
    <cellStyle name="Calculation 3 7" xfId="843" xr:uid="{00000000-0005-0000-0000-00004B030000}"/>
    <cellStyle name="Calculation 3 7 2" xfId="1901" xr:uid="{00000000-0005-0000-0000-00006D070000}"/>
    <cellStyle name="Calculation 3 7 2 2" xfId="4255" xr:uid="{00000000-0005-0000-0000-00009F100000}"/>
    <cellStyle name="Calculation 3 7 2 2 2" xfId="4256" xr:uid="{00000000-0005-0000-0000-0000A0100000}"/>
    <cellStyle name="Calculation 3 7 2 2 2 2" xfId="4257" xr:uid="{00000000-0005-0000-0000-0000A1100000}"/>
    <cellStyle name="Calculation 3 7 2 2 2 2 2" xfId="27065" xr:uid="{00000000-0005-0000-0000-0000B9690000}"/>
    <cellStyle name="Calculation 3 7 2 2 3" xfId="4258" xr:uid="{00000000-0005-0000-0000-0000A2100000}"/>
    <cellStyle name="Calculation 3 7 2 2 3 2" xfId="4259" xr:uid="{00000000-0005-0000-0000-0000A3100000}"/>
    <cellStyle name="Calculation 3 7 2 2 3 2 2" xfId="30336" xr:uid="{00000000-0005-0000-0000-000080760000}"/>
    <cellStyle name="Calculation 3 7 2 2 3 3" xfId="26936" xr:uid="{00000000-0005-0000-0000-000038690000}"/>
    <cellStyle name="Calculation 3 7 2 2 4" xfId="4260" xr:uid="{00000000-0005-0000-0000-0000A4100000}"/>
    <cellStyle name="Calculation 3 7 2 2 4 2" xfId="26073" xr:uid="{00000000-0005-0000-0000-0000D9650000}"/>
    <cellStyle name="Calculation 3 7 2 3" xfId="4261" xr:uid="{00000000-0005-0000-0000-0000A5100000}"/>
    <cellStyle name="Calculation 3 7 2 3 2" xfId="4262" xr:uid="{00000000-0005-0000-0000-0000A6100000}"/>
    <cellStyle name="Calculation 3 7 2 4" xfId="4263" xr:uid="{00000000-0005-0000-0000-0000A7100000}"/>
    <cellStyle name="Calculation 3 7 2 4 2" xfId="4264" xr:uid="{00000000-0005-0000-0000-0000A8100000}"/>
    <cellStyle name="Calculation 3 7 2 5" xfId="4265" xr:uid="{00000000-0005-0000-0000-0000A9100000}"/>
    <cellStyle name="Calculation 3 7 2 6" xfId="28252" xr:uid="{00000000-0005-0000-0000-00005C6E0000}"/>
    <cellStyle name="Calculation 3 7 3" xfId="4266" xr:uid="{00000000-0005-0000-0000-0000AA100000}"/>
    <cellStyle name="Calculation 3 7 3 2" xfId="4267" xr:uid="{00000000-0005-0000-0000-0000AB100000}"/>
    <cellStyle name="Calculation 3 7 3 2 2" xfId="4268" xr:uid="{00000000-0005-0000-0000-0000AC100000}"/>
    <cellStyle name="Calculation 3 7 3 2 2 2" xfId="29791" xr:uid="{00000000-0005-0000-0000-00005F740000}"/>
    <cellStyle name="Calculation 3 7 3 3" xfId="4269" xr:uid="{00000000-0005-0000-0000-0000AD100000}"/>
    <cellStyle name="Calculation 3 7 3 3 2" xfId="4270" xr:uid="{00000000-0005-0000-0000-0000AE100000}"/>
    <cellStyle name="Calculation 3 7 3 3 2 2" xfId="29321" xr:uid="{00000000-0005-0000-0000-000089720000}"/>
    <cellStyle name="Calculation 3 7 3 3 3" xfId="27696" xr:uid="{00000000-0005-0000-0000-0000306C0000}"/>
    <cellStyle name="Calculation 3 7 3 4" xfId="4271" xr:uid="{00000000-0005-0000-0000-0000AF100000}"/>
    <cellStyle name="Calculation 3 7 3 5" xfId="32388" xr:uid="{00000000-0005-0000-0000-0000847E0000}"/>
    <cellStyle name="Calculation 3 7 4" xfId="4272" xr:uid="{00000000-0005-0000-0000-0000B0100000}"/>
    <cellStyle name="Calculation 3 7 4 2" xfId="4273" xr:uid="{00000000-0005-0000-0000-0000B1100000}"/>
    <cellStyle name="Calculation 3 7 5" xfId="4274" xr:uid="{00000000-0005-0000-0000-0000B2100000}"/>
    <cellStyle name="Calculation 3 7 5 2" xfId="4275" xr:uid="{00000000-0005-0000-0000-0000B3100000}"/>
    <cellStyle name="Calculation 3 7 5 3" xfId="25989" xr:uid="{00000000-0005-0000-0000-000085650000}"/>
    <cellStyle name="Calculation 3 7 6" xfId="4276" xr:uid="{00000000-0005-0000-0000-0000B4100000}"/>
    <cellStyle name="Calculation 3 7 7" xfId="31438" xr:uid="{00000000-0005-0000-0000-0000CE7A0000}"/>
    <cellStyle name="Calculation 3 8" xfId="1269" xr:uid="{00000000-0005-0000-0000-0000F5040000}"/>
    <cellStyle name="Calculation 3 8 2" xfId="4277" xr:uid="{00000000-0005-0000-0000-0000B5100000}"/>
    <cellStyle name="Calculation 3 8 2 2" xfId="4278" xr:uid="{00000000-0005-0000-0000-0000B6100000}"/>
    <cellStyle name="Calculation 3 8 2 2 2" xfId="4279" xr:uid="{00000000-0005-0000-0000-0000B7100000}"/>
    <cellStyle name="Calculation 3 8 2 2 2 2" xfId="28834" xr:uid="{00000000-0005-0000-0000-0000A2700000}"/>
    <cellStyle name="Calculation 3 8 2 2 3" xfId="27458" xr:uid="{00000000-0005-0000-0000-0000426B0000}"/>
    <cellStyle name="Calculation 3 8 2 3" xfId="4280" xr:uid="{00000000-0005-0000-0000-0000B8100000}"/>
    <cellStyle name="Calculation 3 8 2 3 2" xfId="4281" xr:uid="{00000000-0005-0000-0000-0000B9100000}"/>
    <cellStyle name="Calculation 3 8 2 4" xfId="4282" xr:uid="{00000000-0005-0000-0000-0000BA100000}"/>
    <cellStyle name="Calculation 3 8 2 5" xfId="32599" xr:uid="{00000000-0005-0000-0000-0000577F0000}"/>
    <cellStyle name="Calculation 3 8 3" xfId="4283" xr:uid="{00000000-0005-0000-0000-0000BB100000}"/>
    <cellStyle name="Calculation 3 8 3 2" xfId="4284" xr:uid="{00000000-0005-0000-0000-0000BC100000}"/>
    <cellStyle name="Calculation 3 8 3 2 2" xfId="26940" xr:uid="{00000000-0005-0000-0000-00003C690000}"/>
    <cellStyle name="Calculation 3 8 4" xfId="4285" xr:uid="{00000000-0005-0000-0000-0000BD100000}"/>
    <cellStyle name="Calculation 3 8 4 2" xfId="4286" xr:uid="{00000000-0005-0000-0000-0000BE100000}"/>
    <cellStyle name="Calculation 3 8 5" xfId="4287" xr:uid="{00000000-0005-0000-0000-0000BF100000}"/>
    <cellStyle name="Calculation 3 8 5 2" xfId="26342" xr:uid="{00000000-0005-0000-0000-0000E6660000}"/>
    <cellStyle name="Calculation 3 8 6" xfId="31969" xr:uid="{00000000-0005-0000-0000-0000E17C0000}"/>
    <cellStyle name="Calculation 3 9" xfId="2794" xr:uid="{00000000-0005-0000-0000-0000EA0A0000}"/>
    <cellStyle name="Calculation 3 9 2" xfId="4288" xr:uid="{00000000-0005-0000-0000-0000C0100000}"/>
    <cellStyle name="Calculation 3 9 2 2" xfId="4289" xr:uid="{00000000-0005-0000-0000-0000C1100000}"/>
    <cellStyle name="Calculation 3 9 3" xfId="4290" xr:uid="{00000000-0005-0000-0000-0000C2100000}"/>
    <cellStyle name="Calculation 3 9 3 2" xfId="4291" xr:uid="{00000000-0005-0000-0000-0000C3100000}"/>
    <cellStyle name="Calculation 3 9 3 2 2" xfId="26600" xr:uid="{00000000-0005-0000-0000-0000E8670000}"/>
    <cellStyle name="Calculation 3 9 4" xfId="4292" xr:uid="{00000000-0005-0000-0000-0000C4100000}"/>
    <cellStyle name="Calculation 3 9 4 2" xfId="31324" xr:uid="{00000000-0005-0000-0000-00005C7A0000}"/>
    <cellStyle name="Calculation 3 9 5" xfId="30221" xr:uid="{00000000-0005-0000-0000-00000D760000}"/>
    <cellStyle name="Calculation 4" xfId="231" xr:uid="{00000000-0005-0000-0000-0000E7000000}"/>
    <cellStyle name="Calculation 4 10" xfId="4293" xr:uid="{00000000-0005-0000-0000-0000C5100000}"/>
    <cellStyle name="Calculation 4 10 2" xfId="4294" xr:uid="{00000000-0005-0000-0000-0000C6100000}"/>
    <cellStyle name="Calculation 4 11" xfId="4295" xr:uid="{00000000-0005-0000-0000-0000C7100000}"/>
    <cellStyle name="Calculation 4 11 2" xfId="4296" xr:uid="{00000000-0005-0000-0000-0000C8100000}"/>
    <cellStyle name="Calculation 4 11 2 2" xfId="27552" xr:uid="{00000000-0005-0000-0000-0000A06B0000}"/>
    <cellStyle name="Calculation 4 11 3" xfId="27297" xr:uid="{00000000-0005-0000-0000-0000A16A0000}"/>
    <cellStyle name="Calculation 4 12" xfId="4297" xr:uid="{00000000-0005-0000-0000-0000C9100000}"/>
    <cellStyle name="Calculation 4 2" xfId="850" xr:uid="{00000000-0005-0000-0000-000052030000}"/>
    <cellStyle name="Calculation 4 2 10" xfId="4298" xr:uid="{00000000-0005-0000-0000-0000CA100000}"/>
    <cellStyle name="Calculation 4 2 11" xfId="31349" xr:uid="{00000000-0005-0000-0000-0000757A0000}"/>
    <cellStyle name="Calculation 4 2 2" xfId="1006" xr:uid="{00000000-0005-0000-0000-0000EE030000}"/>
    <cellStyle name="Calculation 4 2 2 10" xfId="4299" xr:uid="{00000000-0005-0000-0000-0000CB100000}"/>
    <cellStyle name="Calculation 4 2 2 11" xfId="29724" xr:uid="{00000000-0005-0000-0000-00001C740000}"/>
    <cellStyle name="Calculation 4 2 2 2" xfId="1213" xr:uid="{00000000-0005-0000-0000-0000BD040000}"/>
    <cellStyle name="Calculation 4 2 2 2 2" xfId="1524" xr:uid="{00000000-0005-0000-0000-0000F4050000}"/>
    <cellStyle name="Calculation 4 2 2 2 2 2" xfId="2515" xr:uid="{00000000-0005-0000-0000-0000D3090000}"/>
    <cellStyle name="Calculation 4 2 2 2 2 2 2" xfId="4300" xr:uid="{00000000-0005-0000-0000-0000CC100000}"/>
    <cellStyle name="Calculation 4 2 2 2 2 2 2 2" xfId="4301" xr:uid="{00000000-0005-0000-0000-0000CD100000}"/>
    <cellStyle name="Calculation 4 2 2 2 2 2 2 2 2" xfId="4302" xr:uid="{00000000-0005-0000-0000-0000CE100000}"/>
    <cellStyle name="Calculation 4 2 2 2 2 2 2 2 2 2" xfId="28570" xr:uid="{00000000-0005-0000-0000-00009A6F0000}"/>
    <cellStyle name="Calculation 4 2 2 2 2 2 2 2 3" xfId="29295" xr:uid="{00000000-0005-0000-0000-00006F720000}"/>
    <cellStyle name="Calculation 4 2 2 2 2 2 2 3" xfId="4303" xr:uid="{00000000-0005-0000-0000-0000CF100000}"/>
    <cellStyle name="Calculation 4 2 2 2 2 2 2 3 2" xfId="4304" xr:uid="{00000000-0005-0000-0000-0000D0100000}"/>
    <cellStyle name="Calculation 4 2 2 2 2 2 2 3 3" xfId="28215" xr:uid="{00000000-0005-0000-0000-0000376E0000}"/>
    <cellStyle name="Calculation 4 2 2 2 2 2 2 4" xfId="4305" xr:uid="{00000000-0005-0000-0000-0000D1100000}"/>
    <cellStyle name="Calculation 4 2 2 2 2 2 2 5" xfId="29441" xr:uid="{00000000-0005-0000-0000-000001730000}"/>
    <cellStyle name="Calculation 4 2 2 2 2 2 3" xfId="4306" xr:uid="{00000000-0005-0000-0000-0000D2100000}"/>
    <cellStyle name="Calculation 4 2 2 2 2 2 3 2" xfId="4307" xr:uid="{00000000-0005-0000-0000-0000D3100000}"/>
    <cellStyle name="Calculation 4 2 2 2 2 2 4" xfId="4308" xr:uid="{00000000-0005-0000-0000-0000D4100000}"/>
    <cellStyle name="Calculation 4 2 2 2 2 2 4 2" xfId="4309" xr:uid="{00000000-0005-0000-0000-0000D5100000}"/>
    <cellStyle name="Calculation 4 2 2 2 2 2 5" xfId="4310" xr:uid="{00000000-0005-0000-0000-0000D6100000}"/>
    <cellStyle name="Calculation 4 2 2 2 2 2 6" xfId="28279" xr:uid="{00000000-0005-0000-0000-0000776E0000}"/>
    <cellStyle name="Calculation 4 2 2 2 2 3" xfId="4311" xr:uid="{00000000-0005-0000-0000-0000D7100000}"/>
    <cellStyle name="Calculation 4 2 2 2 2 3 2" xfId="4312" xr:uid="{00000000-0005-0000-0000-0000D8100000}"/>
    <cellStyle name="Calculation 4 2 2 2 2 3 2 2" xfId="4313" xr:uid="{00000000-0005-0000-0000-0000D9100000}"/>
    <cellStyle name="Calculation 4 2 2 2 2 3 3" xfId="4314" xr:uid="{00000000-0005-0000-0000-0000DA100000}"/>
    <cellStyle name="Calculation 4 2 2 2 2 3 3 2" xfId="4315" xr:uid="{00000000-0005-0000-0000-0000DB100000}"/>
    <cellStyle name="Calculation 4 2 2 2 2 3 4" xfId="4316" xr:uid="{00000000-0005-0000-0000-0000DC100000}"/>
    <cellStyle name="Calculation 4 2 2 2 2 3 5" xfId="27371" xr:uid="{00000000-0005-0000-0000-0000EB6A0000}"/>
    <cellStyle name="Calculation 4 2 2 2 2 4" xfId="4317" xr:uid="{00000000-0005-0000-0000-0000DD100000}"/>
    <cellStyle name="Calculation 4 2 2 2 2 4 2" xfId="4318" xr:uid="{00000000-0005-0000-0000-0000DE100000}"/>
    <cellStyle name="Calculation 4 2 2 2 2 5" xfId="4319" xr:uid="{00000000-0005-0000-0000-0000DF100000}"/>
    <cellStyle name="Calculation 4 2 2 2 2 5 2" xfId="4320" xr:uid="{00000000-0005-0000-0000-0000E0100000}"/>
    <cellStyle name="Calculation 4 2 2 2 2 5 2 2" xfId="27894" xr:uid="{00000000-0005-0000-0000-0000F66C0000}"/>
    <cellStyle name="Calculation 4 2 2 2 2 6" xfId="4321" xr:uid="{00000000-0005-0000-0000-0000E1100000}"/>
    <cellStyle name="Calculation 4 2 2 2 2 6 2" xfId="25771" xr:uid="{00000000-0005-0000-0000-0000AB640000}"/>
    <cellStyle name="Calculation 4 2 2 2 2 7" xfId="31752" xr:uid="{00000000-0005-0000-0000-0000087C0000}"/>
    <cellStyle name="Calculation 4 2 2 2 3" xfId="1786" xr:uid="{00000000-0005-0000-0000-0000FA060000}"/>
    <cellStyle name="Calculation 4 2 2 2 3 2" xfId="2771" xr:uid="{00000000-0005-0000-0000-0000D30A0000}"/>
    <cellStyle name="Calculation 4 2 2 2 3 2 2" xfId="4322" xr:uid="{00000000-0005-0000-0000-0000E2100000}"/>
    <cellStyle name="Calculation 4 2 2 2 3 2 2 2" xfId="4323" xr:uid="{00000000-0005-0000-0000-0000E3100000}"/>
    <cellStyle name="Calculation 4 2 2 2 3 2 2 2 2" xfId="4324" xr:uid="{00000000-0005-0000-0000-0000E4100000}"/>
    <cellStyle name="Calculation 4 2 2 2 3 2 2 2 2 2" xfId="28247" xr:uid="{00000000-0005-0000-0000-0000576E0000}"/>
    <cellStyle name="Calculation 4 2 2 2 3 2 2 3" xfId="4325" xr:uid="{00000000-0005-0000-0000-0000E5100000}"/>
    <cellStyle name="Calculation 4 2 2 2 3 2 2 3 2" xfId="4326" xr:uid="{00000000-0005-0000-0000-0000E6100000}"/>
    <cellStyle name="Calculation 4 2 2 2 3 2 2 4" xfId="4327" xr:uid="{00000000-0005-0000-0000-0000E7100000}"/>
    <cellStyle name="Calculation 4 2 2 2 3 2 2 5" xfId="28702" xr:uid="{00000000-0005-0000-0000-00001E700000}"/>
    <cellStyle name="Calculation 4 2 2 2 3 2 3" xfId="4328" xr:uid="{00000000-0005-0000-0000-0000E8100000}"/>
    <cellStyle name="Calculation 4 2 2 2 3 2 3 2" xfId="4329" xr:uid="{00000000-0005-0000-0000-0000E9100000}"/>
    <cellStyle name="Calculation 4 2 2 2 3 2 3 3" xfId="27306" xr:uid="{00000000-0005-0000-0000-0000AA6A0000}"/>
    <cellStyle name="Calculation 4 2 2 2 3 2 4" xfId="4330" xr:uid="{00000000-0005-0000-0000-0000EA100000}"/>
    <cellStyle name="Calculation 4 2 2 2 3 2 4 2" xfId="4331" xr:uid="{00000000-0005-0000-0000-0000EB100000}"/>
    <cellStyle name="Calculation 4 2 2 2 3 2 4 2 2" xfId="29832" xr:uid="{00000000-0005-0000-0000-000088740000}"/>
    <cellStyle name="Calculation 4 2 2 2 3 2 5" xfId="4332" xr:uid="{00000000-0005-0000-0000-0000EC100000}"/>
    <cellStyle name="Calculation 4 2 2 2 3 2 5 2" xfId="31325" xr:uid="{00000000-0005-0000-0000-00005D7A0000}"/>
    <cellStyle name="Calculation 4 2 2 2 3 2 6" xfId="28615" xr:uid="{00000000-0005-0000-0000-0000C76F0000}"/>
    <cellStyle name="Calculation 4 2 2 2 3 3" xfId="4333" xr:uid="{00000000-0005-0000-0000-0000ED100000}"/>
    <cellStyle name="Calculation 4 2 2 2 3 3 2" xfId="4334" xr:uid="{00000000-0005-0000-0000-0000EE100000}"/>
    <cellStyle name="Calculation 4 2 2 2 3 3 2 2" xfId="4335" xr:uid="{00000000-0005-0000-0000-0000EF100000}"/>
    <cellStyle name="Calculation 4 2 2 2 3 3 3" xfId="4336" xr:uid="{00000000-0005-0000-0000-0000F0100000}"/>
    <cellStyle name="Calculation 4 2 2 2 3 3 3 2" xfId="4337" xr:uid="{00000000-0005-0000-0000-0000F1100000}"/>
    <cellStyle name="Calculation 4 2 2 2 3 3 4" xfId="4338" xr:uid="{00000000-0005-0000-0000-0000F2100000}"/>
    <cellStyle name="Calculation 4 2 2 2 3 4" xfId="4339" xr:uid="{00000000-0005-0000-0000-0000F3100000}"/>
    <cellStyle name="Calculation 4 2 2 2 3 4 2" xfId="4340" xr:uid="{00000000-0005-0000-0000-0000F4100000}"/>
    <cellStyle name="Calculation 4 2 2 2 3 4 3" xfId="30461" xr:uid="{00000000-0005-0000-0000-0000FD760000}"/>
    <cellStyle name="Calculation 4 2 2 2 3 5" xfId="4341" xr:uid="{00000000-0005-0000-0000-0000F5100000}"/>
    <cellStyle name="Calculation 4 2 2 2 3 5 2" xfId="4342" xr:uid="{00000000-0005-0000-0000-0000F6100000}"/>
    <cellStyle name="Calculation 4 2 2 2 3 5 3" xfId="30615" xr:uid="{00000000-0005-0000-0000-000097770000}"/>
    <cellStyle name="Calculation 4 2 2 2 3 6" xfId="4343" xr:uid="{00000000-0005-0000-0000-0000F7100000}"/>
    <cellStyle name="Calculation 4 2 2 2 3 7" xfId="26614" xr:uid="{00000000-0005-0000-0000-0000F6670000}"/>
    <cellStyle name="Calculation 4 2 2 2 4" xfId="2211" xr:uid="{00000000-0005-0000-0000-0000A3080000}"/>
    <cellStyle name="Calculation 4 2 2 2 4 2" xfId="4344" xr:uid="{00000000-0005-0000-0000-0000F8100000}"/>
    <cellStyle name="Calculation 4 2 2 2 4 2 2" xfId="4345" xr:uid="{00000000-0005-0000-0000-0000F9100000}"/>
    <cellStyle name="Calculation 4 2 2 2 4 2 2 2" xfId="4346" xr:uid="{00000000-0005-0000-0000-0000FA100000}"/>
    <cellStyle name="Calculation 4 2 2 2 4 2 2 3" xfId="25750" xr:uid="{00000000-0005-0000-0000-000096640000}"/>
    <cellStyle name="Calculation 4 2 2 2 4 2 3" xfId="4347" xr:uid="{00000000-0005-0000-0000-0000FB100000}"/>
    <cellStyle name="Calculation 4 2 2 2 4 2 3 2" xfId="4348" xr:uid="{00000000-0005-0000-0000-0000FC100000}"/>
    <cellStyle name="Calculation 4 2 2 2 4 2 4" xfId="4349" xr:uid="{00000000-0005-0000-0000-0000FD100000}"/>
    <cellStyle name="Calculation 4 2 2 2 4 3" xfId="4350" xr:uid="{00000000-0005-0000-0000-0000FE100000}"/>
    <cellStyle name="Calculation 4 2 2 2 4 3 2" xfId="4351" xr:uid="{00000000-0005-0000-0000-0000FF100000}"/>
    <cellStyle name="Calculation 4 2 2 2 4 3 2 2" xfId="25435" xr:uid="{00000000-0005-0000-0000-00005B630000}"/>
    <cellStyle name="Calculation 4 2 2 2 4 4" xfId="4352" xr:uid="{00000000-0005-0000-0000-000000110000}"/>
    <cellStyle name="Calculation 4 2 2 2 4 4 2" xfId="4353" xr:uid="{00000000-0005-0000-0000-000001110000}"/>
    <cellStyle name="Calculation 4 2 2 2 4 4 3" xfId="29870" xr:uid="{00000000-0005-0000-0000-0000AE740000}"/>
    <cellStyle name="Calculation 4 2 2 2 4 5" xfId="4354" xr:uid="{00000000-0005-0000-0000-000002110000}"/>
    <cellStyle name="Calculation 4 2 2 2 5" xfId="4355" xr:uid="{00000000-0005-0000-0000-000003110000}"/>
    <cellStyle name="Calculation 4 2 2 2 5 2" xfId="4356" xr:uid="{00000000-0005-0000-0000-000004110000}"/>
    <cellStyle name="Calculation 4 2 2 2 5 2 2" xfId="4357" xr:uid="{00000000-0005-0000-0000-000005110000}"/>
    <cellStyle name="Calculation 4 2 2 2 5 3" xfId="4358" xr:uid="{00000000-0005-0000-0000-000006110000}"/>
    <cellStyle name="Calculation 4 2 2 2 5 3 2" xfId="4359" xr:uid="{00000000-0005-0000-0000-000007110000}"/>
    <cellStyle name="Calculation 4 2 2 2 5 4" xfId="4360" xr:uid="{00000000-0005-0000-0000-000008110000}"/>
    <cellStyle name="Calculation 4 2 2 2 5 5" xfId="32561" xr:uid="{00000000-0005-0000-0000-0000317F0000}"/>
    <cellStyle name="Calculation 4 2 2 2 6" xfId="4361" xr:uid="{00000000-0005-0000-0000-000009110000}"/>
    <cellStyle name="Calculation 4 2 2 2 6 2" xfId="4362" xr:uid="{00000000-0005-0000-0000-00000A110000}"/>
    <cellStyle name="Calculation 4 2 2 2 6 3" xfId="25622" xr:uid="{00000000-0005-0000-0000-000016640000}"/>
    <cellStyle name="Calculation 4 2 2 2 7" xfId="4363" xr:uid="{00000000-0005-0000-0000-00000B110000}"/>
    <cellStyle name="Calculation 4 2 2 2 7 2" xfId="4364" xr:uid="{00000000-0005-0000-0000-00000C110000}"/>
    <cellStyle name="Calculation 4 2 2 2 7 2 2" xfId="30114" xr:uid="{00000000-0005-0000-0000-0000A2750000}"/>
    <cellStyle name="Calculation 4 2 2 2 8" xfId="4365" xr:uid="{00000000-0005-0000-0000-00000D110000}"/>
    <cellStyle name="Calculation 4 2 2 2 8 2" xfId="28396" xr:uid="{00000000-0005-0000-0000-0000EC6E0000}"/>
    <cellStyle name="Calculation 4 2 2 2 9" xfId="31580" xr:uid="{00000000-0005-0000-0000-00005C7B0000}"/>
    <cellStyle name="Calculation 4 2 2 3" xfId="1434" xr:uid="{00000000-0005-0000-0000-00009A050000}"/>
    <cellStyle name="Calculation 4 2 2 3 2" xfId="1696" xr:uid="{00000000-0005-0000-0000-0000A0060000}"/>
    <cellStyle name="Calculation 4 2 2 3 2 2" xfId="2681" xr:uid="{00000000-0005-0000-0000-0000790A0000}"/>
    <cellStyle name="Calculation 4 2 2 3 2 2 2" xfId="4366" xr:uid="{00000000-0005-0000-0000-00000E110000}"/>
    <cellStyle name="Calculation 4 2 2 3 2 2 2 2" xfId="4367" xr:uid="{00000000-0005-0000-0000-00000F110000}"/>
    <cellStyle name="Calculation 4 2 2 3 2 2 2 2 2" xfId="4368" xr:uid="{00000000-0005-0000-0000-000010110000}"/>
    <cellStyle name="Calculation 4 2 2 3 2 2 2 2 3" xfId="29777" xr:uid="{00000000-0005-0000-0000-000051740000}"/>
    <cellStyle name="Calculation 4 2 2 3 2 2 2 3" xfId="4369" xr:uid="{00000000-0005-0000-0000-000011110000}"/>
    <cellStyle name="Calculation 4 2 2 3 2 2 2 3 2" xfId="4370" xr:uid="{00000000-0005-0000-0000-000012110000}"/>
    <cellStyle name="Calculation 4 2 2 3 2 2 2 3 2 2" xfId="30249" xr:uid="{00000000-0005-0000-0000-000029760000}"/>
    <cellStyle name="Calculation 4 2 2 3 2 2 2 4" xfId="4371" xr:uid="{00000000-0005-0000-0000-000013110000}"/>
    <cellStyle name="Calculation 4 2 2 3 2 2 2 4 2" xfId="28705" xr:uid="{00000000-0005-0000-0000-000021700000}"/>
    <cellStyle name="Calculation 4 2 2 3 2 2 3" xfId="4372" xr:uid="{00000000-0005-0000-0000-000014110000}"/>
    <cellStyle name="Calculation 4 2 2 3 2 2 3 2" xfId="4373" xr:uid="{00000000-0005-0000-0000-000015110000}"/>
    <cellStyle name="Calculation 4 2 2 3 2 2 4" xfId="4374" xr:uid="{00000000-0005-0000-0000-000016110000}"/>
    <cellStyle name="Calculation 4 2 2 3 2 2 4 2" xfId="4375" xr:uid="{00000000-0005-0000-0000-000017110000}"/>
    <cellStyle name="Calculation 4 2 2 3 2 2 4 2 2" xfId="30391" xr:uid="{00000000-0005-0000-0000-0000B7760000}"/>
    <cellStyle name="Calculation 4 2 2 3 2 2 5" xfId="4376" xr:uid="{00000000-0005-0000-0000-000018110000}"/>
    <cellStyle name="Calculation 4 2 2 3 2 2 5 2" xfId="30601" xr:uid="{00000000-0005-0000-0000-000089770000}"/>
    <cellStyle name="Calculation 4 2 2 3 2 2 6" xfId="32291" xr:uid="{00000000-0005-0000-0000-0000237E0000}"/>
    <cellStyle name="Calculation 4 2 2 3 2 3" xfId="4377" xr:uid="{00000000-0005-0000-0000-000019110000}"/>
    <cellStyle name="Calculation 4 2 2 3 2 3 2" xfId="4378" xr:uid="{00000000-0005-0000-0000-00001A110000}"/>
    <cellStyle name="Calculation 4 2 2 3 2 3 2 2" xfId="4379" xr:uid="{00000000-0005-0000-0000-00001B110000}"/>
    <cellStyle name="Calculation 4 2 2 3 2 3 2 3" xfId="27924" xr:uid="{00000000-0005-0000-0000-0000146D0000}"/>
    <cellStyle name="Calculation 4 2 2 3 2 3 3" xfId="4380" xr:uid="{00000000-0005-0000-0000-00001C110000}"/>
    <cellStyle name="Calculation 4 2 2 3 2 3 3 2" xfId="4381" xr:uid="{00000000-0005-0000-0000-00001D110000}"/>
    <cellStyle name="Calculation 4 2 2 3 2 3 3 2 2" xfId="31202" xr:uid="{00000000-0005-0000-0000-0000E2790000}"/>
    <cellStyle name="Calculation 4 2 2 3 2 3 4" xfId="4382" xr:uid="{00000000-0005-0000-0000-00001E110000}"/>
    <cellStyle name="Calculation 4 2 2 3 2 3 4 2" xfId="29506" xr:uid="{00000000-0005-0000-0000-000042730000}"/>
    <cellStyle name="Calculation 4 2 2 3 2 4" xfId="4383" xr:uid="{00000000-0005-0000-0000-00001F110000}"/>
    <cellStyle name="Calculation 4 2 2 3 2 4 2" xfId="4384" xr:uid="{00000000-0005-0000-0000-000020110000}"/>
    <cellStyle name="Calculation 4 2 2 3 2 4 2 2" xfId="29798" xr:uid="{00000000-0005-0000-0000-000066740000}"/>
    <cellStyle name="Calculation 4 2 2 3 2 5" xfId="4385" xr:uid="{00000000-0005-0000-0000-000021110000}"/>
    <cellStyle name="Calculation 4 2 2 3 2 5 2" xfId="4386" xr:uid="{00000000-0005-0000-0000-000022110000}"/>
    <cellStyle name="Calculation 4 2 2 3 2 6" xfId="4387" xr:uid="{00000000-0005-0000-0000-000023110000}"/>
    <cellStyle name="Calculation 4 2 2 3 2 7" xfId="31851" xr:uid="{00000000-0005-0000-0000-00006B7C0000}"/>
    <cellStyle name="Calculation 4 2 2 3 3" xfId="2425" xr:uid="{00000000-0005-0000-0000-000079090000}"/>
    <cellStyle name="Calculation 4 2 2 3 3 2" xfId="4388" xr:uid="{00000000-0005-0000-0000-000024110000}"/>
    <cellStyle name="Calculation 4 2 2 3 3 2 2" xfId="4389" xr:uid="{00000000-0005-0000-0000-000025110000}"/>
    <cellStyle name="Calculation 4 2 2 3 3 2 2 2" xfId="4390" xr:uid="{00000000-0005-0000-0000-000026110000}"/>
    <cellStyle name="Calculation 4 2 2 3 3 2 3" xfId="4391" xr:uid="{00000000-0005-0000-0000-000027110000}"/>
    <cellStyle name="Calculation 4 2 2 3 3 2 3 2" xfId="4392" xr:uid="{00000000-0005-0000-0000-000028110000}"/>
    <cellStyle name="Calculation 4 2 2 3 3 2 3 2 2" xfId="26223" xr:uid="{00000000-0005-0000-0000-00006F660000}"/>
    <cellStyle name="Calculation 4 2 2 3 3 2 4" xfId="4393" xr:uid="{00000000-0005-0000-0000-000029110000}"/>
    <cellStyle name="Calculation 4 2 2 3 3 3" xfId="4394" xr:uid="{00000000-0005-0000-0000-00002A110000}"/>
    <cellStyle name="Calculation 4 2 2 3 3 3 2" xfId="4395" xr:uid="{00000000-0005-0000-0000-00002B110000}"/>
    <cellStyle name="Calculation 4 2 2 3 3 3 3" xfId="25099" xr:uid="{00000000-0005-0000-0000-00000B620000}"/>
    <cellStyle name="Calculation 4 2 2 3 3 4" xfId="4396" xr:uid="{00000000-0005-0000-0000-00002C110000}"/>
    <cellStyle name="Calculation 4 2 2 3 3 4 2" xfId="4397" xr:uid="{00000000-0005-0000-0000-00002D110000}"/>
    <cellStyle name="Calculation 4 2 2 3 3 4 2 2" xfId="25601" xr:uid="{00000000-0005-0000-0000-000001640000}"/>
    <cellStyle name="Calculation 4 2 2 3 3 5" xfId="4398" xr:uid="{00000000-0005-0000-0000-00002E110000}"/>
    <cellStyle name="Calculation 4 2 2 3 4" xfId="4399" xr:uid="{00000000-0005-0000-0000-00002F110000}"/>
    <cellStyle name="Calculation 4 2 2 3 4 2" xfId="4400" xr:uid="{00000000-0005-0000-0000-000030110000}"/>
    <cellStyle name="Calculation 4 2 2 3 4 2 2" xfId="4401" xr:uid="{00000000-0005-0000-0000-000031110000}"/>
    <cellStyle name="Calculation 4 2 2 3 4 2 2 2" xfId="28903" xr:uid="{00000000-0005-0000-0000-0000E7700000}"/>
    <cellStyle name="Calculation 4 2 2 3 4 3" xfId="4402" xr:uid="{00000000-0005-0000-0000-000032110000}"/>
    <cellStyle name="Calculation 4 2 2 3 4 3 2" xfId="4403" xr:uid="{00000000-0005-0000-0000-000033110000}"/>
    <cellStyle name="Calculation 4 2 2 3 4 3 3" xfId="31112" xr:uid="{00000000-0005-0000-0000-000088790000}"/>
    <cellStyle name="Calculation 4 2 2 3 4 4" xfId="4404" xr:uid="{00000000-0005-0000-0000-000034110000}"/>
    <cellStyle name="Calculation 4 2 2 3 4 5" xfId="31029" xr:uid="{00000000-0005-0000-0000-000035790000}"/>
    <cellStyle name="Calculation 4 2 2 3 5" xfId="4405" xr:uid="{00000000-0005-0000-0000-000035110000}"/>
    <cellStyle name="Calculation 4 2 2 3 5 2" xfId="4406" xr:uid="{00000000-0005-0000-0000-000036110000}"/>
    <cellStyle name="Calculation 4 2 2 3 5 2 2" xfId="28523" xr:uid="{00000000-0005-0000-0000-00006B6F0000}"/>
    <cellStyle name="Calculation 4 2 2 3 6" xfId="4407" xr:uid="{00000000-0005-0000-0000-000037110000}"/>
    <cellStyle name="Calculation 4 2 2 3 6 2" xfId="4408" xr:uid="{00000000-0005-0000-0000-000038110000}"/>
    <cellStyle name="Calculation 4 2 2 3 7" xfId="4409" xr:uid="{00000000-0005-0000-0000-000039110000}"/>
    <cellStyle name="Calculation 4 2 2 3 8" xfId="31527" xr:uid="{00000000-0005-0000-0000-0000277B0000}"/>
    <cellStyle name="Calculation 4 2 2 4" xfId="1307" xr:uid="{00000000-0005-0000-0000-00001B050000}"/>
    <cellStyle name="Calculation 4 2 2 4 2" xfId="2298" xr:uid="{00000000-0005-0000-0000-0000FA080000}"/>
    <cellStyle name="Calculation 4 2 2 4 2 2" xfId="4410" xr:uid="{00000000-0005-0000-0000-00003A110000}"/>
    <cellStyle name="Calculation 4 2 2 4 2 2 2" xfId="4411" xr:uid="{00000000-0005-0000-0000-00003B110000}"/>
    <cellStyle name="Calculation 4 2 2 4 2 2 2 2" xfId="4412" xr:uid="{00000000-0005-0000-0000-00003C110000}"/>
    <cellStyle name="Calculation 4 2 2 4 2 2 3" xfId="4413" xr:uid="{00000000-0005-0000-0000-00003D110000}"/>
    <cellStyle name="Calculation 4 2 2 4 2 2 3 2" xfId="4414" xr:uid="{00000000-0005-0000-0000-00003E110000}"/>
    <cellStyle name="Calculation 4 2 2 4 2 2 4" xfId="4415" xr:uid="{00000000-0005-0000-0000-00003F110000}"/>
    <cellStyle name="Calculation 4 2 2 4 2 3" xfId="4416" xr:uid="{00000000-0005-0000-0000-000040110000}"/>
    <cellStyle name="Calculation 4 2 2 4 2 3 2" xfId="4417" xr:uid="{00000000-0005-0000-0000-000041110000}"/>
    <cellStyle name="Calculation 4 2 2 4 2 4" xfId="4418" xr:uid="{00000000-0005-0000-0000-000042110000}"/>
    <cellStyle name="Calculation 4 2 2 4 2 4 2" xfId="4419" xr:uid="{00000000-0005-0000-0000-000043110000}"/>
    <cellStyle name="Calculation 4 2 2 4 2 5" xfId="4420" xr:uid="{00000000-0005-0000-0000-000044110000}"/>
    <cellStyle name="Calculation 4 2 2 4 3" xfId="4421" xr:uid="{00000000-0005-0000-0000-000045110000}"/>
    <cellStyle name="Calculation 4 2 2 4 3 2" xfId="4422" xr:uid="{00000000-0005-0000-0000-000046110000}"/>
    <cellStyle name="Calculation 4 2 2 4 3 2 2" xfId="4423" xr:uid="{00000000-0005-0000-0000-000047110000}"/>
    <cellStyle name="Calculation 4 2 2 4 3 3" xfId="4424" xr:uid="{00000000-0005-0000-0000-000048110000}"/>
    <cellStyle name="Calculation 4 2 2 4 3 3 2" xfId="4425" xr:uid="{00000000-0005-0000-0000-000049110000}"/>
    <cellStyle name="Calculation 4 2 2 4 3 4" xfId="4426" xr:uid="{00000000-0005-0000-0000-00004A110000}"/>
    <cellStyle name="Calculation 4 2 2 4 4" xfId="4427" xr:uid="{00000000-0005-0000-0000-00004B110000}"/>
    <cellStyle name="Calculation 4 2 2 4 4 2" xfId="4428" xr:uid="{00000000-0005-0000-0000-00004C110000}"/>
    <cellStyle name="Calculation 4 2 2 4 5" xfId="4429" xr:uid="{00000000-0005-0000-0000-00004D110000}"/>
    <cellStyle name="Calculation 4 2 2 4 5 2" xfId="4430" xr:uid="{00000000-0005-0000-0000-00004E110000}"/>
    <cellStyle name="Calculation 4 2 2 4 5 2 2" xfId="27304" xr:uid="{00000000-0005-0000-0000-0000A86A0000}"/>
    <cellStyle name="Calculation 4 2 2 4 6" xfId="4431" xr:uid="{00000000-0005-0000-0000-00004F110000}"/>
    <cellStyle name="Calculation 4 2 2 4 7" xfId="31673" xr:uid="{00000000-0005-0000-0000-0000B97B0000}"/>
    <cellStyle name="Calculation 4 2 2 5" xfId="1569" xr:uid="{00000000-0005-0000-0000-000021060000}"/>
    <cellStyle name="Calculation 4 2 2 5 2" xfId="2554" xr:uid="{00000000-0005-0000-0000-0000FA090000}"/>
    <cellStyle name="Calculation 4 2 2 5 2 2" xfId="4432" xr:uid="{00000000-0005-0000-0000-000050110000}"/>
    <cellStyle name="Calculation 4 2 2 5 2 2 2" xfId="4433" xr:uid="{00000000-0005-0000-0000-000051110000}"/>
    <cellStyle name="Calculation 4 2 2 5 2 2 2 2" xfId="4434" xr:uid="{00000000-0005-0000-0000-000052110000}"/>
    <cellStyle name="Calculation 4 2 2 5 2 2 3" xfId="4435" xr:uid="{00000000-0005-0000-0000-000053110000}"/>
    <cellStyle name="Calculation 4 2 2 5 2 2 3 2" xfId="4436" xr:uid="{00000000-0005-0000-0000-000054110000}"/>
    <cellStyle name="Calculation 4 2 2 5 2 2 4" xfId="4437" xr:uid="{00000000-0005-0000-0000-000055110000}"/>
    <cellStyle name="Calculation 4 2 2 5 2 3" xfId="4438" xr:uid="{00000000-0005-0000-0000-000056110000}"/>
    <cellStyle name="Calculation 4 2 2 5 2 3 2" xfId="4439" xr:uid="{00000000-0005-0000-0000-000057110000}"/>
    <cellStyle name="Calculation 4 2 2 5 2 4" xfId="4440" xr:uid="{00000000-0005-0000-0000-000058110000}"/>
    <cellStyle name="Calculation 4 2 2 5 2 4 2" xfId="4441" xr:uid="{00000000-0005-0000-0000-000059110000}"/>
    <cellStyle name="Calculation 4 2 2 5 2 5" xfId="4442" xr:uid="{00000000-0005-0000-0000-00005A110000}"/>
    <cellStyle name="Calculation 4 2 2 5 2 6" xfId="32219" xr:uid="{00000000-0005-0000-0000-0000DB7D0000}"/>
    <cellStyle name="Calculation 4 2 2 5 3" xfId="4443" xr:uid="{00000000-0005-0000-0000-00005B110000}"/>
    <cellStyle name="Calculation 4 2 2 5 3 2" xfId="4444" xr:uid="{00000000-0005-0000-0000-00005C110000}"/>
    <cellStyle name="Calculation 4 2 2 5 3 2 2" xfId="4445" xr:uid="{00000000-0005-0000-0000-00005D110000}"/>
    <cellStyle name="Calculation 4 2 2 5 3 3" xfId="4446" xr:uid="{00000000-0005-0000-0000-00005E110000}"/>
    <cellStyle name="Calculation 4 2 2 5 3 3 2" xfId="4447" xr:uid="{00000000-0005-0000-0000-00005F110000}"/>
    <cellStyle name="Calculation 4 2 2 5 3 4" xfId="4448" xr:uid="{00000000-0005-0000-0000-000060110000}"/>
    <cellStyle name="Calculation 4 2 2 5 4" xfId="4449" xr:uid="{00000000-0005-0000-0000-000061110000}"/>
    <cellStyle name="Calculation 4 2 2 5 4 2" xfId="4450" xr:uid="{00000000-0005-0000-0000-000062110000}"/>
    <cellStyle name="Calculation 4 2 2 5 4 3" xfId="30483" xr:uid="{00000000-0005-0000-0000-000013770000}"/>
    <cellStyle name="Calculation 4 2 2 5 5" xfId="4451" xr:uid="{00000000-0005-0000-0000-000063110000}"/>
    <cellStyle name="Calculation 4 2 2 5 5 2" xfId="4452" xr:uid="{00000000-0005-0000-0000-000064110000}"/>
    <cellStyle name="Calculation 4 2 2 5 5 2 2" xfId="29087" xr:uid="{00000000-0005-0000-0000-00009F710000}"/>
    <cellStyle name="Calculation 4 2 2 5 6" xfId="4453" xr:uid="{00000000-0005-0000-0000-000065110000}"/>
    <cellStyle name="Calculation 4 2 2 5 6 2" xfId="31270" xr:uid="{00000000-0005-0000-0000-0000267A0000}"/>
    <cellStyle name="Calculation 4 2 2 5 7" xfId="30978" xr:uid="{00000000-0005-0000-0000-000002790000}"/>
    <cellStyle name="Calculation 4 2 2 6" xfId="2025" xr:uid="{00000000-0005-0000-0000-0000E9070000}"/>
    <cellStyle name="Calculation 4 2 2 6 2" xfId="4454" xr:uid="{00000000-0005-0000-0000-000066110000}"/>
    <cellStyle name="Calculation 4 2 2 6 2 2" xfId="4455" xr:uid="{00000000-0005-0000-0000-000067110000}"/>
    <cellStyle name="Calculation 4 2 2 6 2 2 2" xfId="4456" xr:uid="{00000000-0005-0000-0000-000068110000}"/>
    <cellStyle name="Calculation 4 2 2 6 2 2 3" xfId="30821" xr:uid="{00000000-0005-0000-0000-000065780000}"/>
    <cellStyle name="Calculation 4 2 2 6 2 3" xfId="4457" xr:uid="{00000000-0005-0000-0000-000069110000}"/>
    <cellStyle name="Calculation 4 2 2 6 2 3 2" xfId="4458" xr:uid="{00000000-0005-0000-0000-00006A110000}"/>
    <cellStyle name="Calculation 4 2 2 6 2 4" xfId="4459" xr:uid="{00000000-0005-0000-0000-00006B110000}"/>
    <cellStyle name="Calculation 4 2 2 6 3" xfId="4460" xr:uid="{00000000-0005-0000-0000-00006C110000}"/>
    <cellStyle name="Calculation 4 2 2 6 3 2" xfId="4461" xr:uid="{00000000-0005-0000-0000-00006D110000}"/>
    <cellStyle name="Calculation 4 2 2 6 4" xfId="4462" xr:uid="{00000000-0005-0000-0000-00006E110000}"/>
    <cellStyle name="Calculation 4 2 2 6 4 2" xfId="4463" xr:uid="{00000000-0005-0000-0000-00006F110000}"/>
    <cellStyle name="Calculation 4 2 2 6 5" xfId="4464" xr:uid="{00000000-0005-0000-0000-000070110000}"/>
    <cellStyle name="Calculation 4 2 2 6 6" xfId="28933" xr:uid="{00000000-0005-0000-0000-000005710000}"/>
    <cellStyle name="Calculation 4 2 2 7" xfId="2795" xr:uid="{00000000-0005-0000-0000-0000EB0A0000}"/>
    <cellStyle name="Calculation 4 2 2 7 2" xfId="4465" xr:uid="{00000000-0005-0000-0000-000071110000}"/>
    <cellStyle name="Calculation 4 2 2 7 2 2" xfId="4466" xr:uid="{00000000-0005-0000-0000-000072110000}"/>
    <cellStyle name="Calculation 4 2 2 7 2 2 2" xfId="26482" xr:uid="{00000000-0005-0000-0000-000072670000}"/>
    <cellStyle name="Calculation 4 2 2 7 3" xfId="4467" xr:uid="{00000000-0005-0000-0000-000073110000}"/>
    <cellStyle name="Calculation 4 2 2 7 3 2" xfId="4468" xr:uid="{00000000-0005-0000-0000-000074110000}"/>
    <cellStyle name="Calculation 4 2 2 7 4" xfId="4469" xr:uid="{00000000-0005-0000-0000-000075110000}"/>
    <cellStyle name="Calculation 4 2 2 7 4 2" xfId="28918" xr:uid="{00000000-0005-0000-0000-0000F6700000}"/>
    <cellStyle name="Calculation 4 2 2 7 5" xfId="31950" xr:uid="{00000000-0005-0000-0000-0000CE7C0000}"/>
    <cellStyle name="Calculation 4 2 2 8" xfId="4470" xr:uid="{00000000-0005-0000-0000-000076110000}"/>
    <cellStyle name="Calculation 4 2 2 8 2" xfId="4471" xr:uid="{00000000-0005-0000-0000-000077110000}"/>
    <cellStyle name="Calculation 4 2 2 8 2 2" xfId="26036" xr:uid="{00000000-0005-0000-0000-0000B4650000}"/>
    <cellStyle name="Calculation 4 2 2 9" xfId="4472" xr:uid="{00000000-0005-0000-0000-000078110000}"/>
    <cellStyle name="Calculation 4 2 2 9 2" xfId="4473" xr:uid="{00000000-0005-0000-0000-000079110000}"/>
    <cellStyle name="Calculation 4 2 2 9 2 2" xfId="29714" xr:uid="{00000000-0005-0000-0000-000012740000}"/>
    <cellStyle name="Calculation 4 2 3" xfId="1249" xr:uid="{00000000-0005-0000-0000-0000E1040000}"/>
    <cellStyle name="Calculation 4 2 3 2" xfId="1367" xr:uid="{00000000-0005-0000-0000-000057050000}"/>
    <cellStyle name="Calculation 4 2 3 2 2" xfId="2358" xr:uid="{00000000-0005-0000-0000-000036090000}"/>
    <cellStyle name="Calculation 4 2 3 2 2 2" xfId="4474" xr:uid="{00000000-0005-0000-0000-00007A110000}"/>
    <cellStyle name="Calculation 4 2 3 2 2 2 2" xfId="4475" xr:uid="{00000000-0005-0000-0000-00007B110000}"/>
    <cellStyle name="Calculation 4 2 3 2 2 2 2 2" xfId="4476" xr:uid="{00000000-0005-0000-0000-00007C110000}"/>
    <cellStyle name="Calculation 4 2 3 2 2 2 2 3" xfId="26119" xr:uid="{00000000-0005-0000-0000-000007660000}"/>
    <cellStyle name="Calculation 4 2 3 2 2 2 3" xfId="4477" xr:uid="{00000000-0005-0000-0000-00007D110000}"/>
    <cellStyle name="Calculation 4 2 3 2 2 2 3 2" xfId="4478" xr:uid="{00000000-0005-0000-0000-00007E110000}"/>
    <cellStyle name="Calculation 4 2 3 2 2 2 4" xfId="4479" xr:uid="{00000000-0005-0000-0000-00007F110000}"/>
    <cellStyle name="Calculation 4 2 3 2 2 2 4 2" xfId="27123" xr:uid="{00000000-0005-0000-0000-0000F3690000}"/>
    <cellStyle name="Calculation 4 2 3 2 2 3" xfId="4480" xr:uid="{00000000-0005-0000-0000-000080110000}"/>
    <cellStyle name="Calculation 4 2 3 2 2 3 2" xfId="4481" xr:uid="{00000000-0005-0000-0000-000081110000}"/>
    <cellStyle name="Calculation 4 2 3 2 2 4" xfId="4482" xr:uid="{00000000-0005-0000-0000-000082110000}"/>
    <cellStyle name="Calculation 4 2 3 2 2 4 2" xfId="4483" xr:uid="{00000000-0005-0000-0000-000083110000}"/>
    <cellStyle name="Calculation 4 2 3 2 2 4 3" xfId="30573" xr:uid="{00000000-0005-0000-0000-00006D770000}"/>
    <cellStyle name="Calculation 4 2 3 2 2 5" xfId="4484" xr:uid="{00000000-0005-0000-0000-000084110000}"/>
    <cellStyle name="Calculation 4 2 3 2 3" xfId="4485" xr:uid="{00000000-0005-0000-0000-000085110000}"/>
    <cellStyle name="Calculation 4 2 3 2 3 2" xfId="4486" xr:uid="{00000000-0005-0000-0000-000086110000}"/>
    <cellStyle name="Calculation 4 2 3 2 3 2 2" xfId="4487" xr:uid="{00000000-0005-0000-0000-000087110000}"/>
    <cellStyle name="Calculation 4 2 3 2 3 2 3" xfId="28364" xr:uid="{00000000-0005-0000-0000-0000CC6E0000}"/>
    <cellStyle name="Calculation 4 2 3 2 3 3" xfId="4488" xr:uid="{00000000-0005-0000-0000-000088110000}"/>
    <cellStyle name="Calculation 4 2 3 2 3 3 2" xfId="4489" xr:uid="{00000000-0005-0000-0000-000089110000}"/>
    <cellStyle name="Calculation 4 2 3 2 3 4" xfId="4490" xr:uid="{00000000-0005-0000-0000-00008A110000}"/>
    <cellStyle name="Calculation 4 2 3 2 4" xfId="4491" xr:uid="{00000000-0005-0000-0000-00008B110000}"/>
    <cellStyle name="Calculation 4 2 3 2 4 2" xfId="4492" xr:uid="{00000000-0005-0000-0000-00008C110000}"/>
    <cellStyle name="Calculation 4 2 3 2 5" xfId="4493" xr:uid="{00000000-0005-0000-0000-00008D110000}"/>
    <cellStyle name="Calculation 4 2 3 2 5 2" xfId="4494" xr:uid="{00000000-0005-0000-0000-00008E110000}"/>
    <cellStyle name="Calculation 4 2 3 2 6" xfId="4495" xr:uid="{00000000-0005-0000-0000-00008F110000}"/>
    <cellStyle name="Calculation 4 2 3 2 7" xfId="28780" xr:uid="{00000000-0005-0000-0000-00006C700000}"/>
    <cellStyle name="Calculation 4 2 3 3" xfId="1629" xr:uid="{00000000-0005-0000-0000-00005D060000}"/>
    <cellStyle name="Calculation 4 2 3 3 2" xfId="2614" xr:uid="{00000000-0005-0000-0000-0000360A0000}"/>
    <cellStyle name="Calculation 4 2 3 3 2 2" xfId="4496" xr:uid="{00000000-0005-0000-0000-000090110000}"/>
    <cellStyle name="Calculation 4 2 3 3 2 2 2" xfId="4497" xr:uid="{00000000-0005-0000-0000-000091110000}"/>
    <cellStyle name="Calculation 4 2 3 3 2 2 2 2" xfId="4498" xr:uid="{00000000-0005-0000-0000-000092110000}"/>
    <cellStyle name="Calculation 4 2 3 3 2 2 2 3" xfId="28388" xr:uid="{00000000-0005-0000-0000-0000E46E0000}"/>
    <cellStyle name="Calculation 4 2 3 3 2 2 3" xfId="4499" xr:uid="{00000000-0005-0000-0000-000093110000}"/>
    <cellStyle name="Calculation 4 2 3 3 2 2 3 2" xfId="4500" xr:uid="{00000000-0005-0000-0000-000094110000}"/>
    <cellStyle name="Calculation 4 2 3 3 2 2 4" xfId="4501" xr:uid="{00000000-0005-0000-0000-000095110000}"/>
    <cellStyle name="Calculation 4 2 3 3 2 3" xfId="4502" xr:uid="{00000000-0005-0000-0000-000096110000}"/>
    <cellStyle name="Calculation 4 2 3 3 2 3 2" xfId="4503" xr:uid="{00000000-0005-0000-0000-000097110000}"/>
    <cellStyle name="Calculation 4 2 3 3 2 3 2 2" xfId="27663" xr:uid="{00000000-0005-0000-0000-00000F6C0000}"/>
    <cellStyle name="Calculation 4 2 3 3 2 4" xfId="4504" xr:uid="{00000000-0005-0000-0000-000098110000}"/>
    <cellStyle name="Calculation 4 2 3 3 2 4 2" xfId="4505" xr:uid="{00000000-0005-0000-0000-000099110000}"/>
    <cellStyle name="Calculation 4 2 3 3 2 5" xfId="4506" xr:uid="{00000000-0005-0000-0000-00009A110000}"/>
    <cellStyle name="Calculation 4 2 3 3 2 6" xfId="26746" xr:uid="{00000000-0005-0000-0000-00007A680000}"/>
    <cellStyle name="Calculation 4 2 3 3 3" xfId="4507" xr:uid="{00000000-0005-0000-0000-00009B110000}"/>
    <cellStyle name="Calculation 4 2 3 3 3 2" xfId="4508" xr:uid="{00000000-0005-0000-0000-00009C110000}"/>
    <cellStyle name="Calculation 4 2 3 3 3 2 2" xfId="4509" xr:uid="{00000000-0005-0000-0000-00009D110000}"/>
    <cellStyle name="Calculation 4 2 3 3 3 3" xfId="4510" xr:uid="{00000000-0005-0000-0000-00009E110000}"/>
    <cellStyle name="Calculation 4 2 3 3 3 3 2" xfId="4511" xr:uid="{00000000-0005-0000-0000-00009F110000}"/>
    <cellStyle name="Calculation 4 2 3 3 3 3 3" xfId="29759" xr:uid="{00000000-0005-0000-0000-00003F740000}"/>
    <cellStyle name="Calculation 4 2 3 3 3 4" xfId="4512" xr:uid="{00000000-0005-0000-0000-0000A0110000}"/>
    <cellStyle name="Calculation 4 2 3 3 3 5" xfId="25230" xr:uid="{00000000-0005-0000-0000-00008E620000}"/>
    <cellStyle name="Calculation 4 2 3 3 4" xfId="4513" xr:uid="{00000000-0005-0000-0000-0000A1110000}"/>
    <cellStyle name="Calculation 4 2 3 3 4 2" xfId="4514" xr:uid="{00000000-0005-0000-0000-0000A2110000}"/>
    <cellStyle name="Calculation 4 2 3 3 5" xfId="4515" xr:uid="{00000000-0005-0000-0000-0000A3110000}"/>
    <cellStyle name="Calculation 4 2 3 3 5 2" xfId="4516" xr:uid="{00000000-0005-0000-0000-0000A4110000}"/>
    <cellStyle name="Calculation 4 2 3 3 5 2 2" xfId="26367" xr:uid="{00000000-0005-0000-0000-0000FF660000}"/>
    <cellStyle name="Calculation 4 2 3 3 6" xfId="4517" xr:uid="{00000000-0005-0000-0000-0000A5110000}"/>
    <cellStyle name="Calculation 4 2 3 3 6 2" xfId="27328" xr:uid="{00000000-0005-0000-0000-0000C06A0000}"/>
    <cellStyle name="Calculation 4 2 3 3 7" xfId="31813" xr:uid="{00000000-0005-0000-0000-0000457C0000}"/>
    <cellStyle name="Calculation 4 2 3 4" xfId="2247" xr:uid="{00000000-0005-0000-0000-0000C7080000}"/>
    <cellStyle name="Calculation 4 2 3 4 2" xfId="4518" xr:uid="{00000000-0005-0000-0000-0000A6110000}"/>
    <cellStyle name="Calculation 4 2 3 4 2 2" xfId="4519" xr:uid="{00000000-0005-0000-0000-0000A7110000}"/>
    <cellStyle name="Calculation 4 2 3 4 2 2 2" xfId="4520" xr:uid="{00000000-0005-0000-0000-0000A8110000}"/>
    <cellStyle name="Calculation 4 2 3 4 2 3" xfId="4521" xr:uid="{00000000-0005-0000-0000-0000A9110000}"/>
    <cellStyle name="Calculation 4 2 3 4 2 3 2" xfId="4522" xr:uid="{00000000-0005-0000-0000-0000AA110000}"/>
    <cellStyle name="Calculation 4 2 3 4 2 3 2 2" xfId="26218" xr:uid="{00000000-0005-0000-0000-00006A660000}"/>
    <cellStyle name="Calculation 4 2 3 4 2 4" xfId="4523" xr:uid="{00000000-0005-0000-0000-0000AB110000}"/>
    <cellStyle name="Calculation 4 2 3 4 3" xfId="4524" xr:uid="{00000000-0005-0000-0000-0000AC110000}"/>
    <cellStyle name="Calculation 4 2 3 4 3 2" xfId="4525" xr:uid="{00000000-0005-0000-0000-0000AD110000}"/>
    <cellStyle name="Calculation 4 2 3 4 4" xfId="4526" xr:uid="{00000000-0005-0000-0000-0000AE110000}"/>
    <cellStyle name="Calculation 4 2 3 4 4 2" xfId="4527" xr:uid="{00000000-0005-0000-0000-0000AF110000}"/>
    <cellStyle name="Calculation 4 2 3 4 5" xfId="4528" xr:uid="{00000000-0005-0000-0000-0000B0110000}"/>
    <cellStyle name="Calculation 4 2 3 5" xfId="4529" xr:uid="{00000000-0005-0000-0000-0000B1110000}"/>
    <cellStyle name="Calculation 4 2 3 5 2" xfId="4530" xr:uid="{00000000-0005-0000-0000-0000B2110000}"/>
    <cellStyle name="Calculation 4 2 3 5 2 2" xfId="4531" xr:uid="{00000000-0005-0000-0000-0000B3110000}"/>
    <cellStyle name="Calculation 4 2 3 5 3" xfId="4532" xr:uid="{00000000-0005-0000-0000-0000B4110000}"/>
    <cellStyle name="Calculation 4 2 3 5 3 2" xfId="4533" xr:uid="{00000000-0005-0000-0000-0000B5110000}"/>
    <cellStyle name="Calculation 4 2 3 5 4" xfId="4534" xr:uid="{00000000-0005-0000-0000-0000B6110000}"/>
    <cellStyle name="Calculation 4 2 3 5 5" xfId="32588" xr:uid="{00000000-0005-0000-0000-00004C7F0000}"/>
    <cellStyle name="Calculation 4 2 3 6" xfId="4535" xr:uid="{00000000-0005-0000-0000-0000B7110000}"/>
    <cellStyle name="Calculation 4 2 3 6 2" xfId="4536" xr:uid="{00000000-0005-0000-0000-0000B8110000}"/>
    <cellStyle name="Calculation 4 2 3 7" xfId="4537" xr:uid="{00000000-0005-0000-0000-0000B9110000}"/>
    <cellStyle name="Calculation 4 2 3 7 2" xfId="4538" xr:uid="{00000000-0005-0000-0000-0000BA110000}"/>
    <cellStyle name="Calculation 4 2 3 8" xfId="4539" xr:uid="{00000000-0005-0000-0000-0000BB110000}"/>
    <cellStyle name="Calculation 4 2 3 9" xfId="31491" xr:uid="{00000000-0005-0000-0000-0000037B0000}"/>
    <cellStyle name="Calculation 4 2 4" xfId="963" xr:uid="{00000000-0005-0000-0000-0000C3030000}"/>
    <cellStyle name="Calculation 4 2 4 2" xfId="1418" xr:uid="{00000000-0005-0000-0000-00008A050000}"/>
    <cellStyle name="Calculation 4 2 4 2 2" xfId="2409" xr:uid="{00000000-0005-0000-0000-000069090000}"/>
    <cellStyle name="Calculation 4 2 4 2 2 2" xfId="4540" xr:uid="{00000000-0005-0000-0000-0000BC110000}"/>
    <cellStyle name="Calculation 4 2 4 2 2 2 2" xfId="4541" xr:uid="{00000000-0005-0000-0000-0000BD110000}"/>
    <cellStyle name="Calculation 4 2 4 2 2 2 2 2" xfId="4542" xr:uid="{00000000-0005-0000-0000-0000BE110000}"/>
    <cellStyle name="Calculation 4 2 4 2 2 2 2 3" xfId="28554" xr:uid="{00000000-0005-0000-0000-00008A6F0000}"/>
    <cellStyle name="Calculation 4 2 4 2 2 2 3" xfId="4543" xr:uid="{00000000-0005-0000-0000-0000BF110000}"/>
    <cellStyle name="Calculation 4 2 4 2 2 2 3 2" xfId="4544" xr:uid="{00000000-0005-0000-0000-0000C0110000}"/>
    <cellStyle name="Calculation 4 2 4 2 2 2 3 3" xfId="26650" xr:uid="{00000000-0005-0000-0000-00001A680000}"/>
    <cellStyle name="Calculation 4 2 4 2 2 2 4" xfId="4545" xr:uid="{00000000-0005-0000-0000-0000C1110000}"/>
    <cellStyle name="Calculation 4 2 4 2 2 3" xfId="4546" xr:uid="{00000000-0005-0000-0000-0000C2110000}"/>
    <cellStyle name="Calculation 4 2 4 2 2 3 2" xfId="4547" xr:uid="{00000000-0005-0000-0000-0000C3110000}"/>
    <cellStyle name="Calculation 4 2 4 2 2 4" xfId="4548" xr:uid="{00000000-0005-0000-0000-0000C4110000}"/>
    <cellStyle name="Calculation 4 2 4 2 2 4 2" xfId="4549" xr:uid="{00000000-0005-0000-0000-0000C5110000}"/>
    <cellStyle name="Calculation 4 2 4 2 2 5" xfId="4550" xr:uid="{00000000-0005-0000-0000-0000C6110000}"/>
    <cellStyle name="Calculation 4 2 4 2 2 5 2" xfId="29210" xr:uid="{00000000-0005-0000-0000-00001A720000}"/>
    <cellStyle name="Calculation 4 2 4 2 2 6" xfId="30545" xr:uid="{00000000-0005-0000-0000-000051770000}"/>
    <cellStyle name="Calculation 4 2 4 2 3" xfId="4551" xr:uid="{00000000-0005-0000-0000-0000C7110000}"/>
    <cellStyle name="Calculation 4 2 4 2 3 2" xfId="4552" xr:uid="{00000000-0005-0000-0000-0000C8110000}"/>
    <cellStyle name="Calculation 4 2 4 2 3 2 2" xfId="4553" xr:uid="{00000000-0005-0000-0000-0000C9110000}"/>
    <cellStyle name="Calculation 4 2 4 2 3 2 3" xfId="30320" xr:uid="{00000000-0005-0000-0000-000070760000}"/>
    <cellStyle name="Calculation 4 2 4 2 3 3" xfId="4554" xr:uid="{00000000-0005-0000-0000-0000CA110000}"/>
    <cellStyle name="Calculation 4 2 4 2 3 3 2" xfId="4555" xr:uid="{00000000-0005-0000-0000-0000CB110000}"/>
    <cellStyle name="Calculation 4 2 4 2 3 3 3" xfId="28061" xr:uid="{00000000-0005-0000-0000-00009D6D0000}"/>
    <cellStyle name="Calculation 4 2 4 2 3 4" xfId="4556" xr:uid="{00000000-0005-0000-0000-0000CC110000}"/>
    <cellStyle name="Calculation 4 2 4 2 4" xfId="4557" xr:uid="{00000000-0005-0000-0000-0000CD110000}"/>
    <cellStyle name="Calculation 4 2 4 2 4 2" xfId="4558" xr:uid="{00000000-0005-0000-0000-0000CE110000}"/>
    <cellStyle name="Calculation 4 2 4 2 4 3" xfId="29399" xr:uid="{00000000-0005-0000-0000-0000D7720000}"/>
    <cellStyle name="Calculation 4 2 4 2 5" xfId="4559" xr:uid="{00000000-0005-0000-0000-0000CF110000}"/>
    <cellStyle name="Calculation 4 2 4 2 5 2" xfId="4560" xr:uid="{00000000-0005-0000-0000-0000D0110000}"/>
    <cellStyle name="Calculation 4 2 4 2 6" xfId="4561" xr:uid="{00000000-0005-0000-0000-0000D1110000}"/>
    <cellStyle name="Calculation 4 2 4 2 7" xfId="26028" xr:uid="{00000000-0005-0000-0000-0000AC650000}"/>
    <cellStyle name="Calculation 4 2 4 3" xfId="1680" xr:uid="{00000000-0005-0000-0000-000090060000}"/>
    <cellStyle name="Calculation 4 2 4 3 2" xfId="2665" xr:uid="{00000000-0005-0000-0000-0000690A0000}"/>
    <cellStyle name="Calculation 4 2 4 3 2 2" xfId="4562" xr:uid="{00000000-0005-0000-0000-0000D2110000}"/>
    <cellStyle name="Calculation 4 2 4 3 2 2 2" xfId="4563" xr:uid="{00000000-0005-0000-0000-0000D3110000}"/>
    <cellStyle name="Calculation 4 2 4 3 2 2 2 2" xfId="4564" xr:uid="{00000000-0005-0000-0000-0000D4110000}"/>
    <cellStyle name="Calculation 4 2 4 3 2 2 2 3" xfId="28192" xr:uid="{00000000-0005-0000-0000-0000206E0000}"/>
    <cellStyle name="Calculation 4 2 4 3 2 2 3" xfId="4565" xr:uid="{00000000-0005-0000-0000-0000D5110000}"/>
    <cellStyle name="Calculation 4 2 4 3 2 2 3 2" xfId="4566" xr:uid="{00000000-0005-0000-0000-0000D6110000}"/>
    <cellStyle name="Calculation 4 2 4 3 2 2 4" xfId="4567" xr:uid="{00000000-0005-0000-0000-0000D7110000}"/>
    <cellStyle name="Calculation 4 2 4 3 2 2 5" xfId="29915" xr:uid="{00000000-0005-0000-0000-0000DB740000}"/>
    <cellStyle name="Calculation 4 2 4 3 2 3" xfId="4568" xr:uid="{00000000-0005-0000-0000-0000D8110000}"/>
    <cellStyle name="Calculation 4 2 4 3 2 3 2" xfId="4569" xr:uid="{00000000-0005-0000-0000-0000D9110000}"/>
    <cellStyle name="Calculation 4 2 4 3 2 3 3" xfId="30489" xr:uid="{00000000-0005-0000-0000-000019770000}"/>
    <cellStyle name="Calculation 4 2 4 3 2 4" xfId="4570" xr:uid="{00000000-0005-0000-0000-0000DA110000}"/>
    <cellStyle name="Calculation 4 2 4 3 2 4 2" xfId="4571" xr:uid="{00000000-0005-0000-0000-0000DB110000}"/>
    <cellStyle name="Calculation 4 2 4 3 2 4 3" xfId="30800" xr:uid="{00000000-0005-0000-0000-000050780000}"/>
    <cellStyle name="Calculation 4 2 4 3 2 5" xfId="4572" xr:uid="{00000000-0005-0000-0000-0000DC110000}"/>
    <cellStyle name="Calculation 4 2 4 3 3" xfId="4573" xr:uid="{00000000-0005-0000-0000-0000DD110000}"/>
    <cellStyle name="Calculation 4 2 4 3 3 2" xfId="4574" xr:uid="{00000000-0005-0000-0000-0000DE110000}"/>
    <cellStyle name="Calculation 4 2 4 3 3 2 2" xfId="4575" xr:uid="{00000000-0005-0000-0000-0000DF110000}"/>
    <cellStyle name="Calculation 4 2 4 3 3 3" xfId="4576" xr:uid="{00000000-0005-0000-0000-0000E0110000}"/>
    <cellStyle name="Calculation 4 2 4 3 3 3 2" xfId="4577" xr:uid="{00000000-0005-0000-0000-0000E1110000}"/>
    <cellStyle name="Calculation 4 2 4 3 3 4" xfId="4578" xr:uid="{00000000-0005-0000-0000-0000E2110000}"/>
    <cellStyle name="Calculation 4 2 4 3 4" xfId="4579" xr:uid="{00000000-0005-0000-0000-0000E3110000}"/>
    <cellStyle name="Calculation 4 2 4 3 4 2" xfId="4580" xr:uid="{00000000-0005-0000-0000-0000E4110000}"/>
    <cellStyle name="Calculation 4 2 4 3 4 2 2" xfId="30596" xr:uid="{00000000-0005-0000-0000-000084770000}"/>
    <cellStyle name="Calculation 4 2 4 3 4 3" xfId="28243" xr:uid="{00000000-0005-0000-0000-0000536E0000}"/>
    <cellStyle name="Calculation 4 2 4 3 5" xfId="4581" xr:uid="{00000000-0005-0000-0000-0000E5110000}"/>
    <cellStyle name="Calculation 4 2 4 3 5 2" xfId="4582" xr:uid="{00000000-0005-0000-0000-0000E6110000}"/>
    <cellStyle name="Calculation 4 2 4 3 6" xfId="4583" xr:uid="{00000000-0005-0000-0000-0000E7110000}"/>
    <cellStyle name="Calculation 4 2 4 3 7" xfId="31841" xr:uid="{00000000-0005-0000-0000-0000617C0000}"/>
    <cellStyle name="Calculation 4 2 4 4" xfId="1990" xr:uid="{00000000-0005-0000-0000-0000C6070000}"/>
    <cellStyle name="Calculation 4 2 4 4 2" xfId="4584" xr:uid="{00000000-0005-0000-0000-0000E8110000}"/>
    <cellStyle name="Calculation 4 2 4 4 2 2" xfId="4585" xr:uid="{00000000-0005-0000-0000-0000E9110000}"/>
    <cellStyle name="Calculation 4 2 4 4 2 2 2" xfId="4586" xr:uid="{00000000-0005-0000-0000-0000EA110000}"/>
    <cellStyle name="Calculation 4 2 4 4 2 3" xfId="4587" xr:uid="{00000000-0005-0000-0000-0000EB110000}"/>
    <cellStyle name="Calculation 4 2 4 4 2 3 2" xfId="4588" xr:uid="{00000000-0005-0000-0000-0000EC110000}"/>
    <cellStyle name="Calculation 4 2 4 4 2 4" xfId="4589" xr:uid="{00000000-0005-0000-0000-0000ED110000}"/>
    <cellStyle name="Calculation 4 2 4 4 3" xfId="4590" xr:uid="{00000000-0005-0000-0000-0000EE110000}"/>
    <cellStyle name="Calculation 4 2 4 4 3 2" xfId="4591" xr:uid="{00000000-0005-0000-0000-0000EF110000}"/>
    <cellStyle name="Calculation 4 2 4 4 3 3" xfId="26877" xr:uid="{00000000-0005-0000-0000-0000FD680000}"/>
    <cellStyle name="Calculation 4 2 4 4 4" xfId="4592" xr:uid="{00000000-0005-0000-0000-0000F0110000}"/>
    <cellStyle name="Calculation 4 2 4 4 4 2" xfId="4593" xr:uid="{00000000-0005-0000-0000-0000F1110000}"/>
    <cellStyle name="Calculation 4 2 4 4 5" xfId="4594" xr:uid="{00000000-0005-0000-0000-0000F2110000}"/>
    <cellStyle name="Calculation 4 2 4 4 5 2" xfId="30544" xr:uid="{00000000-0005-0000-0000-000050770000}"/>
    <cellStyle name="Calculation 4 2 4 4 6" xfId="32082" xr:uid="{00000000-0005-0000-0000-0000527D0000}"/>
    <cellStyle name="Calculation 4 2 4 5" xfId="4595" xr:uid="{00000000-0005-0000-0000-0000F3110000}"/>
    <cellStyle name="Calculation 4 2 4 5 2" xfId="4596" xr:uid="{00000000-0005-0000-0000-0000F4110000}"/>
    <cellStyle name="Calculation 4 2 4 5 2 2" xfId="4597" xr:uid="{00000000-0005-0000-0000-0000F5110000}"/>
    <cellStyle name="Calculation 4 2 4 5 2 3" xfId="26498" xr:uid="{00000000-0005-0000-0000-000082670000}"/>
    <cellStyle name="Calculation 4 2 4 5 3" xfId="4598" xr:uid="{00000000-0005-0000-0000-0000F6110000}"/>
    <cellStyle name="Calculation 4 2 4 5 3 2" xfId="4599" xr:uid="{00000000-0005-0000-0000-0000F7110000}"/>
    <cellStyle name="Calculation 4 2 4 5 3 2 2" xfId="30727" xr:uid="{00000000-0005-0000-0000-000007780000}"/>
    <cellStyle name="Calculation 4 2 4 5 4" xfId="4600" xr:uid="{00000000-0005-0000-0000-0000F8110000}"/>
    <cellStyle name="Calculation 4 2 4 5 5" xfId="32438" xr:uid="{00000000-0005-0000-0000-0000B67E0000}"/>
    <cellStyle name="Calculation 4 2 4 6" xfId="4601" xr:uid="{00000000-0005-0000-0000-0000F9110000}"/>
    <cellStyle name="Calculation 4 2 4 6 2" xfId="4602" xr:uid="{00000000-0005-0000-0000-0000FA110000}"/>
    <cellStyle name="Calculation 4 2 4 7" xfId="4603" xr:uid="{00000000-0005-0000-0000-0000FB110000}"/>
    <cellStyle name="Calculation 4 2 4 7 2" xfId="4604" xr:uid="{00000000-0005-0000-0000-0000FC110000}"/>
    <cellStyle name="Calculation 4 2 4 8" xfId="4605" xr:uid="{00000000-0005-0000-0000-0000FD110000}"/>
    <cellStyle name="Calculation 4 2 4 9" xfId="31517" xr:uid="{00000000-0005-0000-0000-00001D7B0000}"/>
    <cellStyle name="Calculation 4 2 5" xfId="821" xr:uid="{00000000-0005-0000-0000-000035030000}"/>
    <cellStyle name="Calculation 4 2 5 2" xfId="1892" xr:uid="{00000000-0005-0000-0000-000064070000}"/>
    <cellStyle name="Calculation 4 2 5 2 2" xfId="4606" xr:uid="{00000000-0005-0000-0000-0000FE110000}"/>
    <cellStyle name="Calculation 4 2 5 2 2 2" xfId="4607" xr:uid="{00000000-0005-0000-0000-0000FF110000}"/>
    <cellStyle name="Calculation 4 2 5 2 2 2 2" xfId="4608" xr:uid="{00000000-0005-0000-0000-000000120000}"/>
    <cellStyle name="Calculation 4 2 5 2 2 2 3" xfId="29020" xr:uid="{00000000-0005-0000-0000-00005C710000}"/>
    <cellStyle name="Calculation 4 2 5 2 2 3" xfId="4609" xr:uid="{00000000-0005-0000-0000-000001120000}"/>
    <cellStyle name="Calculation 4 2 5 2 2 3 2" xfId="4610" xr:uid="{00000000-0005-0000-0000-000002120000}"/>
    <cellStyle name="Calculation 4 2 5 2 2 4" xfId="4611" xr:uid="{00000000-0005-0000-0000-000003120000}"/>
    <cellStyle name="Calculation 4 2 5 2 3" xfId="4612" xr:uid="{00000000-0005-0000-0000-000004120000}"/>
    <cellStyle name="Calculation 4 2 5 2 3 2" xfId="4613" xr:uid="{00000000-0005-0000-0000-000005120000}"/>
    <cellStyle name="Calculation 4 2 5 2 3 3" xfId="25163" xr:uid="{00000000-0005-0000-0000-00004B620000}"/>
    <cellStyle name="Calculation 4 2 5 2 4" xfId="4614" xr:uid="{00000000-0005-0000-0000-000006120000}"/>
    <cellStyle name="Calculation 4 2 5 2 4 2" xfId="4615" xr:uid="{00000000-0005-0000-0000-000007120000}"/>
    <cellStyle name="Calculation 4 2 5 2 4 3" xfId="27054" xr:uid="{00000000-0005-0000-0000-0000AE690000}"/>
    <cellStyle name="Calculation 4 2 5 2 5" xfId="4616" xr:uid="{00000000-0005-0000-0000-000008120000}"/>
    <cellStyle name="Calculation 4 2 5 2 6" xfId="32023" xr:uid="{00000000-0005-0000-0000-0000177D0000}"/>
    <cellStyle name="Calculation 4 2 5 3" xfId="4617" xr:uid="{00000000-0005-0000-0000-000009120000}"/>
    <cellStyle name="Calculation 4 2 5 3 2" xfId="4618" xr:uid="{00000000-0005-0000-0000-00000A120000}"/>
    <cellStyle name="Calculation 4 2 5 3 2 2" xfId="4619" xr:uid="{00000000-0005-0000-0000-00000B120000}"/>
    <cellStyle name="Calculation 4 2 5 3 3" xfId="4620" xr:uid="{00000000-0005-0000-0000-00000C120000}"/>
    <cellStyle name="Calculation 4 2 5 3 3 2" xfId="4621" xr:uid="{00000000-0005-0000-0000-00000D120000}"/>
    <cellStyle name="Calculation 4 2 5 3 4" xfId="4622" xr:uid="{00000000-0005-0000-0000-00000E120000}"/>
    <cellStyle name="Calculation 4 2 5 3 4 2" xfId="26626" xr:uid="{00000000-0005-0000-0000-000002680000}"/>
    <cellStyle name="Calculation 4 2 5 3 5" xfId="32380" xr:uid="{00000000-0005-0000-0000-00007C7E0000}"/>
    <cellStyle name="Calculation 4 2 5 4" xfId="4623" xr:uid="{00000000-0005-0000-0000-00000F120000}"/>
    <cellStyle name="Calculation 4 2 5 4 2" xfId="4624" xr:uid="{00000000-0005-0000-0000-000010120000}"/>
    <cellStyle name="Calculation 4 2 5 4 3" xfId="26364" xr:uid="{00000000-0005-0000-0000-0000FC660000}"/>
    <cellStyle name="Calculation 4 2 5 5" xfId="4625" xr:uid="{00000000-0005-0000-0000-000011120000}"/>
    <cellStyle name="Calculation 4 2 5 5 2" xfId="4626" xr:uid="{00000000-0005-0000-0000-000012120000}"/>
    <cellStyle name="Calculation 4 2 5 5 2 2" xfId="27578" xr:uid="{00000000-0005-0000-0000-0000BA6B0000}"/>
    <cellStyle name="Calculation 4 2 5 6" xfId="4627" xr:uid="{00000000-0005-0000-0000-000013120000}"/>
    <cellStyle name="Calculation 4 2 5 7" xfId="31450" xr:uid="{00000000-0005-0000-0000-0000DA7A0000}"/>
    <cellStyle name="Calculation 4 2 6" xfId="1178" xr:uid="{00000000-0005-0000-0000-00009A040000}"/>
    <cellStyle name="Calculation 4 2 6 2" xfId="2178" xr:uid="{00000000-0005-0000-0000-000082080000}"/>
    <cellStyle name="Calculation 4 2 6 2 2" xfId="4628" xr:uid="{00000000-0005-0000-0000-000014120000}"/>
    <cellStyle name="Calculation 4 2 6 2 2 2" xfId="4629" xr:uid="{00000000-0005-0000-0000-000015120000}"/>
    <cellStyle name="Calculation 4 2 6 2 2 2 2" xfId="4630" xr:uid="{00000000-0005-0000-0000-000016120000}"/>
    <cellStyle name="Calculation 4 2 6 2 2 2 2 2" xfId="26602" xr:uid="{00000000-0005-0000-0000-0000EA670000}"/>
    <cellStyle name="Calculation 4 2 6 2 2 3" xfId="4631" xr:uid="{00000000-0005-0000-0000-000017120000}"/>
    <cellStyle name="Calculation 4 2 6 2 2 3 2" xfId="4632" xr:uid="{00000000-0005-0000-0000-000018120000}"/>
    <cellStyle name="Calculation 4 2 6 2 2 3 3" xfId="28227" xr:uid="{00000000-0005-0000-0000-0000436E0000}"/>
    <cellStyle name="Calculation 4 2 6 2 2 4" xfId="4633" xr:uid="{00000000-0005-0000-0000-000019120000}"/>
    <cellStyle name="Calculation 4 2 6 2 2 4 2" xfId="28368" xr:uid="{00000000-0005-0000-0000-0000D06E0000}"/>
    <cellStyle name="Calculation 4 2 6 2 2 5" xfId="29653" xr:uid="{00000000-0005-0000-0000-0000D5730000}"/>
    <cellStyle name="Calculation 4 2 6 2 3" xfId="4634" xr:uid="{00000000-0005-0000-0000-00001A120000}"/>
    <cellStyle name="Calculation 4 2 6 2 3 2" xfId="4635" xr:uid="{00000000-0005-0000-0000-00001B120000}"/>
    <cellStyle name="Calculation 4 2 6 2 3 2 2" xfId="26695" xr:uid="{00000000-0005-0000-0000-000047680000}"/>
    <cellStyle name="Calculation 4 2 6 2 4" xfId="4636" xr:uid="{00000000-0005-0000-0000-00001C120000}"/>
    <cellStyle name="Calculation 4 2 6 2 4 2" xfId="4637" xr:uid="{00000000-0005-0000-0000-00001D120000}"/>
    <cellStyle name="Calculation 4 2 6 2 4 2 2" xfId="29188" xr:uid="{00000000-0005-0000-0000-000004720000}"/>
    <cellStyle name="Calculation 4 2 6 2 5" xfId="4638" xr:uid="{00000000-0005-0000-0000-00001E120000}"/>
    <cellStyle name="Calculation 4 2 6 3" xfId="4639" xr:uid="{00000000-0005-0000-0000-00001F120000}"/>
    <cellStyle name="Calculation 4 2 6 3 2" xfId="4640" xr:uid="{00000000-0005-0000-0000-000020120000}"/>
    <cellStyle name="Calculation 4 2 6 3 2 2" xfId="4641" xr:uid="{00000000-0005-0000-0000-000021120000}"/>
    <cellStyle name="Calculation 4 2 6 3 3" xfId="4642" xr:uid="{00000000-0005-0000-0000-000022120000}"/>
    <cellStyle name="Calculation 4 2 6 3 3 2" xfId="4643" xr:uid="{00000000-0005-0000-0000-000023120000}"/>
    <cellStyle name="Calculation 4 2 6 3 3 3" xfId="27408" xr:uid="{00000000-0005-0000-0000-0000106B0000}"/>
    <cellStyle name="Calculation 4 2 6 3 4" xfId="4644" xr:uid="{00000000-0005-0000-0000-000024120000}"/>
    <cellStyle name="Calculation 4 2 6 3 5" xfId="32542" xr:uid="{00000000-0005-0000-0000-00001E7F0000}"/>
    <cellStyle name="Calculation 4 2 6 4" xfId="4645" xr:uid="{00000000-0005-0000-0000-000025120000}"/>
    <cellStyle name="Calculation 4 2 6 4 2" xfId="4646" xr:uid="{00000000-0005-0000-0000-000026120000}"/>
    <cellStyle name="Calculation 4 2 6 4 3" xfId="27218" xr:uid="{00000000-0005-0000-0000-0000526A0000}"/>
    <cellStyle name="Calculation 4 2 6 5" xfId="4647" xr:uid="{00000000-0005-0000-0000-000027120000}"/>
    <cellStyle name="Calculation 4 2 6 5 2" xfId="4648" xr:uid="{00000000-0005-0000-0000-000028120000}"/>
    <cellStyle name="Calculation 4 2 6 6" xfId="4649" xr:uid="{00000000-0005-0000-0000-000029120000}"/>
    <cellStyle name="Calculation 4 2 6 7" xfId="31648" xr:uid="{00000000-0005-0000-0000-0000A07B0000}"/>
    <cellStyle name="Calculation 4 2 7" xfId="1828" xr:uid="{00000000-0005-0000-0000-000024070000}"/>
    <cellStyle name="Calculation 4 2 7 2" xfId="4650" xr:uid="{00000000-0005-0000-0000-00002A120000}"/>
    <cellStyle name="Calculation 4 2 7 2 2" xfId="4651" xr:uid="{00000000-0005-0000-0000-00002B120000}"/>
    <cellStyle name="Calculation 4 2 7 2 2 2" xfId="4652" xr:uid="{00000000-0005-0000-0000-00002C120000}"/>
    <cellStyle name="Calculation 4 2 7 2 2 2 2" xfId="26128" xr:uid="{00000000-0005-0000-0000-000010660000}"/>
    <cellStyle name="Calculation 4 2 7 2 3" xfId="4653" xr:uid="{00000000-0005-0000-0000-00002D120000}"/>
    <cellStyle name="Calculation 4 2 7 2 3 2" xfId="4654" xr:uid="{00000000-0005-0000-0000-00002E120000}"/>
    <cellStyle name="Calculation 4 2 7 2 4" xfId="4655" xr:uid="{00000000-0005-0000-0000-00002F120000}"/>
    <cellStyle name="Calculation 4 2 7 2 4 2" xfId="27658" xr:uid="{00000000-0005-0000-0000-00000A6C0000}"/>
    <cellStyle name="Calculation 4 2 7 2 5" xfId="30424" xr:uid="{00000000-0005-0000-0000-0000D8760000}"/>
    <cellStyle name="Calculation 4 2 7 3" xfId="4656" xr:uid="{00000000-0005-0000-0000-000030120000}"/>
    <cellStyle name="Calculation 4 2 7 3 2" xfId="4657" xr:uid="{00000000-0005-0000-0000-000031120000}"/>
    <cellStyle name="Calculation 4 2 7 4" xfId="4658" xr:uid="{00000000-0005-0000-0000-000032120000}"/>
    <cellStyle name="Calculation 4 2 7 4 2" xfId="4659" xr:uid="{00000000-0005-0000-0000-000033120000}"/>
    <cellStyle name="Calculation 4 2 7 5" xfId="4660" xr:uid="{00000000-0005-0000-0000-000034120000}"/>
    <cellStyle name="Calculation 4 2 8" xfId="4661" xr:uid="{00000000-0005-0000-0000-000035120000}"/>
    <cellStyle name="Calculation 4 2 8 2" xfId="4662" xr:uid="{00000000-0005-0000-0000-000036120000}"/>
    <cellStyle name="Calculation 4 2 9" xfId="4663" xr:uid="{00000000-0005-0000-0000-000037120000}"/>
    <cellStyle name="Calculation 4 2 9 2" xfId="4664" xr:uid="{00000000-0005-0000-0000-000038120000}"/>
    <cellStyle name="Calculation 4 3" xfId="1157" xr:uid="{00000000-0005-0000-0000-000085040000}"/>
    <cellStyle name="Calculation 4 3 2" xfId="1493" xr:uid="{00000000-0005-0000-0000-0000D5050000}"/>
    <cellStyle name="Calculation 4 3 2 2" xfId="1755" xr:uid="{00000000-0005-0000-0000-0000DB060000}"/>
    <cellStyle name="Calculation 4 3 2 2 2" xfId="2740" xr:uid="{00000000-0005-0000-0000-0000B40A0000}"/>
    <cellStyle name="Calculation 4 3 2 2 2 2" xfId="4665" xr:uid="{00000000-0005-0000-0000-000039120000}"/>
    <cellStyle name="Calculation 4 3 2 2 2 2 2" xfId="4666" xr:uid="{00000000-0005-0000-0000-00003A120000}"/>
    <cellStyle name="Calculation 4 3 2 2 2 2 2 2" xfId="4667" xr:uid="{00000000-0005-0000-0000-00003B120000}"/>
    <cellStyle name="Calculation 4 3 2 2 2 2 2 2 2" xfId="26397" xr:uid="{00000000-0005-0000-0000-00001D670000}"/>
    <cellStyle name="Calculation 4 3 2 2 2 2 3" xfId="4668" xr:uid="{00000000-0005-0000-0000-00003C120000}"/>
    <cellStyle name="Calculation 4 3 2 2 2 2 3 2" xfId="4669" xr:uid="{00000000-0005-0000-0000-00003D120000}"/>
    <cellStyle name="Calculation 4 3 2 2 2 2 3 3" xfId="26029" xr:uid="{00000000-0005-0000-0000-0000AD650000}"/>
    <cellStyle name="Calculation 4 3 2 2 2 2 4" xfId="4670" xr:uid="{00000000-0005-0000-0000-00003E120000}"/>
    <cellStyle name="Calculation 4 3 2 2 2 3" xfId="4671" xr:uid="{00000000-0005-0000-0000-00003F120000}"/>
    <cellStyle name="Calculation 4 3 2 2 2 3 2" xfId="4672" xr:uid="{00000000-0005-0000-0000-000040120000}"/>
    <cellStyle name="Calculation 4 3 2 2 2 4" xfId="4673" xr:uid="{00000000-0005-0000-0000-000041120000}"/>
    <cellStyle name="Calculation 4 3 2 2 2 4 2" xfId="4674" xr:uid="{00000000-0005-0000-0000-000042120000}"/>
    <cellStyle name="Calculation 4 3 2 2 2 4 3" xfId="28630" xr:uid="{00000000-0005-0000-0000-0000D66F0000}"/>
    <cellStyle name="Calculation 4 3 2 2 2 5" xfId="4675" xr:uid="{00000000-0005-0000-0000-000043120000}"/>
    <cellStyle name="Calculation 4 3 2 2 2 6" xfId="32325" xr:uid="{00000000-0005-0000-0000-0000457E0000}"/>
    <cellStyle name="Calculation 4 3 2 2 3" xfId="4676" xr:uid="{00000000-0005-0000-0000-000044120000}"/>
    <cellStyle name="Calculation 4 3 2 2 3 2" xfId="4677" xr:uid="{00000000-0005-0000-0000-000045120000}"/>
    <cellStyle name="Calculation 4 3 2 2 3 2 2" xfId="4678" xr:uid="{00000000-0005-0000-0000-000046120000}"/>
    <cellStyle name="Calculation 4 3 2 2 3 3" xfId="4679" xr:uid="{00000000-0005-0000-0000-000047120000}"/>
    <cellStyle name="Calculation 4 3 2 2 3 3 2" xfId="4680" xr:uid="{00000000-0005-0000-0000-000048120000}"/>
    <cellStyle name="Calculation 4 3 2 2 3 4" xfId="4681" xr:uid="{00000000-0005-0000-0000-000049120000}"/>
    <cellStyle name="Calculation 4 3 2 2 3 5" xfId="28708" xr:uid="{00000000-0005-0000-0000-000024700000}"/>
    <cellStyle name="Calculation 4 3 2 2 4" xfId="4682" xr:uid="{00000000-0005-0000-0000-00004A120000}"/>
    <cellStyle name="Calculation 4 3 2 2 4 2" xfId="4683" xr:uid="{00000000-0005-0000-0000-00004B120000}"/>
    <cellStyle name="Calculation 4 3 2 2 4 3" xfId="27842" xr:uid="{00000000-0005-0000-0000-0000C26C0000}"/>
    <cellStyle name="Calculation 4 3 2 2 5" xfId="4684" xr:uid="{00000000-0005-0000-0000-00004C120000}"/>
    <cellStyle name="Calculation 4 3 2 2 5 2" xfId="4685" xr:uid="{00000000-0005-0000-0000-00004D120000}"/>
    <cellStyle name="Calculation 4 3 2 2 5 3" xfId="29627" xr:uid="{00000000-0005-0000-0000-0000BB730000}"/>
    <cellStyle name="Calculation 4 3 2 2 6" xfId="4686" xr:uid="{00000000-0005-0000-0000-00004E120000}"/>
    <cellStyle name="Calculation 4 3 2 2 7" xfId="28990" xr:uid="{00000000-0005-0000-0000-00003E710000}"/>
    <cellStyle name="Calculation 4 3 2 3" xfId="2484" xr:uid="{00000000-0005-0000-0000-0000B4090000}"/>
    <cellStyle name="Calculation 4 3 2 3 2" xfId="4687" xr:uid="{00000000-0005-0000-0000-00004F120000}"/>
    <cellStyle name="Calculation 4 3 2 3 2 2" xfId="4688" xr:uid="{00000000-0005-0000-0000-000050120000}"/>
    <cellStyle name="Calculation 4 3 2 3 2 2 2" xfId="4689" xr:uid="{00000000-0005-0000-0000-000051120000}"/>
    <cellStyle name="Calculation 4 3 2 3 2 2 3" xfId="25572" xr:uid="{00000000-0005-0000-0000-0000E4630000}"/>
    <cellStyle name="Calculation 4 3 2 3 2 3" xfId="4690" xr:uid="{00000000-0005-0000-0000-000052120000}"/>
    <cellStyle name="Calculation 4 3 2 3 2 3 2" xfId="4691" xr:uid="{00000000-0005-0000-0000-000053120000}"/>
    <cellStyle name="Calculation 4 3 2 3 2 4" xfId="4692" xr:uid="{00000000-0005-0000-0000-000054120000}"/>
    <cellStyle name="Calculation 4 3 2 3 3" xfId="4693" xr:uid="{00000000-0005-0000-0000-000055120000}"/>
    <cellStyle name="Calculation 4 3 2 3 3 2" xfId="4694" xr:uid="{00000000-0005-0000-0000-000056120000}"/>
    <cellStyle name="Calculation 4 3 2 3 4" xfId="4695" xr:uid="{00000000-0005-0000-0000-000057120000}"/>
    <cellStyle name="Calculation 4 3 2 3 4 2" xfId="4696" xr:uid="{00000000-0005-0000-0000-000058120000}"/>
    <cellStyle name="Calculation 4 3 2 3 5" xfId="4697" xr:uid="{00000000-0005-0000-0000-000059120000}"/>
    <cellStyle name="Calculation 4 3 2 4" xfId="4698" xr:uid="{00000000-0005-0000-0000-00005A120000}"/>
    <cellStyle name="Calculation 4 3 2 4 2" xfId="4699" xr:uid="{00000000-0005-0000-0000-00005B120000}"/>
    <cellStyle name="Calculation 4 3 2 4 2 2" xfId="4700" xr:uid="{00000000-0005-0000-0000-00005C120000}"/>
    <cellStyle name="Calculation 4 3 2 4 3" xfId="4701" xr:uid="{00000000-0005-0000-0000-00005D120000}"/>
    <cellStyle name="Calculation 4 3 2 4 3 2" xfId="4702" xr:uid="{00000000-0005-0000-0000-00005E120000}"/>
    <cellStyle name="Calculation 4 3 2 4 3 3" xfId="27253" xr:uid="{00000000-0005-0000-0000-0000756A0000}"/>
    <cellStyle name="Calculation 4 3 2 4 4" xfId="4703" xr:uid="{00000000-0005-0000-0000-00005F120000}"/>
    <cellStyle name="Calculation 4 3 2 4 5" xfId="27619" xr:uid="{00000000-0005-0000-0000-0000E36B0000}"/>
    <cellStyle name="Calculation 4 3 2 5" xfId="4704" xr:uid="{00000000-0005-0000-0000-000060120000}"/>
    <cellStyle name="Calculation 4 3 2 5 2" xfId="4705" xr:uid="{00000000-0005-0000-0000-000061120000}"/>
    <cellStyle name="Calculation 4 3 2 6" xfId="4706" xr:uid="{00000000-0005-0000-0000-000062120000}"/>
    <cellStyle name="Calculation 4 3 2 6 2" xfId="4707" xr:uid="{00000000-0005-0000-0000-000063120000}"/>
    <cellStyle name="Calculation 4 3 2 6 2 2" xfId="26884" xr:uid="{00000000-0005-0000-0000-000004690000}"/>
    <cellStyle name="Calculation 4 3 2 7" xfId="4708" xr:uid="{00000000-0005-0000-0000-000064120000}"/>
    <cellStyle name="Calculation 4 3 2 7 2" xfId="28539" xr:uid="{00000000-0005-0000-0000-00007B6F0000}"/>
    <cellStyle name="Calculation 4 3 2 8" xfId="31563" xr:uid="{00000000-0005-0000-0000-00004B7B0000}"/>
    <cellStyle name="Calculation 4 3 3" xfId="638" xr:uid="{00000000-0005-0000-0000-00007E020000}"/>
    <cellStyle name="Calculation 4 3 3 2" xfId="1854" xr:uid="{00000000-0005-0000-0000-00003E070000}"/>
    <cellStyle name="Calculation 4 3 3 2 2" xfId="4709" xr:uid="{00000000-0005-0000-0000-000065120000}"/>
    <cellStyle name="Calculation 4 3 3 2 2 2" xfId="4710" xr:uid="{00000000-0005-0000-0000-000066120000}"/>
    <cellStyle name="Calculation 4 3 3 2 2 2 2" xfId="4711" xr:uid="{00000000-0005-0000-0000-000067120000}"/>
    <cellStyle name="Calculation 4 3 3 2 2 2 3" xfId="29083" xr:uid="{00000000-0005-0000-0000-00009B710000}"/>
    <cellStyle name="Calculation 4 3 3 2 2 3" xfId="4712" xr:uid="{00000000-0005-0000-0000-000068120000}"/>
    <cellStyle name="Calculation 4 3 3 2 2 3 2" xfId="4713" xr:uid="{00000000-0005-0000-0000-000069120000}"/>
    <cellStyle name="Calculation 4 3 3 2 2 3 2 2" xfId="29345" xr:uid="{00000000-0005-0000-0000-0000A1720000}"/>
    <cellStyle name="Calculation 4 3 3 2 2 3 3" xfId="25437" xr:uid="{00000000-0005-0000-0000-00005D630000}"/>
    <cellStyle name="Calculation 4 3 3 2 2 4" xfId="4714" xr:uid="{00000000-0005-0000-0000-00006A120000}"/>
    <cellStyle name="Calculation 4 3 3 2 3" xfId="4715" xr:uid="{00000000-0005-0000-0000-00006B120000}"/>
    <cellStyle name="Calculation 4 3 3 2 3 2" xfId="4716" xr:uid="{00000000-0005-0000-0000-00006C120000}"/>
    <cellStyle name="Calculation 4 3 3 2 4" xfId="4717" xr:uid="{00000000-0005-0000-0000-00006D120000}"/>
    <cellStyle name="Calculation 4 3 3 2 4 2" xfId="4718" xr:uid="{00000000-0005-0000-0000-00006E120000}"/>
    <cellStyle name="Calculation 4 3 3 2 5" xfId="4719" xr:uid="{00000000-0005-0000-0000-00006F120000}"/>
    <cellStyle name="Calculation 4 3 3 2 5 2" xfId="25190" xr:uid="{00000000-0005-0000-0000-000066620000}"/>
    <cellStyle name="Calculation 4 3 3 2 6" xfId="32000" xr:uid="{00000000-0005-0000-0000-0000007D0000}"/>
    <cellStyle name="Calculation 4 3 3 3" xfId="4720" xr:uid="{00000000-0005-0000-0000-000070120000}"/>
    <cellStyle name="Calculation 4 3 3 3 2" xfId="4721" xr:uid="{00000000-0005-0000-0000-000071120000}"/>
    <cellStyle name="Calculation 4 3 3 3 2 2" xfId="4722" xr:uid="{00000000-0005-0000-0000-000072120000}"/>
    <cellStyle name="Calculation 4 3 3 3 3" xfId="4723" xr:uid="{00000000-0005-0000-0000-000073120000}"/>
    <cellStyle name="Calculation 4 3 3 3 3 2" xfId="4724" xr:uid="{00000000-0005-0000-0000-000074120000}"/>
    <cellStyle name="Calculation 4 3 3 3 3 2 2" xfId="30410" xr:uid="{00000000-0005-0000-0000-0000CA760000}"/>
    <cellStyle name="Calculation 4 3 3 3 4" xfId="4725" xr:uid="{00000000-0005-0000-0000-000075120000}"/>
    <cellStyle name="Calculation 4 3 3 3 5" xfId="25892" xr:uid="{00000000-0005-0000-0000-000024650000}"/>
    <cellStyle name="Calculation 4 3 3 4" xfId="4726" xr:uid="{00000000-0005-0000-0000-000076120000}"/>
    <cellStyle name="Calculation 4 3 3 4 2" xfId="4727" xr:uid="{00000000-0005-0000-0000-000077120000}"/>
    <cellStyle name="Calculation 4 3 3 4 3" xfId="25678" xr:uid="{00000000-0005-0000-0000-00004E640000}"/>
    <cellStyle name="Calculation 4 3 3 5" xfId="4728" xr:uid="{00000000-0005-0000-0000-000078120000}"/>
    <cellStyle name="Calculation 4 3 3 5 2" xfId="4729" xr:uid="{00000000-0005-0000-0000-000079120000}"/>
    <cellStyle name="Calculation 4 3 3 6" xfId="4730" xr:uid="{00000000-0005-0000-0000-00007A120000}"/>
    <cellStyle name="Calculation 4 3 4" xfId="906" xr:uid="{00000000-0005-0000-0000-00008A030000}"/>
    <cellStyle name="Calculation 4 3 4 2" xfId="1951" xr:uid="{00000000-0005-0000-0000-00009F070000}"/>
    <cellStyle name="Calculation 4 3 4 2 2" xfId="4731" xr:uid="{00000000-0005-0000-0000-00007B120000}"/>
    <cellStyle name="Calculation 4 3 4 2 2 2" xfId="4732" xr:uid="{00000000-0005-0000-0000-00007C120000}"/>
    <cellStyle name="Calculation 4 3 4 2 2 2 2" xfId="4733" xr:uid="{00000000-0005-0000-0000-00007D120000}"/>
    <cellStyle name="Calculation 4 3 4 2 2 2 2 2" xfId="25705" xr:uid="{00000000-0005-0000-0000-000069640000}"/>
    <cellStyle name="Calculation 4 3 4 2 2 3" xfId="4734" xr:uid="{00000000-0005-0000-0000-00007E120000}"/>
    <cellStyle name="Calculation 4 3 4 2 2 3 2" xfId="4735" xr:uid="{00000000-0005-0000-0000-00007F120000}"/>
    <cellStyle name="Calculation 4 3 4 2 2 3 3" xfId="27749" xr:uid="{00000000-0005-0000-0000-0000656C0000}"/>
    <cellStyle name="Calculation 4 3 4 2 2 4" xfId="4736" xr:uid="{00000000-0005-0000-0000-000080120000}"/>
    <cellStyle name="Calculation 4 3 4 2 3" xfId="4737" xr:uid="{00000000-0005-0000-0000-000081120000}"/>
    <cellStyle name="Calculation 4 3 4 2 3 2" xfId="4738" xr:uid="{00000000-0005-0000-0000-000082120000}"/>
    <cellStyle name="Calculation 4 3 4 2 4" xfId="4739" xr:uid="{00000000-0005-0000-0000-000083120000}"/>
    <cellStyle name="Calculation 4 3 4 2 4 2" xfId="4740" xr:uid="{00000000-0005-0000-0000-000084120000}"/>
    <cellStyle name="Calculation 4 3 4 2 4 3" xfId="27294" xr:uid="{00000000-0005-0000-0000-00009E6A0000}"/>
    <cellStyle name="Calculation 4 3 4 2 5" xfId="4741" xr:uid="{00000000-0005-0000-0000-000085120000}"/>
    <cellStyle name="Calculation 4 3 4 3" xfId="4742" xr:uid="{00000000-0005-0000-0000-000086120000}"/>
    <cellStyle name="Calculation 4 3 4 3 2" xfId="4743" xr:uid="{00000000-0005-0000-0000-000087120000}"/>
    <cellStyle name="Calculation 4 3 4 3 2 2" xfId="4744" xr:uid="{00000000-0005-0000-0000-000088120000}"/>
    <cellStyle name="Calculation 4 3 4 3 3" xfId="4745" xr:uid="{00000000-0005-0000-0000-000089120000}"/>
    <cellStyle name="Calculation 4 3 4 3 3 2" xfId="4746" xr:uid="{00000000-0005-0000-0000-00008A120000}"/>
    <cellStyle name="Calculation 4 3 4 3 3 2 2" xfId="31131" xr:uid="{00000000-0005-0000-0000-00009B790000}"/>
    <cellStyle name="Calculation 4 3 4 3 4" xfId="4747" xr:uid="{00000000-0005-0000-0000-00008B120000}"/>
    <cellStyle name="Calculation 4 3 4 4" xfId="4748" xr:uid="{00000000-0005-0000-0000-00008C120000}"/>
    <cellStyle name="Calculation 4 3 4 4 2" xfId="4749" xr:uid="{00000000-0005-0000-0000-00008D120000}"/>
    <cellStyle name="Calculation 4 3 4 5" xfId="4750" xr:uid="{00000000-0005-0000-0000-00008E120000}"/>
    <cellStyle name="Calculation 4 3 4 5 2" xfId="4751" xr:uid="{00000000-0005-0000-0000-00008F120000}"/>
    <cellStyle name="Calculation 4 3 4 5 3" xfId="31143" xr:uid="{00000000-0005-0000-0000-0000A7790000}"/>
    <cellStyle name="Calculation 4 3 4 6" xfId="4752" xr:uid="{00000000-0005-0000-0000-000090120000}"/>
    <cellStyle name="Calculation 4 3 5" xfId="2159" xr:uid="{00000000-0005-0000-0000-00006F080000}"/>
    <cellStyle name="Calculation 4 3 5 2" xfId="4753" xr:uid="{00000000-0005-0000-0000-000091120000}"/>
    <cellStyle name="Calculation 4 3 5 2 2" xfId="4754" xr:uid="{00000000-0005-0000-0000-000092120000}"/>
    <cellStyle name="Calculation 4 3 5 2 2 2" xfId="4755" xr:uid="{00000000-0005-0000-0000-000093120000}"/>
    <cellStyle name="Calculation 4 3 5 2 3" xfId="4756" xr:uid="{00000000-0005-0000-0000-000094120000}"/>
    <cellStyle name="Calculation 4 3 5 2 3 2" xfId="4757" xr:uid="{00000000-0005-0000-0000-000095120000}"/>
    <cellStyle name="Calculation 4 3 5 2 4" xfId="4758" xr:uid="{00000000-0005-0000-0000-000096120000}"/>
    <cellStyle name="Calculation 4 3 5 3" xfId="4759" xr:uid="{00000000-0005-0000-0000-000097120000}"/>
    <cellStyle name="Calculation 4 3 5 3 2" xfId="4760" xr:uid="{00000000-0005-0000-0000-000098120000}"/>
    <cellStyle name="Calculation 4 3 5 3 3" xfId="28394" xr:uid="{00000000-0005-0000-0000-0000EA6E0000}"/>
    <cellStyle name="Calculation 4 3 5 4" xfId="4761" xr:uid="{00000000-0005-0000-0000-000099120000}"/>
    <cellStyle name="Calculation 4 3 5 4 2" xfId="4762" xr:uid="{00000000-0005-0000-0000-00009A120000}"/>
    <cellStyle name="Calculation 4 3 5 5" xfId="4763" xr:uid="{00000000-0005-0000-0000-00009B120000}"/>
    <cellStyle name="Calculation 4 3 5 5 2" xfId="27173" xr:uid="{00000000-0005-0000-0000-0000256A0000}"/>
    <cellStyle name="Calculation 4 3 5 6" xfId="32183" xr:uid="{00000000-0005-0000-0000-0000B77D0000}"/>
    <cellStyle name="Calculation 4 3 6" xfId="4764" xr:uid="{00000000-0005-0000-0000-00009C120000}"/>
    <cellStyle name="Calculation 4 3 6 2" xfId="4765" xr:uid="{00000000-0005-0000-0000-00009D120000}"/>
    <cellStyle name="Calculation 4 3 6 2 2" xfId="4766" xr:uid="{00000000-0005-0000-0000-00009E120000}"/>
    <cellStyle name="Calculation 4 3 6 3" xfId="4767" xr:uid="{00000000-0005-0000-0000-00009F120000}"/>
    <cellStyle name="Calculation 4 3 6 3 2" xfId="4768" xr:uid="{00000000-0005-0000-0000-0000A0120000}"/>
    <cellStyle name="Calculation 4 3 6 4" xfId="4769" xr:uid="{00000000-0005-0000-0000-0000A1120000}"/>
    <cellStyle name="Calculation 4 3 6 5" xfId="26383" xr:uid="{00000000-0005-0000-0000-00000F670000}"/>
    <cellStyle name="Calculation 4 3 7" xfId="4770" xr:uid="{00000000-0005-0000-0000-0000A2120000}"/>
    <cellStyle name="Calculation 4 3 7 2" xfId="4771" xr:uid="{00000000-0005-0000-0000-0000A3120000}"/>
    <cellStyle name="Calculation 4 3 7 3" xfId="28258" xr:uid="{00000000-0005-0000-0000-0000626E0000}"/>
    <cellStyle name="Calculation 4 3 8" xfId="4772" xr:uid="{00000000-0005-0000-0000-0000A4120000}"/>
    <cellStyle name="Calculation 4 3 8 2" xfId="4773" xr:uid="{00000000-0005-0000-0000-0000A5120000}"/>
    <cellStyle name="Calculation 4 3 8 2 2" xfId="27805" xr:uid="{00000000-0005-0000-0000-00009D6C0000}"/>
    <cellStyle name="Calculation 4 3 9" xfId="4774" xr:uid="{00000000-0005-0000-0000-0000A6120000}"/>
    <cellStyle name="Calculation 4 4" xfId="993" xr:uid="{00000000-0005-0000-0000-0000E1030000}"/>
    <cellStyle name="Calculation 4 4 10" xfId="31383" xr:uid="{00000000-0005-0000-0000-0000977A0000}"/>
    <cellStyle name="Calculation 4 4 2" xfId="1428" xr:uid="{00000000-0005-0000-0000-000094050000}"/>
    <cellStyle name="Calculation 4 4 2 2" xfId="1690" xr:uid="{00000000-0005-0000-0000-00009A060000}"/>
    <cellStyle name="Calculation 4 4 2 2 2" xfId="2675" xr:uid="{00000000-0005-0000-0000-0000730A0000}"/>
    <cellStyle name="Calculation 4 4 2 2 2 2" xfId="4775" xr:uid="{00000000-0005-0000-0000-0000A7120000}"/>
    <cellStyle name="Calculation 4 4 2 2 2 2 2" xfId="4776" xr:uid="{00000000-0005-0000-0000-0000A8120000}"/>
    <cellStyle name="Calculation 4 4 2 2 2 2 2 2" xfId="4777" xr:uid="{00000000-0005-0000-0000-0000A9120000}"/>
    <cellStyle name="Calculation 4 4 2 2 2 2 2 2 2" xfId="27387" xr:uid="{00000000-0005-0000-0000-0000FB6A0000}"/>
    <cellStyle name="Calculation 4 4 2 2 2 2 3" xfId="4778" xr:uid="{00000000-0005-0000-0000-0000AA120000}"/>
    <cellStyle name="Calculation 4 4 2 2 2 2 3 2" xfId="4779" xr:uid="{00000000-0005-0000-0000-0000AB120000}"/>
    <cellStyle name="Calculation 4 4 2 2 2 2 4" xfId="4780" xr:uid="{00000000-0005-0000-0000-0000AC120000}"/>
    <cellStyle name="Calculation 4 4 2 2 2 3" xfId="4781" xr:uid="{00000000-0005-0000-0000-0000AD120000}"/>
    <cellStyle name="Calculation 4 4 2 2 2 3 2" xfId="4782" xr:uid="{00000000-0005-0000-0000-0000AE120000}"/>
    <cellStyle name="Calculation 4 4 2 2 2 4" xfId="4783" xr:uid="{00000000-0005-0000-0000-0000AF120000}"/>
    <cellStyle name="Calculation 4 4 2 2 2 4 2" xfId="4784" xr:uid="{00000000-0005-0000-0000-0000B0120000}"/>
    <cellStyle name="Calculation 4 4 2 2 2 5" xfId="4785" xr:uid="{00000000-0005-0000-0000-0000B1120000}"/>
    <cellStyle name="Calculation 4 4 2 2 2 6" xfId="32287" xr:uid="{00000000-0005-0000-0000-00001F7E0000}"/>
    <cellStyle name="Calculation 4 4 2 2 3" xfId="4786" xr:uid="{00000000-0005-0000-0000-0000B2120000}"/>
    <cellStyle name="Calculation 4 4 2 2 3 2" xfId="4787" xr:uid="{00000000-0005-0000-0000-0000B3120000}"/>
    <cellStyle name="Calculation 4 4 2 2 3 2 2" xfId="4788" xr:uid="{00000000-0005-0000-0000-0000B4120000}"/>
    <cellStyle name="Calculation 4 4 2 2 3 2 3" xfId="26601" xr:uid="{00000000-0005-0000-0000-0000E9670000}"/>
    <cellStyle name="Calculation 4 4 2 2 3 3" xfId="4789" xr:uid="{00000000-0005-0000-0000-0000B5120000}"/>
    <cellStyle name="Calculation 4 4 2 2 3 3 2" xfId="4790" xr:uid="{00000000-0005-0000-0000-0000B6120000}"/>
    <cellStyle name="Calculation 4 4 2 2 3 4" xfId="4791" xr:uid="{00000000-0005-0000-0000-0000B7120000}"/>
    <cellStyle name="Calculation 4 4 2 2 4" xfId="4792" xr:uid="{00000000-0005-0000-0000-0000B8120000}"/>
    <cellStyle name="Calculation 4 4 2 2 4 2" xfId="4793" xr:uid="{00000000-0005-0000-0000-0000B9120000}"/>
    <cellStyle name="Calculation 4 4 2 2 4 3" xfId="27912" xr:uid="{00000000-0005-0000-0000-0000086D0000}"/>
    <cellStyle name="Calculation 4 4 2 2 5" xfId="4794" xr:uid="{00000000-0005-0000-0000-0000BA120000}"/>
    <cellStyle name="Calculation 4 4 2 2 5 2" xfId="4795" xr:uid="{00000000-0005-0000-0000-0000BB120000}"/>
    <cellStyle name="Calculation 4 4 2 2 5 3" xfId="27351" xr:uid="{00000000-0005-0000-0000-0000D76A0000}"/>
    <cellStyle name="Calculation 4 4 2 2 6" xfId="4796" xr:uid="{00000000-0005-0000-0000-0000BC120000}"/>
    <cellStyle name="Calculation 4 4 2 2 7" xfId="31848" xr:uid="{00000000-0005-0000-0000-0000687C0000}"/>
    <cellStyle name="Calculation 4 4 2 3" xfId="2419" xr:uid="{00000000-0005-0000-0000-000073090000}"/>
    <cellStyle name="Calculation 4 4 2 3 2" xfId="4797" xr:uid="{00000000-0005-0000-0000-0000BD120000}"/>
    <cellStyle name="Calculation 4 4 2 3 2 2" xfId="4798" xr:uid="{00000000-0005-0000-0000-0000BE120000}"/>
    <cellStyle name="Calculation 4 4 2 3 2 2 2" xfId="4799" xr:uid="{00000000-0005-0000-0000-0000BF120000}"/>
    <cellStyle name="Calculation 4 4 2 3 2 3" xfId="4800" xr:uid="{00000000-0005-0000-0000-0000C0120000}"/>
    <cellStyle name="Calculation 4 4 2 3 2 3 2" xfId="4801" xr:uid="{00000000-0005-0000-0000-0000C1120000}"/>
    <cellStyle name="Calculation 4 4 2 3 2 3 2 2" xfId="28983" xr:uid="{00000000-0005-0000-0000-000037710000}"/>
    <cellStyle name="Calculation 4 4 2 3 2 4" xfId="4802" xr:uid="{00000000-0005-0000-0000-0000C2120000}"/>
    <cellStyle name="Calculation 4 4 2 3 2 5" xfId="27781" xr:uid="{00000000-0005-0000-0000-0000856C0000}"/>
    <cellStyle name="Calculation 4 4 2 3 3" xfId="4803" xr:uid="{00000000-0005-0000-0000-0000C3120000}"/>
    <cellStyle name="Calculation 4 4 2 3 3 2" xfId="4804" xr:uid="{00000000-0005-0000-0000-0000C4120000}"/>
    <cellStyle name="Calculation 4 4 2 3 3 3" xfId="31116" xr:uid="{00000000-0005-0000-0000-00008C790000}"/>
    <cellStyle name="Calculation 4 4 2 3 4" xfId="4805" xr:uid="{00000000-0005-0000-0000-0000C5120000}"/>
    <cellStyle name="Calculation 4 4 2 3 4 2" xfId="4806" xr:uid="{00000000-0005-0000-0000-0000C6120000}"/>
    <cellStyle name="Calculation 4 4 2 3 4 2 2" xfId="26265" xr:uid="{00000000-0005-0000-0000-000099660000}"/>
    <cellStyle name="Calculation 4 4 2 3 4 3" xfId="30612" xr:uid="{00000000-0005-0000-0000-000094770000}"/>
    <cellStyle name="Calculation 4 4 2 3 5" xfId="4807" xr:uid="{00000000-0005-0000-0000-0000C7120000}"/>
    <cellStyle name="Calculation 4 4 2 3 5 2" xfId="26379" xr:uid="{00000000-0005-0000-0000-00000B670000}"/>
    <cellStyle name="Calculation 4 4 2 3 6" xfId="26138" xr:uid="{00000000-0005-0000-0000-00001A660000}"/>
    <cellStyle name="Calculation 4 4 2 4" xfId="4808" xr:uid="{00000000-0005-0000-0000-0000C8120000}"/>
    <cellStyle name="Calculation 4 4 2 4 2" xfId="4809" xr:uid="{00000000-0005-0000-0000-0000C9120000}"/>
    <cellStyle name="Calculation 4 4 2 4 2 2" xfId="4810" xr:uid="{00000000-0005-0000-0000-0000CA120000}"/>
    <cellStyle name="Calculation 4 4 2 4 2 3" xfId="29001" xr:uid="{00000000-0005-0000-0000-000049710000}"/>
    <cellStyle name="Calculation 4 4 2 4 3" xfId="4811" xr:uid="{00000000-0005-0000-0000-0000CB120000}"/>
    <cellStyle name="Calculation 4 4 2 4 3 2" xfId="4812" xr:uid="{00000000-0005-0000-0000-0000CC120000}"/>
    <cellStyle name="Calculation 4 4 2 4 3 2 2" xfId="30632" xr:uid="{00000000-0005-0000-0000-0000A8770000}"/>
    <cellStyle name="Calculation 4 4 2 4 4" xfId="4813" xr:uid="{00000000-0005-0000-0000-0000CD120000}"/>
    <cellStyle name="Calculation 4 4 2 4 4 2" xfId="31231" xr:uid="{00000000-0005-0000-0000-0000FF790000}"/>
    <cellStyle name="Calculation 4 4 2 5" xfId="4814" xr:uid="{00000000-0005-0000-0000-0000CE120000}"/>
    <cellStyle name="Calculation 4 4 2 5 2" xfId="4815" xr:uid="{00000000-0005-0000-0000-0000CF120000}"/>
    <cellStyle name="Calculation 4 4 2 6" xfId="4816" xr:uid="{00000000-0005-0000-0000-0000D0120000}"/>
    <cellStyle name="Calculation 4 4 2 6 2" xfId="4817" xr:uid="{00000000-0005-0000-0000-0000D1120000}"/>
    <cellStyle name="Calculation 4 4 2 6 2 2" xfId="27340" xr:uid="{00000000-0005-0000-0000-0000CC6A0000}"/>
    <cellStyle name="Calculation 4 4 2 7" xfId="4818" xr:uid="{00000000-0005-0000-0000-0000D2120000}"/>
    <cellStyle name="Calculation 4 4 2 8" xfId="31525" xr:uid="{00000000-0005-0000-0000-0000257B0000}"/>
    <cellStyle name="Calculation 4 4 3" xfId="1027" xr:uid="{00000000-0005-0000-0000-000003040000}"/>
    <cellStyle name="Calculation 4 4 3 2" xfId="2042" xr:uid="{00000000-0005-0000-0000-0000FA070000}"/>
    <cellStyle name="Calculation 4 4 3 2 2" xfId="4819" xr:uid="{00000000-0005-0000-0000-0000D3120000}"/>
    <cellStyle name="Calculation 4 4 3 2 2 2" xfId="4820" xr:uid="{00000000-0005-0000-0000-0000D4120000}"/>
    <cellStyle name="Calculation 4 4 3 2 2 2 2" xfId="4821" xr:uid="{00000000-0005-0000-0000-0000D5120000}"/>
    <cellStyle name="Calculation 4 4 3 2 2 2 2 2" xfId="28669" xr:uid="{00000000-0005-0000-0000-0000FD6F0000}"/>
    <cellStyle name="Calculation 4 4 3 2 2 3" xfId="4822" xr:uid="{00000000-0005-0000-0000-0000D6120000}"/>
    <cellStyle name="Calculation 4 4 3 2 2 3 2" xfId="4823" xr:uid="{00000000-0005-0000-0000-0000D7120000}"/>
    <cellStyle name="Calculation 4 4 3 2 2 3 3" xfId="28491" xr:uid="{00000000-0005-0000-0000-00004B6F0000}"/>
    <cellStyle name="Calculation 4 4 3 2 2 4" xfId="4824" xr:uid="{00000000-0005-0000-0000-0000D8120000}"/>
    <cellStyle name="Calculation 4 4 3 2 3" xfId="4825" xr:uid="{00000000-0005-0000-0000-0000D9120000}"/>
    <cellStyle name="Calculation 4 4 3 2 3 2" xfId="4826" xr:uid="{00000000-0005-0000-0000-0000DA120000}"/>
    <cellStyle name="Calculation 4 4 3 2 4" xfId="4827" xr:uid="{00000000-0005-0000-0000-0000DB120000}"/>
    <cellStyle name="Calculation 4 4 3 2 4 2" xfId="4828" xr:uid="{00000000-0005-0000-0000-0000DC120000}"/>
    <cellStyle name="Calculation 4 4 3 2 4 3" xfId="29548" xr:uid="{00000000-0005-0000-0000-00006C730000}"/>
    <cellStyle name="Calculation 4 4 3 2 5" xfId="4829" xr:uid="{00000000-0005-0000-0000-0000DD120000}"/>
    <cellStyle name="Calculation 4 4 3 2 6" xfId="32114" xr:uid="{00000000-0005-0000-0000-0000727D0000}"/>
    <cellStyle name="Calculation 4 4 3 3" xfId="4830" xr:uid="{00000000-0005-0000-0000-0000DE120000}"/>
    <cellStyle name="Calculation 4 4 3 3 2" xfId="4831" xr:uid="{00000000-0005-0000-0000-0000DF120000}"/>
    <cellStyle name="Calculation 4 4 3 3 2 2" xfId="4832" xr:uid="{00000000-0005-0000-0000-0000E0120000}"/>
    <cellStyle name="Calculation 4 4 3 3 3" xfId="4833" xr:uid="{00000000-0005-0000-0000-0000E1120000}"/>
    <cellStyle name="Calculation 4 4 3 3 3 2" xfId="4834" xr:uid="{00000000-0005-0000-0000-0000E2120000}"/>
    <cellStyle name="Calculation 4 4 3 3 4" xfId="4835" xr:uid="{00000000-0005-0000-0000-0000E3120000}"/>
    <cellStyle name="Calculation 4 4 3 4" xfId="4836" xr:uid="{00000000-0005-0000-0000-0000E4120000}"/>
    <cellStyle name="Calculation 4 4 3 4 2" xfId="4837" xr:uid="{00000000-0005-0000-0000-0000E5120000}"/>
    <cellStyle name="Calculation 4 4 3 5" xfId="4838" xr:uid="{00000000-0005-0000-0000-0000E6120000}"/>
    <cellStyle name="Calculation 4 4 3 5 2" xfId="4839" xr:uid="{00000000-0005-0000-0000-0000E7120000}"/>
    <cellStyle name="Calculation 4 4 3 6" xfId="4840" xr:uid="{00000000-0005-0000-0000-0000E8120000}"/>
    <cellStyle name="Calculation 4 4 3 7" xfId="25105" xr:uid="{00000000-0005-0000-0000-000011620000}"/>
    <cellStyle name="Calculation 4 4 4" xfId="803" xr:uid="{00000000-0005-0000-0000-000023030000}"/>
    <cellStyle name="Calculation 4 4 4 2" xfId="1879" xr:uid="{00000000-0005-0000-0000-000057070000}"/>
    <cellStyle name="Calculation 4 4 4 2 2" xfId="4841" xr:uid="{00000000-0005-0000-0000-0000E9120000}"/>
    <cellStyle name="Calculation 4 4 4 2 2 2" xfId="4842" xr:uid="{00000000-0005-0000-0000-0000EA120000}"/>
    <cellStyle name="Calculation 4 4 4 2 2 2 2" xfId="4843" xr:uid="{00000000-0005-0000-0000-0000EB120000}"/>
    <cellStyle name="Calculation 4 4 4 2 2 3" xfId="4844" xr:uid="{00000000-0005-0000-0000-0000EC120000}"/>
    <cellStyle name="Calculation 4 4 4 2 2 3 2" xfId="4845" xr:uid="{00000000-0005-0000-0000-0000ED120000}"/>
    <cellStyle name="Calculation 4 4 4 2 2 3 3" xfId="30623" xr:uid="{00000000-0005-0000-0000-00009F770000}"/>
    <cellStyle name="Calculation 4 4 4 2 2 4" xfId="4846" xr:uid="{00000000-0005-0000-0000-0000EE120000}"/>
    <cellStyle name="Calculation 4 4 4 2 3" xfId="4847" xr:uid="{00000000-0005-0000-0000-0000EF120000}"/>
    <cellStyle name="Calculation 4 4 4 2 3 2" xfId="4848" xr:uid="{00000000-0005-0000-0000-0000F0120000}"/>
    <cellStyle name="Calculation 4 4 4 2 3 2 2" xfId="25856" xr:uid="{00000000-0005-0000-0000-000000650000}"/>
    <cellStyle name="Calculation 4 4 4 2 4" xfId="4849" xr:uid="{00000000-0005-0000-0000-0000F1120000}"/>
    <cellStyle name="Calculation 4 4 4 2 4 2" xfId="4850" xr:uid="{00000000-0005-0000-0000-0000F2120000}"/>
    <cellStyle name="Calculation 4 4 4 2 4 3" xfId="25910" xr:uid="{00000000-0005-0000-0000-000036650000}"/>
    <cellStyle name="Calculation 4 4 4 2 5" xfId="4851" xr:uid="{00000000-0005-0000-0000-0000F3120000}"/>
    <cellStyle name="Calculation 4 4 4 2 6" xfId="32014" xr:uid="{00000000-0005-0000-0000-00000E7D0000}"/>
    <cellStyle name="Calculation 4 4 4 3" xfId="4852" xr:uid="{00000000-0005-0000-0000-0000F4120000}"/>
    <cellStyle name="Calculation 4 4 4 3 2" xfId="4853" xr:uid="{00000000-0005-0000-0000-0000F5120000}"/>
    <cellStyle name="Calculation 4 4 4 3 2 2" xfId="4854" xr:uid="{00000000-0005-0000-0000-0000F6120000}"/>
    <cellStyle name="Calculation 4 4 4 3 3" xfId="4855" xr:uid="{00000000-0005-0000-0000-0000F7120000}"/>
    <cellStyle name="Calculation 4 4 4 3 3 2" xfId="4856" xr:uid="{00000000-0005-0000-0000-0000F8120000}"/>
    <cellStyle name="Calculation 4 4 4 3 3 3" xfId="26246" xr:uid="{00000000-0005-0000-0000-000086660000}"/>
    <cellStyle name="Calculation 4 4 4 3 4" xfId="4857" xr:uid="{00000000-0005-0000-0000-0000F9120000}"/>
    <cellStyle name="Calculation 4 4 4 3 5" xfId="32375" xr:uid="{00000000-0005-0000-0000-0000777E0000}"/>
    <cellStyle name="Calculation 4 4 4 4" xfId="4858" xr:uid="{00000000-0005-0000-0000-0000FA120000}"/>
    <cellStyle name="Calculation 4 4 4 4 2" xfId="4859" xr:uid="{00000000-0005-0000-0000-0000FB120000}"/>
    <cellStyle name="Calculation 4 4 4 4 3" xfId="25448" xr:uid="{00000000-0005-0000-0000-000068630000}"/>
    <cellStyle name="Calculation 4 4 4 5" xfId="4860" xr:uid="{00000000-0005-0000-0000-0000FC120000}"/>
    <cellStyle name="Calculation 4 4 4 5 2" xfId="4861" xr:uid="{00000000-0005-0000-0000-0000FD120000}"/>
    <cellStyle name="Calculation 4 4 4 6" xfId="4862" xr:uid="{00000000-0005-0000-0000-0000FE120000}"/>
    <cellStyle name="Calculation 4 4 4 6 2" xfId="28209" xr:uid="{00000000-0005-0000-0000-0000316E0000}"/>
    <cellStyle name="Calculation 4 4 4 7" xfId="30703" xr:uid="{00000000-0005-0000-0000-0000EF770000}"/>
    <cellStyle name="Calculation 4 4 5" xfId="2014" xr:uid="{00000000-0005-0000-0000-0000DE070000}"/>
    <cellStyle name="Calculation 4 4 5 2" xfId="4863" xr:uid="{00000000-0005-0000-0000-0000FF120000}"/>
    <cellStyle name="Calculation 4 4 5 2 2" xfId="4864" xr:uid="{00000000-0005-0000-0000-000000130000}"/>
    <cellStyle name="Calculation 4 4 5 2 2 2" xfId="4865" xr:uid="{00000000-0005-0000-0000-000001130000}"/>
    <cellStyle name="Calculation 4 4 5 2 2 3" xfId="25151" xr:uid="{00000000-0005-0000-0000-00003F620000}"/>
    <cellStyle name="Calculation 4 4 5 2 3" xfId="4866" xr:uid="{00000000-0005-0000-0000-000002130000}"/>
    <cellStyle name="Calculation 4 4 5 2 3 2" xfId="4867" xr:uid="{00000000-0005-0000-0000-000003130000}"/>
    <cellStyle name="Calculation 4 4 5 2 3 2 2" xfId="28641" xr:uid="{00000000-0005-0000-0000-0000E16F0000}"/>
    <cellStyle name="Calculation 4 4 5 2 4" xfId="4868" xr:uid="{00000000-0005-0000-0000-000004130000}"/>
    <cellStyle name="Calculation 4 4 5 2 4 2" xfId="29440" xr:uid="{00000000-0005-0000-0000-000000730000}"/>
    <cellStyle name="Calculation 4 4 5 3" xfId="4869" xr:uid="{00000000-0005-0000-0000-000005130000}"/>
    <cellStyle name="Calculation 4 4 5 3 2" xfId="4870" xr:uid="{00000000-0005-0000-0000-000006130000}"/>
    <cellStyle name="Calculation 4 4 5 4" xfId="4871" xr:uid="{00000000-0005-0000-0000-000007130000}"/>
    <cellStyle name="Calculation 4 4 5 4 2" xfId="4872" xr:uid="{00000000-0005-0000-0000-000008130000}"/>
    <cellStyle name="Calculation 4 4 5 5" xfId="4873" xr:uid="{00000000-0005-0000-0000-000009130000}"/>
    <cellStyle name="Calculation 4 4 5 6" xfId="32096" xr:uid="{00000000-0005-0000-0000-0000607D0000}"/>
    <cellStyle name="Calculation 4 4 6" xfId="4874" xr:uid="{00000000-0005-0000-0000-00000A130000}"/>
    <cellStyle name="Calculation 4 4 6 2" xfId="4875" xr:uid="{00000000-0005-0000-0000-00000B130000}"/>
    <cellStyle name="Calculation 4 4 6 2 2" xfId="4876" xr:uid="{00000000-0005-0000-0000-00000C130000}"/>
    <cellStyle name="Calculation 4 4 6 2 2 2" xfId="26976" xr:uid="{00000000-0005-0000-0000-000060690000}"/>
    <cellStyle name="Calculation 4 4 6 3" xfId="4877" xr:uid="{00000000-0005-0000-0000-00000D130000}"/>
    <cellStyle name="Calculation 4 4 6 3 2" xfId="4878" xr:uid="{00000000-0005-0000-0000-00000E130000}"/>
    <cellStyle name="Calculation 4 4 6 3 3" xfId="30022" xr:uid="{00000000-0005-0000-0000-000046750000}"/>
    <cellStyle name="Calculation 4 4 6 4" xfId="4879" xr:uid="{00000000-0005-0000-0000-00000F130000}"/>
    <cellStyle name="Calculation 4 4 6 5" xfId="32449" xr:uid="{00000000-0005-0000-0000-0000C17E0000}"/>
    <cellStyle name="Calculation 4 4 7" xfId="4880" xr:uid="{00000000-0005-0000-0000-000010130000}"/>
    <cellStyle name="Calculation 4 4 7 2" xfId="4881" xr:uid="{00000000-0005-0000-0000-000011130000}"/>
    <cellStyle name="Calculation 4 4 8" xfId="4882" xr:uid="{00000000-0005-0000-0000-000012130000}"/>
    <cellStyle name="Calculation 4 4 8 2" xfId="4883" xr:uid="{00000000-0005-0000-0000-000013130000}"/>
    <cellStyle name="Calculation 4 4 8 2 2" xfId="26860" xr:uid="{00000000-0005-0000-0000-0000EC680000}"/>
    <cellStyle name="Calculation 4 4 9" xfId="4884" xr:uid="{00000000-0005-0000-0000-000014130000}"/>
    <cellStyle name="Calculation 4 5" xfId="1068" xr:uid="{00000000-0005-0000-0000-00002C040000}"/>
    <cellStyle name="Calculation 4 5 2" xfId="1459" xr:uid="{00000000-0005-0000-0000-0000B3050000}"/>
    <cellStyle name="Calculation 4 5 2 2" xfId="2450" xr:uid="{00000000-0005-0000-0000-000092090000}"/>
    <cellStyle name="Calculation 4 5 2 2 2" xfId="4885" xr:uid="{00000000-0005-0000-0000-000015130000}"/>
    <cellStyle name="Calculation 4 5 2 2 2 2" xfId="4886" xr:uid="{00000000-0005-0000-0000-000016130000}"/>
    <cellStyle name="Calculation 4 5 2 2 2 2 2" xfId="4887" xr:uid="{00000000-0005-0000-0000-000017130000}"/>
    <cellStyle name="Calculation 4 5 2 2 2 3" xfId="4888" xr:uid="{00000000-0005-0000-0000-000018130000}"/>
    <cellStyle name="Calculation 4 5 2 2 2 3 2" xfId="4889" xr:uid="{00000000-0005-0000-0000-000019130000}"/>
    <cellStyle name="Calculation 4 5 2 2 2 4" xfId="4890" xr:uid="{00000000-0005-0000-0000-00001A130000}"/>
    <cellStyle name="Calculation 4 5 2 2 2 5" xfId="30141" xr:uid="{00000000-0005-0000-0000-0000BD750000}"/>
    <cellStyle name="Calculation 4 5 2 2 3" xfId="4891" xr:uid="{00000000-0005-0000-0000-00001B130000}"/>
    <cellStyle name="Calculation 4 5 2 2 3 2" xfId="4892" xr:uid="{00000000-0005-0000-0000-00001C130000}"/>
    <cellStyle name="Calculation 4 5 2 2 3 2 2" xfId="30241" xr:uid="{00000000-0005-0000-0000-000021760000}"/>
    <cellStyle name="Calculation 4 5 2 2 4" xfId="4893" xr:uid="{00000000-0005-0000-0000-00001D130000}"/>
    <cellStyle name="Calculation 4 5 2 2 4 2" xfId="4894" xr:uid="{00000000-0005-0000-0000-00001E130000}"/>
    <cellStyle name="Calculation 4 5 2 2 4 3" xfId="29923" xr:uid="{00000000-0005-0000-0000-0000E3740000}"/>
    <cellStyle name="Calculation 4 5 2 2 5" xfId="4895" xr:uid="{00000000-0005-0000-0000-00001F130000}"/>
    <cellStyle name="Calculation 4 5 2 3" xfId="4896" xr:uid="{00000000-0005-0000-0000-000020130000}"/>
    <cellStyle name="Calculation 4 5 2 3 2" xfId="4897" xr:uid="{00000000-0005-0000-0000-000021130000}"/>
    <cellStyle name="Calculation 4 5 2 3 2 2" xfId="4898" xr:uid="{00000000-0005-0000-0000-000022130000}"/>
    <cellStyle name="Calculation 4 5 2 3 3" xfId="4899" xr:uid="{00000000-0005-0000-0000-000023130000}"/>
    <cellStyle name="Calculation 4 5 2 3 3 2" xfId="4900" xr:uid="{00000000-0005-0000-0000-000024130000}"/>
    <cellStyle name="Calculation 4 5 2 3 4" xfId="4901" xr:uid="{00000000-0005-0000-0000-000025130000}"/>
    <cellStyle name="Calculation 4 5 2 3 5" xfId="30260" xr:uid="{00000000-0005-0000-0000-000034760000}"/>
    <cellStyle name="Calculation 4 5 2 4" xfId="4902" xr:uid="{00000000-0005-0000-0000-000026130000}"/>
    <cellStyle name="Calculation 4 5 2 4 2" xfId="4903" xr:uid="{00000000-0005-0000-0000-000027130000}"/>
    <cellStyle name="Calculation 4 5 2 5" xfId="4904" xr:uid="{00000000-0005-0000-0000-000028130000}"/>
    <cellStyle name="Calculation 4 5 2 5 2" xfId="4905" xr:uid="{00000000-0005-0000-0000-000029130000}"/>
    <cellStyle name="Calculation 4 5 2 6" xfId="4906" xr:uid="{00000000-0005-0000-0000-00002A130000}"/>
    <cellStyle name="Calculation 4 5 2 7" xfId="31732" xr:uid="{00000000-0005-0000-0000-0000F47B0000}"/>
    <cellStyle name="Calculation 4 5 3" xfId="1721" xr:uid="{00000000-0005-0000-0000-0000B9060000}"/>
    <cellStyle name="Calculation 4 5 3 2" xfId="2706" xr:uid="{00000000-0005-0000-0000-0000920A0000}"/>
    <cellStyle name="Calculation 4 5 3 2 2" xfId="4907" xr:uid="{00000000-0005-0000-0000-00002B130000}"/>
    <cellStyle name="Calculation 4 5 3 2 2 2" xfId="4908" xr:uid="{00000000-0005-0000-0000-00002C130000}"/>
    <cellStyle name="Calculation 4 5 3 2 2 2 2" xfId="4909" xr:uid="{00000000-0005-0000-0000-00002D130000}"/>
    <cellStyle name="Calculation 4 5 3 2 2 2 2 2" xfId="29632" xr:uid="{00000000-0005-0000-0000-0000C0730000}"/>
    <cellStyle name="Calculation 4 5 3 2 2 3" xfId="4910" xr:uid="{00000000-0005-0000-0000-00002E130000}"/>
    <cellStyle name="Calculation 4 5 3 2 2 3 2" xfId="4911" xr:uid="{00000000-0005-0000-0000-00002F130000}"/>
    <cellStyle name="Calculation 4 5 3 2 2 4" xfId="4912" xr:uid="{00000000-0005-0000-0000-000030130000}"/>
    <cellStyle name="Calculation 4 5 3 2 3" xfId="4913" xr:uid="{00000000-0005-0000-0000-000031130000}"/>
    <cellStyle name="Calculation 4 5 3 2 3 2" xfId="4914" xr:uid="{00000000-0005-0000-0000-000032130000}"/>
    <cellStyle name="Calculation 4 5 3 2 3 3" xfId="25930" xr:uid="{00000000-0005-0000-0000-00004A650000}"/>
    <cellStyle name="Calculation 4 5 3 2 4" xfId="4915" xr:uid="{00000000-0005-0000-0000-000033130000}"/>
    <cellStyle name="Calculation 4 5 3 2 4 2" xfId="4916" xr:uid="{00000000-0005-0000-0000-000034130000}"/>
    <cellStyle name="Calculation 4 5 3 2 4 2 2" xfId="31326" xr:uid="{00000000-0005-0000-0000-00005E7A0000}"/>
    <cellStyle name="Calculation 4 5 3 2 4 3" xfId="26179" xr:uid="{00000000-0005-0000-0000-000043660000}"/>
    <cellStyle name="Calculation 4 5 3 2 5" xfId="4917" xr:uid="{00000000-0005-0000-0000-000035130000}"/>
    <cellStyle name="Calculation 4 5 3 2 5 2" xfId="26637" xr:uid="{00000000-0005-0000-0000-00000D680000}"/>
    <cellStyle name="Calculation 4 5 3 2 6" xfId="32303" xr:uid="{00000000-0005-0000-0000-00002F7E0000}"/>
    <cellStyle name="Calculation 4 5 3 3" xfId="4918" xr:uid="{00000000-0005-0000-0000-000036130000}"/>
    <cellStyle name="Calculation 4 5 3 3 2" xfId="4919" xr:uid="{00000000-0005-0000-0000-000037130000}"/>
    <cellStyle name="Calculation 4 5 3 3 2 2" xfId="4920" xr:uid="{00000000-0005-0000-0000-000038130000}"/>
    <cellStyle name="Calculation 4 5 3 3 2 2 2" xfId="28397" xr:uid="{00000000-0005-0000-0000-0000ED6E0000}"/>
    <cellStyle name="Calculation 4 5 3 3 3" xfId="4921" xr:uid="{00000000-0005-0000-0000-000039130000}"/>
    <cellStyle name="Calculation 4 5 3 3 3 2" xfId="4922" xr:uid="{00000000-0005-0000-0000-00003A130000}"/>
    <cellStyle name="Calculation 4 5 3 3 3 3" xfId="31237" xr:uid="{00000000-0005-0000-0000-0000057A0000}"/>
    <cellStyle name="Calculation 4 5 3 3 4" xfId="4923" xr:uid="{00000000-0005-0000-0000-00003B130000}"/>
    <cellStyle name="Calculation 4 5 3 4" xfId="4924" xr:uid="{00000000-0005-0000-0000-00003C130000}"/>
    <cellStyle name="Calculation 4 5 3 4 2" xfId="4925" xr:uid="{00000000-0005-0000-0000-00003D130000}"/>
    <cellStyle name="Calculation 4 5 3 5" xfId="4926" xr:uid="{00000000-0005-0000-0000-00003E130000}"/>
    <cellStyle name="Calculation 4 5 3 5 2" xfId="4927" xr:uid="{00000000-0005-0000-0000-00003F130000}"/>
    <cellStyle name="Calculation 4 5 3 5 2 2" xfId="27589" xr:uid="{00000000-0005-0000-0000-0000C56B0000}"/>
    <cellStyle name="Calculation 4 5 3 6" xfId="4928" xr:uid="{00000000-0005-0000-0000-000040130000}"/>
    <cellStyle name="Calculation 4 5 3 7" xfId="31867" xr:uid="{00000000-0005-0000-0000-00007B7C0000}"/>
    <cellStyle name="Calculation 4 5 4" xfId="2078" xr:uid="{00000000-0005-0000-0000-00001E080000}"/>
    <cellStyle name="Calculation 4 5 4 2" xfId="4929" xr:uid="{00000000-0005-0000-0000-000041130000}"/>
    <cellStyle name="Calculation 4 5 4 2 2" xfId="4930" xr:uid="{00000000-0005-0000-0000-000042130000}"/>
    <cellStyle name="Calculation 4 5 4 2 2 2" xfId="4931" xr:uid="{00000000-0005-0000-0000-000043130000}"/>
    <cellStyle name="Calculation 4 5 4 2 3" xfId="4932" xr:uid="{00000000-0005-0000-0000-000044130000}"/>
    <cellStyle name="Calculation 4 5 4 2 3 2" xfId="4933" xr:uid="{00000000-0005-0000-0000-000045130000}"/>
    <cellStyle name="Calculation 4 5 4 2 4" xfId="4934" xr:uid="{00000000-0005-0000-0000-000046130000}"/>
    <cellStyle name="Calculation 4 5 4 3" xfId="4935" xr:uid="{00000000-0005-0000-0000-000047130000}"/>
    <cellStyle name="Calculation 4 5 4 3 2" xfId="4936" xr:uid="{00000000-0005-0000-0000-000048130000}"/>
    <cellStyle name="Calculation 4 5 4 4" xfId="4937" xr:uid="{00000000-0005-0000-0000-000049130000}"/>
    <cellStyle name="Calculation 4 5 4 4 2" xfId="4938" xr:uid="{00000000-0005-0000-0000-00004A130000}"/>
    <cellStyle name="Calculation 4 5 4 5" xfId="4939" xr:uid="{00000000-0005-0000-0000-00004B130000}"/>
    <cellStyle name="Calculation 4 5 5" xfId="4940" xr:uid="{00000000-0005-0000-0000-00004C130000}"/>
    <cellStyle name="Calculation 4 5 5 2" xfId="4941" xr:uid="{00000000-0005-0000-0000-00004D130000}"/>
    <cellStyle name="Calculation 4 5 5 2 2" xfId="4942" xr:uid="{00000000-0005-0000-0000-00004E130000}"/>
    <cellStyle name="Calculation 4 5 5 3" xfId="4943" xr:uid="{00000000-0005-0000-0000-00004F130000}"/>
    <cellStyle name="Calculation 4 5 5 3 2" xfId="4944" xr:uid="{00000000-0005-0000-0000-000050130000}"/>
    <cellStyle name="Calculation 4 5 5 4" xfId="4945" xr:uid="{00000000-0005-0000-0000-000051130000}"/>
    <cellStyle name="Calculation 4 5 5 4 2" xfId="28856" xr:uid="{00000000-0005-0000-0000-0000B8700000}"/>
    <cellStyle name="Calculation 4 5 5 5" xfId="31244" xr:uid="{00000000-0005-0000-0000-00000C7A0000}"/>
    <cellStyle name="Calculation 4 5 6" xfId="4946" xr:uid="{00000000-0005-0000-0000-000052130000}"/>
    <cellStyle name="Calculation 4 5 6 2" xfId="4947" xr:uid="{00000000-0005-0000-0000-000053130000}"/>
    <cellStyle name="Calculation 4 5 7" xfId="4948" xr:uid="{00000000-0005-0000-0000-000054130000}"/>
    <cellStyle name="Calculation 4 5 7 2" xfId="4949" xr:uid="{00000000-0005-0000-0000-000055130000}"/>
    <cellStyle name="Calculation 4 5 7 2 2" xfId="26037" xr:uid="{00000000-0005-0000-0000-0000B5650000}"/>
    <cellStyle name="Calculation 4 5 8" xfId="4950" xr:uid="{00000000-0005-0000-0000-000056130000}"/>
    <cellStyle name="Calculation 4 5 8 2" xfId="30491" xr:uid="{00000000-0005-0000-0000-00001B770000}"/>
    <cellStyle name="Calculation 4 5 9" xfId="31538" xr:uid="{00000000-0005-0000-0000-0000327B0000}"/>
    <cellStyle name="Calculation 4 6" xfId="1148" xr:uid="{00000000-0005-0000-0000-00007C040000}"/>
    <cellStyle name="Calculation 4 6 2" xfId="2151" xr:uid="{00000000-0005-0000-0000-000067080000}"/>
    <cellStyle name="Calculation 4 6 2 2" xfId="4951" xr:uid="{00000000-0005-0000-0000-000057130000}"/>
    <cellStyle name="Calculation 4 6 2 2 2" xfId="4952" xr:uid="{00000000-0005-0000-0000-000058130000}"/>
    <cellStyle name="Calculation 4 6 2 2 2 2" xfId="4953" xr:uid="{00000000-0005-0000-0000-000059130000}"/>
    <cellStyle name="Calculation 4 6 2 2 2 3" xfId="25667" xr:uid="{00000000-0005-0000-0000-000043640000}"/>
    <cellStyle name="Calculation 4 6 2 2 3" xfId="4954" xr:uid="{00000000-0005-0000-0000-00005A130000}"/>
    <cellStyle name="Calculation 4 6 2 2 3 2" xfId="4955" xr:uid="{00000000-0005-0000-0000-00005B130000}"/>
    <cellStyle name="Calculation 4 6 2 2 3 2 2" xfId="31169" xr:uid="{00000000-0005-0000-0000-0000C1790000}"/>
    <cellStyle name="Calculation 4 6 2 2 4" xfId="4956" xr:uid="{00000000-0005-0000-0000-00005C130000}"/>
    <cellStyle name="Calculation 4 6 2 2 4 2" xfId="29651" xr:uid="{00000000-0005-0000-0000-0000D3730000}"/>
    <cellStyle name="Calculation 4 6 2 3" xfId="4957" xr:uid="{00000000-0005-0000-0000-00005D130000}"/>
    <cellStyle name="Calculation 4 6 2 3 2" xfId="4958" xr:uid="{00000000-0005-0000-0000-00005E130000}"/>
    <cellStyle name="Calculation 4 6 2 3 3" xfId="25497" xr:uid="{00000000-0005-0000-0000-000099630000}"/>
    <cellStyle name="Calculation 4 6 2 4" xfId="4959" xr:uid="{00000000-0005-0000-0000-00005F130000}"/>
    <cellStyle name="Calculation 4 6 2 4 2" xfId="4960" xr:uid="{00000000-0005-0000-0000-000060130000}"/>
    <cellStyle name="Calculation 4 6 2 5" xfId="4961" xr:uid="{00000000-0005-0000-0000-000061130000}"/>
    <cellStyle name="Calculation 4 6 2 6" xfId="28183" xr:uid="{00000000-0005-0000-0000-0000176E0000}"/>
    <cellStyle name="Calculation 4 6 3" xfId="4962" xr:uid="{00000000-0005-0000-0000-000062130000}"/>
    <cellStyle name="Calculation 4 6 3 2" xfId="4963" xr:uid="{00000000-0005-0000-0000-000063130000}"/>
    <cellStyle name="Calculation 4 6 3 2 2" xfId="4964" xr:uid="{00000000-0005-0000-0000-000064130000}"/>
    <cellStyle name="Calculation 4 6 3 2 3" xfId="27884" xr:uid="{00000000-0005-0000-0000-0000EC6C0000}"/>
    <cellStyle name="Calculation 4 6 3 3" xfId="4965" xr:uid="{00000000-0005-0000-0000-000065130000}"/>
    <cellStyle name="Calculation 4 6 3 3 2" xfId="4966" xr:uid="{00000000-0005-0000-0000-000066130000}"/>
    <cellStyle name="Calculation 4 6 3 4" xfId="4967" xr:uid="{00000000-0005-0000-0000-000067130000}"/>
    <cellStyle name="Calculation 4 6 3 5" xfId="32529" xr:uid="{00000000-0005-0000-0000-0000117F0000}"/>
    <cellStyle name="Calculation 4 6 4" xfId="4968" xr:uid="{00000000-0005-0000-0000-000068130000}"/>
    <cellStyle name="Calculation 4 6 4 2" xfId="4969" xr:uid="{00000000-0005-0000-0000-000069130000}"/>
    <cellStyle name="Calculation 4 6 5" xfId="4970" xr:uid="{00000000-0005-0000-0000-00006A130000}"/>
    <cellStyle name="Calculation 4 6 5 2" xfId="4971" xr:uid="{00000000-0005-0000-0000-00006B130000}"/>
    <cellStyle name="Calculation 4 6 5 3" xfId="29234" xr:uid="{00000000-0005-0000-0000-000032720000}"/>
    <cellStyle name="Calculation 4 6 6" xfId="4972" xr:uid="{00000000-0005-0000-0000-00006C130000}"/>
    <cellStyle name="Calculation 4 6 7" xfId="26234" xr:uid="{00000000-0005-0000-0000-00007A660000}"/>
    <cellStyle name="Calculation 4 7" xfId="890" xr:uid="{00000000-0005-0000-0000-00007A030000}"/>
    <cellStyle name="Calculation 4 7 2" xfId="1939" xr:uid="{00000000-0005-0000-0000-000093070000}"/>
    <cellStyle name="Calculation 4 7 2 2" xfId="4973" xr:uid="{00000000-0005-0000-0000-00006D130000}"/>
    <cellStyle name="Calculation 4 7 2 2 2" xfId="4974" xr:uid="{00000000-0005-0000-0000-00006E130000}"/>
    <cellStyle name="Calculation 4 7 2 2 2 2" xfId="4975" xr:uid="{00000000-0005-0000-0000-00006F130000}"/>
    <cellStyle name="Calculation 4 7 2 2 2 2 2" xfId="27220" xr:uid="{00000000-0005-0000-0000-0000546A0000}"/>
    <cellStyle name="Calculation 4 7 2 2 3" xfId="4976" xr:uid="{00000000-0005-0000-0000-000070130000}"/>
    <cellStyle name="Calculation 4 7 2 2 3 2" xfId="4977" xr:uid="{00000000-0005-0000-0000-000071130000}"/>
    <cellStyle name="Calculation 4 7 2 2 4" xfId="4978" xr:uid="{00000000-0005-0000-0000-000072130000}"/>
    <cellStyle name="Calculation 4 7 2 2 5" xfId="28827" xr:uid="{00000000-0005-0000-0000-00009B700000}"/>
    <cellStyle name="Calculation 4 7 2 3" xfId="4979" xr:uid="{00000000-0005-0000-0000-000073130000}"/>
    <cellStyle name="Calculation 4 7 2 3 2" xfId="4980" xr:uid="{00000000-0005-0000-0000-000074130000}"/>
    <cellStyle name="Calculation 4 7 2 3 2 2" xfId="29587" xr:uid="{00000000-0005-0000-0000-000093730000}"/>
    <cellStyle name="Calculation 4 7 2 4" xfId="4981" xr:uid="{00000000-0005-0000-0000-000075130000}"/>
    <cellStyle name="Calculation 4 7 2 4 2" xfId="4982" xr:uid="{00000000-0005-0000-0000-000076130000}"/>
    <cellStyle name="Calculation 4 7 2 5" xfId="4983" xr:uid="{00000000-0005-0000-0000-000077130000}"/>
    <cellStyle name="Calculation 4 7 2 6" xfId="32052" xr:uid="{00000000-0005-0000-0000-0000347D0000}"/>
    <cellStyle name="Calculation 4 7 3" xfId="4984" xr:uid="{00000000-0005-0000-0000-000078130000}"/>
    <cellStyle name="Calculation 4 7 3 2" xfId="4985" xr:uid="{00000000-0005-0000-0000-000079130000}"/>
    <cellStyle name="Calculation 4 7 3 2 2" xfId="4986" xr:uid="{00000000-0005-0000-0000-00007A130000}"/>
    <cellStyle name="Calculation 4 7 3 3" xfId="4987" xr:uid="{00000000-0005-0000-0000-00007B130000}"/>
    <cellStyle name="Calculation 4 7 3 3 2" xfId="4988" xr:uid="{00000000-0005-0000-0000-00007C130000}"/>
    <cellStyle name="Calculation 4 7 3 3 2 2" xfId="28076" xr:uid="{00000000-0005-0000-0000-0000AC6D0000}"/>
    <cellStyle name="Calculation 4 7 3 3 3" xfId="26948" xr:uid="{00000000-0005-0000-0000-000044690000}"/>
    <cellStyle name="Calculation 4 7 3 4" xfId="4989" xr:uid="{00000000-0005-0000-0000-00007D130000}"/>
    <cellStyle name="Calculation 4 7 3 5" xfId="32409" xr:uid="{00000000-0005-0000-0000-0000997E0000}"/>
    <cellStyle name="Calculation 4 7 4" xfId="4990" xr:uid="{00000000-0005-0000-0000-00007E130000}"/>
    <cellStyle name="Calculation 4 7 4 2" xfId="4991" xr:uid="{00000000-0005-0000-0000-00007F130000}"/>
    <cellStyle name="Calculation 4 7 4 2 2" xfId="31009" xr:uid="{00000000-0005-0000-0000-000021790000}"/>
    <cellStyle name="Calculation 4 7 5" xfId="4992" xr:uid="{00000000-0005-0000-0000-000080130000}"/>
    <cellStyle name="Calculation 4 7 5 2" xfId="4993" xr:uid="{00000000-0005-0000-0000-000081130000}"/>
    <cellStyle name="Calculation 4 7 5 3" xfId="28697" xr:uid="{00000000-0005-0000-0000-000019700000}"/>
    <cellStyle name="Calculation 4 7 6" xfId="4994" xr:uid="{00000000-0005-0000-0000-000082130000}"/>
    <cellStyle name="Calculation 4 7 7" xfId="31603" xr:uid="{00000000-0005-0000-0000-0000737B0000}"/>
    <cellStyle name="Calculation 4 8" xfId="1014" xr:uid="{00000000-0005-0000-0000-0000F6030000}"/>
    <cellStyle name="Calculation 4 8 2" xfId="4995" xr:uid="{00000000-0005-0000-0000-000083130000}"/>
    <cellStyle name="Calculation 4 8 2 2" xfId="4996" xr:uid="{00000000-0005-0000-0000-000084130000}"/>
    <cellStyle name="Calculation 4 8 2 2 2" xfId="4997" xr:uid="{00000000-0005-0000-0000-000085130000}"/>
    <cellStyle name="Calculation 4 8 2 3" xfId="4998" xr:uid="{00000000-0005-0000-0000-000086130000}"/>
    <cellStyle name="Calculation 4 8 2 3 2" xfId="4999" xr:uid="{00000000-0005-0000-0000-000087130000}"/>
    <cellStyle name="Calculation 4 8 2 3 3" xfId="29745" xr:uid="{00000000-0005-0000-0000-000031740000}"/>
    <cellStyle name="Calculation 4 8 2 4" xfId="5000" xr:uid="{00000000-0005-0000-0000-000088130000}"/>
    <cellStyle name="Calculation 4 8 3" xfId="5001" xr:uid="{00000000-0005-0000-0000-000089130000}"/>
    <cellStyle name="Calculation 4 8 3 2" xfId="5002" xr:uid="{00000000-0005-0000-0000-00008A130000}"/>
    <cellStyle name="Calculation 4 8 3 3" xfId="25420" xr:uid="{00000000-0005-0000-0000-00004C630000}"/>
    <cellStyle name="Calculation 4 8 4" xfId="5003" xr:uid="{00000000-0005-0000-0000-00008B130000}"/>
    <cellStyle name="Calculation 4 8 4 2" xfId="5004" xr:uid="{00000000-0005-0000-0000-00008C130000}"/>
    <cellStyle name="Calculation 4 8 5" xfId="5005" xr:uid="{00000000-0005-0000-0000-00008D130000}"/>
    <cellStyle name="Calculation 4 8 6" xfId="30735" xr:uid="{00000000-0005-0000-0000-00000F780000}"/>
    <cellStyle name="Calculation 4 9" xfId="2796" xr:uid="{00000000-0005-0000-0000-0000EC0A0000}"/>
    <cellStyle name="Calculation 4 9 2" xfId="5006" xr:uid="{00000000-0005-0000-0000-00008E130000}"/>
    <cellStyle name="Calculation 4 9 2 2" xfId="5007" xr:uid="{00000000-0005-0000-0000-00008F130000}"/>
    <cellStyle name="Calculation 4 9 3" xfId="5008" xr:uid="{00000000-0005-0000-0000-000090130000}"/>
    <cellStyle name="Calculation 4 9 3 2" xfId="5009" xr:uid="{00000000-0005-0000-0000-000091130000}"/>
    <cellStyle name="Calculation 4 9 4" xfId="5010" xr:uid="{00000000-0005-0000-0000-000092130000}"/>
    <cellStyle name="Calculation 4 9 5" xfId="31914" xr:uid="{00000000-0005-0000-0000-0000AA7C0000}"/>
    <cellStyle name="Calculation 5" xfId="232" xr:uid="{00000000-0005-0000-0000-0000E8000000}"/>
    <cellStyle name="Calculation 5 10" xfId="5011" xr:uid="{00000000-0005-0000-0000-000093130000}"/>
    <cellStyle name="Calculation 5 10 2" xfId="5012" xr:uid="{00000000-0005-0000-0000-000094130000}"/>
    <cellStyle name="Calculation 5 11" xfId="5013" xr:uid="{00000000-0005-0000-0000-000095130000}"/>
    <cellStyle name="Calculation 5 11 2" xfId="5014" xr:uid="{00000000-0005-0000-0000-000096130000}"/>
    <cellStyle name="Calculation 5 11 2 2" xfId="27236" xr:uid="{00000000-0005-0000-0000-0000646A0000}"/>
    <cellStyle name="Calculation 5 12" xfId="5015" xr:uid="{00000000-0005-0000-0000-000097130000}"/>
    <cellStyle name="Calculation 5 2" xfId="849" xr:uid="{00000000-0005-0000-0000-000051030000}"/>
    <cellStyle name="Calculation 5 2 10" xfId="5016" xr:uid="{00000000-0005-0000-0000-000098130000}"/>
    <cellStyle name="Calculation 5 2 10 2" xfId="27628" xr:uid="{00000000-0005-0000-0000-0000EC6B0000}"/>
    <cellStyle name="Calculation 5 2 11" xfId="31350" xr:uid="{00000000-0005-0000-0000-0000767A0000}"/>
    <cellStyle name="Calculation 5 2 2" xfId="520" xr:uid="{00000000-0005-0000-0000-000008020000}"/>
    <cellStyle name="Calculation 5 2 2 10" xfId="5017" xr:uid="{00000000-0005-0000-0000-000099130000}"/>
    <cellStyle name="Calculation 5 2 2 11" xfId="28925" xr:uid="{00000000-0005-0000-0000-0000FD700000}"/>
    <cellStyle name="Calculation 5 2 2 2" xfId="1212" xr:uid="{00000000-0005-0000-0000-0000BC040000}"/>
    <cellStyle name="Calculation 5 2 2 2 2" xfId="1523" xr:uid="{00000000-0005-0000-0000-0000F3050000}"/>
    <cellStyle name="Calculation 5 2 2 2 2 2" xfId="2514" xr:uid="{00000000-0005-0000-0000-0000D2090000}"/>
    <cellStyle name="Calculation 5 2 2 2 2 2 2" xfId="5018" xr:uid="{00000000-0005-0000-0000-00009A130000}"/>
    <cellStyle name="Calculation 5 2 2 2 2 2 2 2" xfId="5019" xr:uid="{00000000-0005-0000-0000-00009B130000}"/>
    <cellStyle name="Calculation 5 2 2 2 2 2 2 2 2" xfId="5020" xr:uid="{00000000-0005-0000-0000-00009C130000}"/>
    <cellStyle name="Calculation 5 2 2 2 2 2 2 3" xfId="5021" xr:uid="{00000000-0005-0000-0000-00009D130000}"/>
    <cellStyle name="Calculation 5 2 2 2 2 2 2 3 2" xfId="5022" xr:uid="{00000000-0005-0000-0000-00009E130000}"/>
    <cellStyle name="Calculation 5 2 2 2 2 2 2 4" xfId="5023" xr:uid="{00000000-0005-0000-0000-00009F130000}"/>
    <cellStyle name="Calculation 5 2 2 2 2 2 3" xfId="5024" xr:uid="{00000000-0005-0000-0000-0000A0130000}"/>
    <cellStyle name="Calculation 5 2 2 2 2 2 3 2" xfId="5025" xr:uid="{00000000-0005-0000-0000-0000A1130000}"/>
    <cellStyle name="Calculation 5 2 2 2 2 2 3 3" xfId="25475" xr:uid="{00000000-0005-0000-0000-000083630000}"/>
    <cellStyle name="Calculation 5 2 2 2 2 2 4" xfId="5026" xr:uid="{00000000-0005-0000-0000-0000A2130000}"/>
    <cellStyle name="Calculation 5 2 2 2 2 2 4 2" xfId="5027" xr:uid="{00000000-0005-0000-0000-0000A3130000}"/>
    <cellStyle name="Calculation 5 2 2 2 2 2 4 3" xfId="30616" xr:uid="{00000000-0005-0000-0000-000098770000}"/>
    <cellStyle name="Calculation 5 2 2 2 2 2 5" xfId="5028" xr:uid="{00000000-0005-0000-0000-0000A4130000}"/>
    <cellStyle name="Calculation 5 2 2 2 2 2 5 2" xfId="29063" xr:uid="{00000000-0005-0000-0000-000087710000}"/>
    <cellStyle name="Calculation 5 2 2 2 2 2 6" xfId="32197" xr:uid="{00000000-0005-0000-0000-0000C57D0000}"/>
    <cellStyle name="Calculation 5 2 2 2 2 3" xfId="5029" xr:uid="{00000000-0005-0000-0000-0000A5130000}"/>
    <cellStyle name="Calculation 5 2 2 2 2 3 2" xfId="5030" xr:uid="{00000000-0005-0000-0000-0000A6130000}"/>
    <cellStyle name="Calculation 5 2 2 2 2 3 2 2" xfId="5031" xr:uid="{00000000-0005-0000-0000-0000A7130000}"/>
    <cellStyle name="Calculation 5 2 2 2 2 3 3" xfId="5032" xr:uid="{00000000-0005-0000-0000-0000A8130000}"/>
    <cellStyle name="Calculation 5 2 2 2 2 3 3 2" xfId="5033" xr:uid="{00000000-0005-0000-0000-0000A9130000}"/>
    <cellStyle name="Calculation 5 2 2 2 2 3 3 3" xfId="30200" xr:uid="{00000000-0005-0000-0000-0000F8750000}"/>
    <cellStyle name="Calculation 5 2 2 2 2 3 4" xfId="5034" xr:uid="{00000000-0005-0000-0000-0000AA130000}"/>
    <cellStyle name="Calculation 5 2 2 2 2 4" xfId="5035" xr:uid="{00000000-0005-0000-0000-0000AB130000}"/>
    <cellStyle name="Calculation 5 2 2 2 2 4 2" xfId="5036" xr:uid="{00000000-0005-0000-0000-0000AC130000}"/>
    <cellStyle name="Calculation 5 2 2 2 2 5" xfId="5037" xr:uid="{00000000-0005-0000-0000-0000AD130000}"/>
    <cellStyle name="Calculation 5 2 2 2 2 5 2" xfId="5038" xr:uid="{00000000-0005-0000-0000-0000AE130000}"/>
    <cellStyle name="Calculation 5 2 2 2 2 5 3" xfId="25620" xr:uid="{00000000-0005-0000-0000-000014640000}"/>
    <cellStyle name="Calculation 5 2 2 2 2 6" xfId="5039" xr:uid="{00000000-0005-0000-0000-0000AF130000}"/>
    <cellStyle name="Calculation 5 2 2 2 3" xfId="1785" xr:uid="{00000000-0005-0000-0000-0000F9060000}"/>
    <cellStyle name="Calculation 5 2 2 2 3 2" xfId="2770" xr:uid="{00000000-0005-0000-0000-0000D20A0000}"/>
    <cellStyle name="Calculation 5 2 2 2 3 2 2" xfId="5040" xr:uid="{00000000-0005-0000-0000-0000B0130000}"/>
    <cellStyle name="Calculation 5 2 2 2 3 2 2 2" xfId="5041" xr:uid="{00000000-0005-0000-0000-0000B1130000}"/>
    <cellStyle name="Calculation 5 2 2 2 3 2 2 2 2" xfId="5042" xr:uid="{00000000-0005-0000-0000-0000B2130000}"/>
    <cellStyle name="Calculation 5 2 2 2 3 2 2 2 2 2" xfId="28650" xr:uid="{00000000-0005-0000-0000-0000EA6F0000}"/>
    <cellStyle name="Calculation 5 2 2 2 3 2 2 3" xfId="5043" xr:uid="{00000000-0005-0000-0000-0000B3130000}"/>
    <cellStyle name="Calculation 5 2 2 2 3 2 2 3 2" xfId="5044" xr:uid="{00000000-0005-0000-0000-0000B4130000}"/>
    <cellStyle name="Calculation 5 2 2 2 3 2 2 3 3" xfId="31299" xr:uid="{00000000-0005-0000-0000-0000437A0000}"/>
    <cellStyle name="Calculation 5 2 2 2 3 2 2 4" xfId="5045" xr:uid="{00000000-0005-0000-0000-0000B5130000}"/>
    <cellStyle name="Calculation 5 2 2 2 3 2 2 4 2" xfId="25384" xr:uid="{00000000-0005-0000-0000-000028630000}"/>
    <cellStyle name="Calculation 5 2 2 2 3 2 2 5" xfId="28392" xr:uid="{00000000-0005-0000-0000-0000E86E0000}"/>
    <cellStyle name="Calculation 5 2 2 2 3 2 3" xfId="5046" xr:uid="{00000000-0005-0000-0000-0000B6130000}"/>
    <cellStyle name="Calculation 5 2 2 2 3 2 3 2" xfId="5047" xr:uid="{00000000-0005-0000-0000-0000B7130000}"/>
    <cellStyle name="Calculation 5 2 2 2 3 2 3 3" xfId="25733" xr:uid="{00000000-0005-0000-0000-000085640000}"/>
    <cellStyle name="Calculation 5 2 2 2 3 2 4" xfId="5048" xr:uid="{00000000-0005-0000-0000-0000B8130000}"/>
    <cellStyle name="Calculation 5 2 2 2 3 2 4 2" xfId="5049" xr:uid="{00000000-0005-0000-0000-0000B9130000}"/>
    <cellStyle name="Calculation 5 2 2 2 3 2 4 3" xfId="28269" xr:uid="{00000000-0005-0000-0000-00006D6E0000}"/>
    <cellStyle name="Calculation 5 2 2 2 3 2 5" xfId="5050" xr:uid="{00000000-0005-0000-0000-0000BA130000}"/>
    <cellStyle name="Calculation 5 2 2 2 3 2 6" xfId="28517" xr:uid="{00000000-0005-0000-0000-0000656F0000}"/>
    <cellStyle name="Calculation 5 2 2 2 3 3" xfId="5051" xr:uid="{00000000-0005-0000-0000-0000BB130000}"/>
    <cellStyle name="Calculation 5 2 2 2 3 3 2" xfId="5052" xr:uid="{00000000-0005-0000-0000-0000BC130000}"/>
    <cellStyle name="Calculation 5 2 2 2 3 3 2 2" xfId="5053" xr:uid="{00000000-0005-0000-0000-0000BD130000}"/>
    <cellStyle name="Calculation 5 2 2 2 3 3 3" xfId="5054" xr:uid="{00000000-0005-0000-0000-0000BE130000}"/>
    <cellStyle name="Calculation 5 2 2 2 3 3 3 2" xfId="5055" xr:uid="{00000000-0005-0000-0000-0000BF130000}"/>
    <cellStyle name="Calculation 5 2 2 2 3 3 4" xfId="5056" xr:uid="{00000000-0005-0000-0000-0000C0130000}"/>
    <cellStyle name="Calculation 5 2 2 2 3 4" xfId="5057" xr:uid="{00000000-0005-0000-0000-0000C1130000}"/>
    <cellStyle name="Calculation 5 2 2 2 3 4 2" xfId="5058" xr:uid="{00000000-0005-0000-0000-0000C2130000}"/>
    <cellStyle name="Calculation 5 2 2 2 3 4 2 2" xfId="27521" xr:uid="{00000000-0005-0000-0000-0000816B0000}"/>
    <cellStyle name="Calculation 5 2 2 2 3 5" xfId="5059" xr:uid="{00000000-0005-0000-0000-0000C3130000}"/>
    <cellStyle name="Calculation 5 2 2 2 3 5 2" xfId="5060" xr:uid="{00000000-0005-0000-0000-0000C4130000}"/>
    <cellStyle name="Calculation 5 2 2 2 3 6" xfId="5061" xr:uid="{00000000-0005-0000-0000-0000C5130000}"/>
    <cellStyle name="Calculation 5 2 2 2 3 7" xfId="31904" xr:uid="{00000000-0005-0000-0000-0000A07C0000}"/>
    <cellStyle name="Calculation 5 2 2 2 4" xfId="2210" xr:uid="{00000000-0005-0000-0000-0000A2080000}"/>
    <cellStyle name="Calculation 5 2 2 2 4 2" xfId="5062" xr:uid="{00000000-0005-0000-0000-0000C6130000}"/>
    <cellStyle name="Calculation 5 2 2 2 4 2 2" xfId="5063" xr:uid="{00000000-0005-0000-0000-0000C7130000}"/>
    <cellStyle name="Calculation 5 2 2 2 4 2 2 2" xfId="5064" xr:uid="{00000000-0005-0000-0000-0000C8130000}"/>
    <cellStyle name="Calculation 5 2 2 2 4 2 3" xfId="5065" xr:uid="{00000000-0005-0000-0000-0000C9130000}"/>
    <cellStyle name="Calculation 5 2 2 2 4 2 3 2" xfId="5066" xr:uid="{00000000-0005-0000-0000-0000CA130000}"/>
    <cellStyle name="Calculation 5 2 2 2 4 2 4" xfId="5067" xr:uid="{00000000-0005-0000-0000-0000CB130000}"/>
    <cellStyle name="Calculation 5 2 2 2 4 3" xfId="5068" xr:uid="{00000000-0005-0000-0000-0000CC130000}"/>
    <cellStyle name="Calculation 5 2 2 2 4 3 2" xfId="5069" xr:uid="{00000000-0005-0000-0000-0000CD130000}"/>
    <cellStyle name="Calculation 5 2 2 2 4 3 2 2" xfId="26552" xr:uid="{00000000-0005-0000-0000-0000B8670000}"/>
    <cellStyle name="Calculation 5 2 2 2 4 4" xfId="5070" xr:uid="{00000000-0005-0000-0000-0000CE130000}"/>
    <cellStyle name="Calculation 5 2 2 2 4 4 2" xfId="5071" xr:uid="{00000000-0005-0000-0000-0000CF130000}"/>
    <cellStyle name="Calculation 5 2 2 2 4 5" xfId="5072" xr:uid="{00000000-0005-0000-0000-0000D0130000}"/>
    <cellStyle name="Calculation 5 2 2 2 5" xfId="5073" xr:uid="{00000000-0005-0000-0000-0000D1130000}"/>
    <cellStyle name="Calculation 5 2 2 2 5 2" xfId="5074" xr:uid="{00000000-0005-0000-0000-0000D2130000}"/>
    <cellStyle name="Calculation 5 2 2 2 5 2 2" xfId="5075" xr:uid="{00000000-0005-0000-0000-0000D3130000}"/>
    <cellStyle name="Calculation 5 2 2 2 5 3" xfId="5076" xr:uid="{00000000-0005-0000-0000-0000D4130000}"/>
    <cellStyle name="Calculation 5 2 2 2 5 3 2" xfId="5077" xr:uid="{00000000-0005-0000-0000-0000D5130000}"/>
    <cellStyle name="Calculation 5 2 2 2 5 3 3" xfId="31141" xr:uid="{00000000-0005-0000-0000-0000A5790000}"/>
    <cellStyle name="Calculation 5 2 2 2 5 4" xfId="5078" xr:uid="{00000000-0005-0000-0000-0000D6130000}"/>
    <cellStyle name="Calculation 5 2 2 2 5 5" xfId="32560" xr:uid="{00000000-0005-0000-0000-0000307F0000}"/>
    <cellStyle name="Calculation 5 2 2 2 6" xfId="5079" xr:uid="{00000000-0005-0000-0000-0000D7130000}"/>
    <cellStyle name="Calculation 5 2 2 2 6 2" xfId="5080" xr:uid="{00000000-0005-0000-0000-0000D8130000}"/>
    <cellStyle name="Calculation 5 2 2 2 7" xfId="5081" xr:uid="{00000000-0005-0000-0000-0000D9130000}"/>
    <cellStyle name="Calculation 5 2 2 2 7 2" xfId="5082" xr:uid="{00000000-0005-0000-0000-0000DA130000}"/>
    <cellStyle name="Calculation 5 2 2 2 7 3" xfId="25591" xr:uid="{00000000-0005-0000-0000-0000F7630000}"/>
    <cellStyle name="Calculation 5 2 2 2 8" xfId="5083" xr:uid="{00000000-0005-0000-0000-0000DB130000}"/>
    <cellStyle name="Calculation 5 2 2 2 9" xfId="31579" xr:uid="{00000000-0005-0000-0000-00005B7B0000}"/>
    <cellStyle name="Calculation 5 2 2 3" xfId="1315" xr:uid="{00000000-0005-0000-0000-000023050000}"/>
    <cellStyle name="Calculation 5 2 2 3 2" xfId="1577" xr:uid="{00000000-0005-0000-0000-000029060000}"/>
    <cellStyle name="Calculation 5 2 2 3 2 2" xfId="2562" xr:uid="{00000000-0005-0000-0000-0000020A0000}"/>
    <cellStyle name="Calculation 5 2 2 3 2 2 2" xfId="5084" xr:uid="{00000000-0005-0000-0000-0000DC130000}"/>
    <cellStyle name="Calculation 5 2 2 3 2 2 2 2" xfId="5085" xr:uid="{00000000-0005-0000-0000-0000DD130000}"/>
    <cellStyle name="Calculation 5 2 2 3 2 2 2 2 2" xfId="5086" xr:uid="{00000000-0005-0000-0000-0000DE130000}"/>
    <cellStyle name="Calculation 5 2 2 3 2 2 2 2 2 2" xfId="26894" xr:uid="{00000000-0005-0000-0000-00000E690000}"/>
    <cellStyle name="Calculation 5 2 2 3 2 2 2 3" xfId="5087" xr:uid="{00000000-0005-0000-0000-0000DF130000}"/>
    <cellStyle name="Calculation 5 2 2 3 2 2 2 3 2" xfId="5088" xr:uid="{00000000-0005-0000-0000-0000E0130000}"/>
    <cellStyle name="Calculation 5 2 2 3 2 2 2 4" xfId="5089" xr:uid="{00000000-0005-0000-0000-0000E1130000}"/>
    <cellStyle name="Calculation 5 2 2 3 2 2 3" xfId="5090" xr:uid="{00000000-0005-0000-0000-0000E2130000}"/>
    <cellStyle name="Calculation 5 2 2 3 2 2 3 2" xfId="5091" xr:uid="{00000000-0005-0000-0000-0000E3130000}"/>
    <cellStyle name="Calculation 5 2 2 3 2 2 3 3" xfId="29588" xr:uid="{00000000-0005-0000-0000-000094730000}"/>
    <cellStyle name="Calculation 5 2 2 3 2 2 4" xfId="5092" xr:uid="{00000000-0005-0000-0000-0000E4130000}"/>
    <cellStyle name="Calculation 5 2 2 3 2 2 4 2" xfId="5093" xr:uid="{00000000-0005-0000-0000-0000E5130000}"/>
    <cellStyle name="Calculation 5 2 2 3 2 2 4 2 2" xfId="31090" xr:uid="{00000000-0005-0000-0000-000072790000}"/>
    <cellStyle name="Calculation 5 2 2 3 2 2 5" xfId="5094" xr:uid="{00000000-0005-0000-0000-0000E6130000}"/>
    <cellStyle name="Calculation 5 2 2 3 2 2 6" xfId="32222" xr:uid="{00000000-0005-0000-0000-0000DE7D0000}"/>
    <cellStyle name="Calculation 5 2 2 3 2 3" xfId="5095" xr:uid="{00000000-0005-0000-0000-0000E7130000}"/>
    <cellStyle name="Calculation 5 2 2 3 2 3 2" xfId="5096" xr:uid="{00000000-0005-0000-0000-0000E8130000}"/>
    <cellStyle name="Calculation 5 2 2 3 2 3 2 2" xfId="5097" xr:uid="{00000000-0005-0000-0000-0000E9130000}"/>
    <cellStyle name="Calculation 5 2 2 3 2 3 3" xfId="5098" xr:uid="{00000000-0005-0000-0000-0000EA130000}"/>
    <cellStyle name="Calculation 5 2 2 3 2 3 3 2" xfId="5099" xr:uid="{00000000-0005-0000-0000-0000EB130000}"/>
    <cellStyle name="Calculation 5 2 2 3 2 3 4" xfId="5100" xr:uid="{00000000-0005-0000-0000-0000EC130000}"/>
    <cellStyle name="Calculation 5 2 2 3 2 4" xfId="5101" xr:uid="{00000000-0005-0000-0000-0000ED130000}"/>
    <cellStyle name="Calculation 5 2 2 3 2 4 2" xfId="5102" xr:uid="{00000000-0005-0000-0000-0000EE130000}"/>
    <cellStyle name="Calculation 5 2 2 3 2 5" xfId="5103" xr:uid="{00000000-0005-0000-0000-0000EF130000}"/>
    <cellStyle name="Calculation 5 2 2 3 2 5 2" xfId="5104" xr:uid="{00000000-0005-0000-0000-0000F0130000}"/>
    <cellStyle name="Calculation 5 2 2 3 2 5 3" xfId="29787" xr:uid="{00000000-0005-0000-0000-00005B740000}"/>
    <cellStyle name="Calculation 5 2 2 3 2 6" xfId="5105" xr:uid="{00000000-0005-0000-0000-0000F1130000}"/>
    <cellStyle name="Calculation 5 2 2 3 2 7" xfId="31782" xr:uid="{00000000-0005-0000-0000-0000267C0000}"/>
    <cellStyle name="Calculation 5 2 2 3 3" xfId="2306" xr:uid="{00000000-0005-0000-0000-000002090000}"/>
    <cellStyle name="Calculation 5 2 2 3 3 2" xfId="5106" xr:uid="{00000000-0005-0000-0000-0000F2130000}"/>
    <cellStyle name="Calculation 5 2 2 3 3 2 2" xfId="5107" xr:uid="{00000000-0005-0000-0000-0000F3130000}"/>
    <cellStyle name="Calculation 5 2 2 3 3 2 2 2" xfId="5108" xr:uid="{00000000-0005-0000-0000-0000F4130000}"/>
    <cellStyle name="Calculation 5 2 2 3 3 2 3" xfId="5109" xr:uid="{00000000-0005-0000-0000-0000F5130000}"/>
    <cellStyle name="Calculation 5 2 2 3 3 2 3 2" xfId="5110" xr:uid="{00000000-0005-0000-0000-0000F6130000}"/>
    <cellStyle name="Calculation 5 2 2 3 3 2 3 2 2" xfId="25745" xr:uid="{00000000-0005-0000-0000-000091640000}"/>
    <cellStyle name="Calculation 5 2 2 3 3 2 4" xfId="5111" xr:uid="{00000000-0005-0000-0000-0000F7130000}"/>
    <cellStyle name="Calculation 5 2 2 3 3 3" xfId="5112" xr:uid="{00000000-0005-0000-0000-0000F8130000}"/>
    <cellStyle name="Calculation 5 2 2 3 3 3 2" xfId="5113" xr:uid="{00000000-0005-0000-0000-0000F9130000}"/>
    <cellStyle name="Calculation 5 2 2 3 3 4" xfId="5114" xr:uid="{00000000-0005-0000-0000-0000FA130000}"/>
    <cellStyle name="Calculation 5 2 2 3 3 4 2" xfId="5115" xr:uid="{00000000-0005-0000-0000-0000FB130000}"/>
    <cellStyle name="Calculation 5 2 2 3 3 4 2 2" xfId="27947" xr:uid="{00000000-0005-0000-0000-00002B6D0000}"/>
    <cellStyle name="Calculation 5 2 2 3 3 5" xfId="5116" xr:uid="{00000000-0005-0000-0000-0000FC130000}"/>
    <cellStyle name="Calculation 5 2 2 3 3 5 2" xfId="25934" xr:uid="{00000000-0005-0000-0000-00004E650000}"/>
    <cellStyle name="Calculation 5 2 2 3 4" xfId="5117" xr:uid="{00000000-0005-0000-0000-0000FD130000}"/>
    <cellStyle name="Calculation 5 2 2 3 4 2" xfId="5118" xr:uid="{00000000-0005-0000-0000-0000FE130000}"/>
    <cellStyle name="Calculation 5 2 2 3 4 2 2" xfId="5119" xr:uid="{00000000-0005-0000-0000-0000FF130000}"/>
    <cellStyle name="Calculation 5 2 2 3 4 2 3" xfId="26343" xr:uid="{00000000-0005-0000-0000-0000E7660000}"/>
    <cellStyle name="Calculation 5 2 2 3 4 3" xfId="5120" xr:uid="{00000000-0005-0000-0000-000000140000}"/>
    <cellStyle name="Calculation 5 2 2 3 4 3 2" xfId="5121" xr:uid="{00000000-0005-0000-0000-000001140000}"/>
    <cellStyle name="Calculation 5 2 2 3 4 3 3" xfId="28317" xr:uid="{00000000-0005-0000-0000-00009D6E0000}"/>
    <cellStyle name="Calculation 5 2 2 3 4 4" xfId="5122" xr:uid="{00000000-0005-0000-0000-000002140000}"/>
    <cellStyle name="Calculation 5 2 2 3 4 4 2" xfId="26361" xr:uid="{00000000-0005-0000-0000-0000F9660000}"/>
    <cellStyle name="Calculation 5 2 2 3 5" xfId="5123" xr:uid="{00000000-0005-0000-0000-000003140000}"/>
    <cellStyle name="Calculation 5 2 2 3 5 2" xfId="5124" xr:uid="{00000000-0005-0000-0000-000004140000}"/>
    <cellStyle name="Calculation 5 2 2 3 6" xfId="5125" xr:uid="{00000000-0005-0000-0000-000005140000}"/>
    <cellStyle name="Calculation 5 2 2 3 6 2" xfId="5126" xr:uid="{00000000-0005-0000-0000-000006140000}"/>
    <cellStyle name="Calculation 5 2 2 3 6 2 2" xfId="27322" xr:uid="{00000000-0005-0000-0000-0000BA6A0000}"/>
    <cellStyle name="Calculation 5 2 2 3 7" xfId="5127" xr:uid="{00000000-0005-0000-0000-000007140000}"/>
    <cellStyle name="Calculation 5 2 2 3 8" xfId="25843" xr:uid="{00000000-0005-0000-0000-0000F3640000}"/>
    <cellStyle name="Calculation 5 2 2 4" xfId="1306" xr:uid="{00000000-0005-0000-0000-00001A050000}"/>
    <cellStyle name="Calculation 5 2 2 4 2" xfId="2297" xr:uid="{00000000-0005-0000-0000-0000F9080000}"/>
    <cellStyle name="Calculation 5 2 2 4 2 2" xfId="5128" xr:uid="{00000000-0005-0000-0000-000008140000}"/>
    <cellStyle name="Calculation 5 2 2 4 2 2 2" xfId="5129" xr:uid="{00000000-0005-0000-0000-000009140000}"/>
    <cellStyle name="Calculation 5 2 2 4 2 2 2 2" xfId="5130" xr:uid="{00000000-0005-0000-0000-00000A140000}"/>
    <cellStyle name="Calculation 5 2 2 4 2 2 3" xfId="5131" xr:uid="{00000000-0005-0000-0000-00000B140000}"/>
    <cellStyle name="Calculation 5 2 2 4 2 2 3 2" xfId="5132" xr:uid="{00000000-0005-0000-0000-00000C140000}"/>
    <cellStyle name="Calculation 5 2 2 4 2 2 3 3" xfId="25959" xr:uid="{00000000-0005-0000-0000-000067650000}"/>
    <cellStyle name="Calculation 5 2 2 4 2 2 4" xfId="5133" xr:uid="{00000000-0005-0000-0000-00000D140000}"/>
    <cellStyle name="Calculation 5 2 2 4 2 3" xfId="5134" xr:uid="{00000000-0005-0000-0000-00000E140000}"/>
    <cellStyle name="Calculation 5 2 2 4 2 3 2" xfId="5135" xr:uid="{00000000-0005-0000-0000-00000F140000}"/>
    <cellStyle name="Calculation 5 2 2 4 2 3 2 2" xfId="28667" xr:uid="{00000000-0005-0000-0000-0000FB6F0000}"/>
    <cellStyle name="Calculation 5 2 2 4 2 4" xfId="5136" xr:uid="{00000000-0005-0000-0000-000010140000}"/>
    <cellStyle name="Calculation 5 2 2 4 2 4 2" xfId="5137" xr:uid="{00000000-0005-0000-0000-000011140000}"/>
    <cellStyle name="Calculation 5 2 2 4 2 5" xfId="5138" xr:uid="{00000000-0005-0000-0000-000012140000}"/>
    <cellStyle name="Calculation 5 2 2 4 3" xfId="5139" xr:uid="{00000000-0005-0000-0000-000013140000}"/>
    <cellStyle name="Calculation 5 2 2 4 3 2" xfId="5140" xr:uid="{00000000-0005-0000-0000-000014140000}"/>
    <cellStyle name="Calculation 5 2 2 4 3 2 2" xfId="5141" xr:uid="{00000000-0005-0000-0000-000015140000}"/>
    <cellStyle name="Calculation 5 2 2 4 3 3" xfId="5142" xr:uid="{00000000-0005-0000-0000-000016140000}"/>
    <cellStyle name="Calculation 5 2 2 4 3 3 2" xfId="5143" xr:uid="{00000000-0005-0000-0000-000017140000}"/>
    <cellStyle name="Calculation 5 2 2 4 3 4" xfId="5144" xr:uid="{00000000-0005-0000-0000-000018140000}"/>
    <cellStyle name="Calculation 5 2 2 4 4" xfId="5145" xr:uid="{00000000-0005-0000-0000-000019140000}"/>
    <cellStyle name="Calculation 5 2 2 4 4 2" xfId="5146" xr:uid="{00000000-0005-0000-0000-00001A140000}"/>
    <cellStyle name="Calculation 5 2 2 4 5" xfId="5147" xr:uid="{00000000-0005-0000-0000-00001B140000}"/>
    <cellStyle name="Calculation 5 2 2 4 5 2" xfId="5148" xr:uid="{00000000-0005-0000-0000-00001C140000}"/>
    <cellStyle name="Calculation 5 2 2 4 6" xfId="5149" xr:uid="{00000000-0005-0000-0000-00001D140000}"/>
    <cellStyle name="Calculation 5 2 2 4 7" xfId="31260" xr:uid="{00000000-0005-0000-0000-00001C7A0000}"/>
    <cellStyle name="Calculation 5 2 2 5" xfId="1568" xr:uid="{00000000-0005-0000-0000-000020060000}"/>
    <cellStyle name="Calculation 5 2 2 5 2" xfId="2553" xr:uid="{00000000-0005-0000-0000-0000F9090000}"/>
    <cellStyle name="Calculation 5 2 2 5 2 2" xfId="5150" xr:uid="{00000000-0005-0000-0000-00001E140000}"/>
    <cellStyle name="Calculation 5 2 2 5 2 2 2" xfId="5151" xr:uid="{00000000-0005-0000-0000-00001F140000}"/>
    <cellStyle name="Calculation 5 2 2 5 2 2 2 2" xfId="5152" xr:uid="{00000000-0005-0000-0000-000020140000}"/>
    <cellStyle name="Calculation 5 2 2 5 2 2 2 2 2" xfId="30182" xr:uid="{00000000-0005-0000-0000-0000E6750000}"/>
    <cellStyle name="Calculation 5 2 2 5 2 2 2 3" xfId="28955" xr:uid="{00000000-0005-0000-0000-00001B710000}"/>
    <cellStyle name="Calculation 5 2 2 5 2 2 3" xfId="5153" xr:uid="{00000000-0005-0000-0000-000021140000}"/>
    <cellStyle name="Calculation 5 2 2 5 2 2 3 2" xfId="5154" xr:uid="{00000000-0005-0000-0000-000022140000}"/>
    <cellStyle name="Calculation 5 2 2 5 2 2 4" xfId="5155" xr:uid="{00000000-0005-0000-0000-000023140000}"/>
    <cellStyle name="Calculation 5 2 2 5 2 3" xfId="5156" xr:uid="{00000000-0005-0000-0000-000024140000}"/>
    <cellStyle name="Calculation 5 2 2 5 2 3 2" xfId="5157" xr:uid="{00000000-0005-0000-0000-000025140000}"/>
    <cellStyle name="Calculation 5 2 2 5 2 4" xfId="5158" xr:uid="{00000000-0005-0000-0000-000026140000}"/>
    <cellStyle name="Calculation 5 2 2 5 2 4 2" xfId="5159" xr:uid="{00000000-0005-0000-0000-000027140000}"/>
    <cellStyle name="Calculation 5 2 2 5 2 4 2 2" xfId="30312" xr:uid="{00000000-0005-0000-0000-000068760000}"/>
    <cellStyle name="Calculation 5 2 2 5 2 5" xfId="5160" xr:uid="{00000000-0005-0000-0000-000028140000}"/>
    <cellStyle name="Calculation 5 2 2 5 2 6" xfId="32218" xr:uid="{00000000-0005-0000-0000-0000DA7D0000}"/>
    <cellStyle name="Calculation 5 2 2 5 3" xfId="5161" xr:uid="{00000000-0005-0000-0000-000029140000}"/>
    <cellStyle name="Calculation 5 2 2 5 3 2" xfId="5162" xr:uid="{00000000-0005-0000-0000-00002A140000}"/>
    <cellStyle name="Calculation 5 2 2 5 3 2 2" xfId="5163" xr:uid="{00000000-0005-0000-0000-00002B140000}"/>
    <cellStyle name="Calculation 5 2 2 5 3 2 3" xfId="25990" xr:uid="{00000000-0005-0000-0000-000086650000}"/>
    <cellStyle name="Calculation 5 2 2 5 3 3" xfId="5164" xr:uid="{00000000-0005-0000-0000-00002C140000}"/>
    <cellStyle name="Calculation 5 2 2 5 3 3 2" xfId="5165" xr:uid="{00000000-0005-0000-0000-00002D140000}"/>
    <cellStyle name="Calculation 5 2 2 5 3 4" xfId="5166" xr:uid="{00000000-0005-0000-0000-00002E140000}"/>
    <cellStyle name="Calculation 5 2 2 5 3 4 2" xfId="28935" xr:uid="{00000000-0005-0000-0000-000007710000}"/>
    <cellStyle name="Calculation 5 2 2 5 4" xfId="5167" xr:uid="{00000000-0005-0000-0000-00002F140000}"/>
    <cellStyle name="Calculation 5 2 2 5 4 2" xfId="5168" xr:uid="{00000000-0005-0000-0000-000030140000}"/>
    <cellStyle name="Calculation 5 2 2 5 5" xfId="5169" xr:uid="{00000000-0005-0000-0000-000031140000}"/>
    <cellStyle name="Calculation 5 2 2 5 5 2" xfId="5170" xr:uid="{00000000-0005-0000-0000-000032140000}"/>
    <cellStyle name="Calculation 5 2 2 5 5 2 2" xfId="27167" xr:uid="{00000000-0005-0000-0000-00001F6A0000}"/>
    <cellStyle name="Calculation 5 2 2 5 6" xfId="5171" xr:uid="{00000000-0005-0000-0000-000033140000}"/>
    <cellStyle name="Calculation 5 2 2 5 7" xfId="30290" xr:uid="{00000000-0005-0000-0000-000052760000}"/>
    <cellStyle name="Calculation 5 2 2 6" xfId="1849" xr:uid="{00000000-0005-0000-0000-000039070000}"/>
    <cellStyle name="Calculation 5 2 2 6 2" xfId="5172" xr:uid="{00000000-0005-0000-0000-000034140000}"/>
    <cellStyle name="Calculation 5 2 2 6 2 2" xfId="5173" xr:uid="{00000000-0005-0000-0000-000035140000}"/>
    <cellStyle name="Calculation 5 2 2 6 2 2 2" xfId="5174" xr:uid="{00000000-0005-0000-0000-000036140000}"/>
    <cellStyle name="Calculation 5 2 2 6 2 2 2 2" xfId="29135" xr:uid="{00000000-0005-0000-0000-0000CF710000}"/>
    <cellStyle name="Calculation 5 2 2 6 2 3" xfId="5175" xr:uid="{00000000-0005-0000-0000-000037140000}"/>
    <cellStyle name="Calculation 5 2 2 6 2 3 2" xfId="5176" xr:uid="{00000000-0005-0000-0000-000038140000}"/>
    <cellStyle name="Calculation 5 2 2 6 2 3 3" xfId="29589" xr:uid="{00000000-0005-0000-0000-000095730000}"/>
    <cellStyle name="Calculation 5 2 2 6 2 4" xfId="5177" xr:uid="{00000000-0005-0000-0000-000039140000}"/>
    <cellStyle name="Calculation 5 2 2 6 3" xfId="5178" xr:uid="{00000000-0005-0000-0000-00003A140000}"/>
    <cellStyle name="Calculation 5 2 2 6 3 2" xfId="5179" xr:uid="{00000000-0005-0000-0000-00003B140000}"/>
    <cellStyle name="Calculation 5 2 2 6 3 3" xfId="27654" xr:uid="{00000000-0005-0000-0000-0000066C0000}"/>
    <cellStyle name="Calculation 5 2 2 6 4" xfId="5180" xr:uid="{00000000-0005-0000-0000-00003C140000}"/>
    <cellStyle name="Calculation 5 2 2 6 4 2" xfId="5181" xr:uid="{00000000-0005-0000-0000-00003D140000}"/>
    <cellStyle name="Calculation 5 2 2 6 5" xfId="5182" xr:uid="{00000000-0005-0000-0000-00003E140000}"/>
    <cellStyle name="Calculation 5 2 2 6 6" xfId="31998" xr:uid="{00000000-0005-0000-0000-0000FE7C0000}"/>
    <cellStyle name="Calculation 5 2 2 7" xfId="2797" xr:uid="{00000000-0005-0000-0000-0000ED0A0000}"/>
    <cellStyle name="Calculation 5 2 2 7 2" xfId="5183" xr:uid="{00000000-0005-0000-0000-00003F140000}"/>
    <cellStyle name="Calculation 5 2 2 7 2 2" xfId="5184" xr:uid="{00000000-0005-0000-0000-000040140000}"/>
    <cellStyle name="Calculation 5 2 2 7 2 2 2" xfId="26938" xr:uid="{00000000-0005-0000-0000-00003A690000}"/>
    <cellStyle name="Calculation 5 2 2 7 3" xfId="5185" xr:uid="{00000000-0005-0000-0000-000041140000}"/>
    <cellStyle name="Calculation 5 2 2 7 3 2" xfId="5186" xr:uid="{00000000-0005-0000-0000-000042140000}"/>
    <cellStyle name="Calculation 5 2 2 7 4" xfId="5187" xr:uid="{00000000-0005-0000-0000-000043140000}"/>
    <cellStyle name="Calculation 5 2 2 7 5" xfId="31935" xr:uid="{00000000-0005-0000-0000-0000BF7C0000}"/>
    <cellStyle name="Calculation 5 2 2 8" xfId="5188" xr:uid="{00000000-0005-0000-0000-000044140000}"/>
    <cellStyle name="Calculation 5 2 2 8 2" xfId="5189" xr:uid="{00000000-0005-0000-0000-000045140000}"/>
    <cellStyle name="Calculation 5 2 2 8 2 2" xfId="28163" xr:uid="{00000000-0005-0000-0000-0000036E0000}"/>
    <cellStyle name="Calculation 5 2 2 9" xfId="5190" xr:uid="{00000000-0005-0000-0000-000046140000}"/>
    <cellStyle name="Calculation 5 2 2 9 2" xfId="5191" xr:uid="{00000000-0005-0000-0000-000047140000}"/>
    <cellStyle name="Calculation 5 2 2 9 3" xfId="27910" xr:uid="{00000000-0005-0000-0000-0000066D0000}"/>
    <cellStyle name="Calculation 5 2 3" xfId="1248" xr:uid="{00000000-0005-0000-0000-0000E0040000}"/>
    <cellStyle name="Calculation 5 2 3 2" xfId="1366" xr:uid="{00000000-0005-0000-0000-000056050000}"/>
    <cellStyle name="Calculation 5 2 3 2 2" xfId="2357" xr:uid="{00000000-0005-0000-0000-000035090000}"/>
    <cellStyle name="Calculation 5 2 3 2 2 2" xfId="5192" xr:uid="{00000000-0005-0000-0000-000048140000}"/>
    <cellStyle name="Calculation 5 2 3 2 2 2 2" xfId="5193" xr:uid="{00000000-0005-0000-0000-000049140000}"/>
    <cellStyle name="Calculation 5 2 3 2 2 2 2 2" xfId="5194" xr:uid="{00000000-0005-0000-0000-00004A140000}"/>
    <cellStyle name="Calculation 5 2 3 2 2 2 2 2 2" xfId="28806" xr:uid="{00000000-0005-0000-0000-000086700000}"/>
    <cellStyle name="Calculation 5 2 3 2 2 2 3" xfId="5195" xr:uid="{00000000-0005-0000-0000-00004B140000}"/>
    <cellStyle name="Calculation 5 2 3 2 2 2 3 2" xfId="5196" xr:uid="{00000000-0005-0000-0000-00004C140000}"/>
    <cellStyle name="Calculation 5 2 3 2 2 2 4" xfId="5197" xr:uid="{00000000-0005-0000-0000-00004D140000}"/>
    <cellStyle name="Calculation 5 2 3 2 2 2 4 2" xfId="28136" xr:uid="{00000000-0005-0000-0000-0000E86D0000}"/>
    <cellStyle name="Calculation 5 2 3 2 2 3" xfId="5198" xr:uid="{00000000-0005-0000-0000-00004E140000}"/>
    <cellStyle name="Calculation 5 2 3 2 2 3 2" xfId="5199" xr:uid="{00000000-0005-0000-0000-00004F140000}"/>
    <cellStyle name="Calculation 5 2 3 2 2 4" xfId="5200" xr:uid="{00000000-0005-0000-0000-000050140000}"/>
    <cellStyle name="Calculation 5 2 3 2 2 4 2" xfId="5201" xr:uid="{00000000-0005-0000-0000-000051140000}"/>
    <cellStyle name="Calculation 5 2 3 2 2 4 2 2" xfId="29017" xr:uid="{00000000-0005-0000-0000-000059710000}"/>
    <cellStyle name="Calculation 5 2 3 2 2 4 3" xfId="29897" xr:uid="{00000000-0005-0000-0000-0000C9740000}"/>
    <cellStyle name="Calculation 5 2 3 2 2 5" xfId="5202" xr:uid="{00000000-0005-0000-0000-000052140000}"/>
    <cellStyle name="Calculation 5 2 3 2 2 6" xfId="27974" xr:uid="{00000000-0005-0000-0000-0000466D0000}"/>
    <cellStyle name="Calculation 5 2 3 2 3" xfId="5203" xr:uid="{00000000-0005-0000-0000-000053140000}"/>
    <cellStyle name="Calculation 5 2 3 2 3 2" xfId="5204" xr:uid="{00000000-0005-0000-0000-000054140000}"/>
    <cellStyle name="Calculation 5 2 3 2 3 2 2" xfId="5205" xr:uid="{00000000-0005-0000-0000-000055140000}"/>
    <cellStyle name="Calculation 5 2 3 2 3 2 2 2" xfId="27021" xr:uid="{00000000-0005-0000-0000-00008D690000}"/>
    <cellStyle name="Calculation 5 2 3 2 3 2 3" xfId="25657" xr:uid="{00000000-0005-0000-0000-000039640000}"/>
    <cellStyle name="Calculation 5 2 3 2 3 3" xfId="5206" xr:uid="{00000000-0005-0000-0000-000056140000}"/>
    <cellStyle name="Calculation 5 2 3 2 3 3 2" xfId="5207" xr:uid="{00000000-0005-0000-0000-000057140000}"/>
    <cellStyle name="Calculation 5 2 3 2 3 3 3" xfId="27751" xr:uid="{00000000-0005-0000-0000-0000676C0000}"/>
    <cellStyle name="Calculation 5 2 3 2 3 4" xfId="5208" xr:uid="{00000000-0005-0000-0000-000058140000}"/>
    <cellStyle name="Calculation 5 2 3 2 4" xfId="5209" xr:uid="{00000000-0005-0000-0000-000059140000}"/>
    <cellStyle name="Calculation 5 2 3 2 4 2" xfId="5210" xr:uid="{00000000-0005-0000-0000-00005A140000}"/>
    <cellStyle name="Calculation 5 2 3 2 4 3" xfId="28968" xr:uid="{00000000-0005-0000-0000-000028710000}"/>
    <cellStyle name="Calculation 5 2 3 2 5" xfId="5211" xr:uid="{00000000-0005-0000-0000-00005B140000}"/>
    <cellStyle name="Calculation 5 2 3 2 5 2" xfId="5212" xr:uid="{00000000-0005-0000-0000-00005C140000}"/>
    <cellStyle name="Calculation 5 2 3 2 6" xfId="5213" xr:uid="{00000000-0005-0000-0000-00005D140000}"/>
    <cellStyle name="Calculation 5 2 3 2 6 2" xfId="26620" xr:uid="{00000000-0005-0000-0000-0000FC670000}"/>
    <cellStyle name="Calculation 5 2 3 2 7" xfId="31705" xr:uid="{00000000-0005-0000-0000-0000D97B0000}"/>
    <cellStyle name="Calculation 5 2 3 3" xfId="1628" xr:uid="{00000000-0005-0000-0000-00005C060000}"/>
    <cellStyle name="Calculation 5 2 3 3 2" xfId="2613" xr:uid="{00000000-0005-0000-0000-0000350A0000}"/>
    <cellStyle name="Calculation 5 2 3 3 2 2" xfId="5214" xr:uid="{00000000-0005-0000-0000-00005E140000}"/>
    <cellStyle name="Calculation 5 2 3 3 2 2 2" xfId="5215" xr:uid="{00000000-0005-0000-0000-00005F140000}"/>
    <cellStyle name="Calculation 5 2 3 3 2 2 2 2" xfId="5216" xr:uid="{00000000-0005-0000-0000-000060140000}"/>
    <cellStyle name="Calculation 5 2 3 3 2 2 3" xfId="5217" xr:uid="{00000000-0005-0000-0000-000061140000}"/>
    <cellStyle name="Calculation 5 2 3 3 2 2 3 2" xfId="5218" xr:uid="{00000000-0005-0000-0000-000062140000}"/>
    <cellStyle name="Calculation 5 2 3 3 2 2 3 2 2" xfId="27572" xr:uid="{00000000-0005-0000-0000-0000B46B0000}"/>
    <cellStyle name="Calculation 5 2 3 3 2 2 4" xfId="5219" xr:uid="{00000000-0005-0000-0000-000063140000}"/>
    <cellStyle name="Calculation 5 2 3 3 2 3" xfId="5220" xr:uid="{00000000-0005-0000-0000-000064140000}"/>
    <cellStyle name="Calculation 5 2 3 3 2 3 2" xfId="5221" xr:uid="{00000000-0005-0000-0000-000065140000}"/>
    <cellStyle name="Calculation 5 2 3 3 2 4" xfId="5222" xr:uid="{00000000-0005-0000-0000-000066140000}"/>
    <cellStyle name="Calculation 5 2 3 3 2 4 2" xfId="5223" xr:uid="{00000000-0005-0000-0000-000067140000}"/>
    <cellStyle name="Calculation 5 2 3 3 2 4 2 2" xfId="27661" xr:uid="{00000000-0005-0000-0000-00000D6C0000}"/>
    <cellStyle name="Calculation 5 2 3 3 2 4 3" xfId="27648" xr:uid="{00000000-0005-0000-0000-0000006C0000}"/>
    <cellStyle name="Calculation 5 2 3 3 2 5" xfId="5224" xr:uid="{00000000-0005-0000-0000-000068140000}"/>
    <cellStyle name="Calculation 5 2 3 3 2 6" xfId="26372" xr:uid="{00000000-0005-0000-0000-000004670000}"/>
    <cellStyle name="Calculation 5 2 3 3 3" xfId="5225" xr:uid="{00000000-0005-0000-0000-000069140000}"/>
    <cellStyle name="Calculation 5 2 3 3 3 2" xfId="5226" xr:uid="{00000000-0005-0000-0000-00006A140000}"/>
    <cellStyle name="Calculation 5 2 3 3 3 2 2" xfId="5227" xr:uid="{00000000-0005-0000-0000-00006B140000}"/>
    <cellStyle name="Calculation 5 2 3 3 3 2 3" xfId="28776" xr:uid="{00000000-0005-0000-0000-000068700000}"/>
    <cellStyle name="Calculation 5 2 3 3 3 3" xfId="5228" xr:uid="{00000000-0005-0000-0000-00006C140000}"/>
    <cellStyle name="Calculation 5 2 3 3 3 3 2" xfId="5229" xr:uid="{00000000-0005-0000-0000-00006D140000}"/>
    <cellStyle name="Calculation 5 2 3 3 3 3 3" xfId="29902" xr:uid="{00000000-0005-0000-0000-0000CE740000}"/>
    <cellStyle name="Calculation 5 2 3 3 3 4" xfId="5230" xr:uid="{00000000-0005-0000-0000-00006E140000}"/>
    <cellStyle name="Calculation 5 2 3 3 4" xfId="5231" xr:uid="{00000000-0005-0000-0000-00006F140000}"/>
    <cellStyle name="Calculation 5 2 3 3 4 2" xfId="5232" xr:uid="{00000000-0005-0000-0000-000070140000}"/>
    <cellStyle name="Calculation 5 2 3 3 4 3" xfId="29325" xr:uid="{00000000-0005-0000-0000-00008D720000}"/>
    <cellStyle name="Calculation 5 2 3 3 5" xfId="5233" xr:uid="{00000000-0005-0000-0000-000071140000}"/>
    <cellStyle name="Calculation 5 2 3 3 5 2" xfId="5234" xr:uid="{00000000-0005-0000-0000-000072140000}"/>
    <cellStyle name="Calculation 5 2 3 3 6" xfId="5235" xr:uid="{00000000-0005-0000-0000-000073140000}"/>
    <cellStyle name="Calculation 5 2 3 3 7" xfId="31812" xr:uid="{00000000-0005-0000-0000-0000447C0000}"/>
    <cellStyle name="Calculation 5 2 3 4" xfId="2246" xr:uid="{00000000-0005-0000-0000-0000C6080000}"/>
    <cellStyle name="Calculation 5 2 3 4 2" xfId="5236" xr:uid="{00000000-0005-0000-0000-000074140000}"/>
    <cellStyle name="Calculation 5 2 3 4 2 2" xfId="5237" xr:uid="{00000000-0005-0000-0000-000075140000}"/>
    <cellStyle name="Calculation 5 2 3 4 2 2 2" xfId="5238" xr:uid="{00000000-0005-0000-0000-000076140000}"/>
    <cellStyle name="Calculation 5 2 3 4 2 2 2 2" xfId="27261" xr:uid="{00000000-0005-0000-0000-00007D6A0000}"/>
    <cellStyle name="Calculation 5 2 3 4 2 2 3" xfId="29731" xr:uid="{00000000-0005-0000-0000-000023740000}"/>
    <cellStyle name="Calculation 5 2 3 4 2 3" xfId="5239" xr:uid="{00000000-0005-0000-0000-000077140000}"/>
    <cellStyle name="Calculation 5 2 3 4 2 3 2" xfId="5240" xr:uid="{00000000-0005-0000-0000-000078140000}"/>
    <cellStyle name="Calculation 5 2 3 4 2 3 2 2" xfId="30750" xr:uid="{00000000-0005-0000-0000-00001E780000}"/>
    <cellStyle name="Calculation 5 2 3 4 2 4" xfId="5241" xr:uid="{00000000-0005-0000-0000-000079140000}"/>
    <cellStyle name="Calculation 5 2 3 4 3" xfId="5242" xr:uid="{00000000-0005-0000-0000-00007A140000}"/>
    <cellStyle name="Calculation 5 2 3 4 3 2" xfId="5243" xr:uid="{00000000-0005-0000-0000-00007B140000}"/>
    <cellStyle name="Calculation 5 2 3 4 3 2 2" xfId="30206" xr:uid="{00000000-0005-0000-0000-0000FE750000}"/>
    <cellStyle name="Calculation 5 2 3 4 4" xfId="5244" xr:uid="{00000000-0005-0000-0000-00007C140000}"/>
    <cellStyle name="Calculation 5 2 3 4 4 2" xfId="5245" xr:uid="{00000000-0005-0000-0000-00007D140000}"/>
    <cellStyle name="Calculation 5 2 3 4 5" xfId="5246" xr:uid="{00000000-0005-0000-0000-00007E140000}"/>
    <cellStyle name="Calculation 5 2 3 5" xfId="5247" xr:uid="{00000000-0005-0000-0000-00007F140000}"/>
    <cellStyle name="Calculation 5 2 3 5 2" xfId="5248" xr:uid="{00000000-0005-0000-0000-000080140000}"/>
    <cellStyle name="Calculation 5 2 3 5 2 2" xfId="5249" xr:uid="{00000000-0005-0000-0000-000081140000}"/>
    <cellStyle name="Calculation 5 2 3 5 2 2 2" xfId="29310" xr:uid="{00000000-0005-0000-0000-00007E720000}"/>
    <cellStyle name="Calculation 5 2 3 5 3" xfId="5250" xr:uid="{00000000-0005-0000-0000-000082140000}"/>
    <cellStyle name="Calculation 5 2 3 5 3 2" xfId="5251" xr:uid="{00000000-0005-0000-0000-000083140000}"/>
    <cellStyle name="Calculation 5 2 3 5 4" xfId="5252" xr:uid="{00000000-0005-0000-0000-000084140000}"/>
    <cellStyle name="Calculation 5 2 3 5 5" xfId="32587" xr:uid="{00000000-0005-0000-0000-00004B7F0000}"/>
    <cellStyle name="Calculation 5 2 3 6" xfId="5253" xr:uid="{00000000-0005-0000-0000-000085140000}"/>
    <cellStyle name="Calculation 5 2 3 6 2" xfId="5254" xr:uid="{00000000-0005-0000-0000-000086140000}"/>
    <cellStyle name="Calculation 5 2 3 7" xfId="5255" xr:uid="{00000000-0005-0000-0000-000087140000}"/>
    <cellStyle name="Calculation 5 2 3 7 2" xfId="5256" xr:uid="{00000000-0005-0000-0000-000088140000}"/>
    <cellStyle name="Calculation 5 2 3 8" xfId="5257" xr:uid="{00000000-0005-0000-0000-000089140000}"/>
    <cellStyle name="Calculation 5 2 3 9" xfId="31490" xr:uid="{00000000-0005-0000-0000-0000027B0000}"/>
    <cellStyle name="Calculation 5 2 4" xfId="1095" xr:uid="{00000000-0005-0000-0000-000047040000}"/>
    <cellStyle name="Calculation 5 2 4 2" xfId="1475" xr:uid="{00000000-0005-0000-0000-0000C3050000}"/>
    <cellStyle name="Calculation 5 2 4 2 2" xfId="2466" xr:uid="{00000000-0005-0000-0000-0000A2090000}"/>
    <cellStyle name="Calculation 5 2 4 2 2 2" xfId="5258" xr:uid="{00000000-0005-0000-0000-00008A140000}"/>
    <cellStyle name="Calculation 5 2 4 2 2 2 2" xfId="5259" xr:uid="{00000000-0005-0000-0000-00008B140000}"/>
    <cellStyle name="Calculation 5 2 4 2 2 2 2 2" xfId="5260" xr:uid="{00000000-0005-0000-0000-00008C140000}"/>
    <cellStyle name="Calculation 5 2 4 2 2 2 3" xfId="5261" xr:uid="{00000000-0005-0000-0000-00008D140000}"/>
    <cellStyle name="Calculation 5 2 4 2 2 2 3 2" xfId="5262" xr:uid="{00000000-0005-0000-0000-00008E140000}"/>
    <cellStyle name="Calculation 5 2 4 2 2 2 4" xfId="5263" xr:uid="{00000000-0005-0000-0000-00008F140000}"/>
    <cellStyle name="Calculation 5 2 4 2 2 3" xfId="5264" xr:uid="{00000000-0005-0000-0000-000090140000}"/>
    <cellStyle name="Calculation 5 2 4 2 2 3 2" xfId="5265" xr:uid="{00000000-0005-0000-0000-000091140000}"/>
    <cellStyle name="Calculation 5 2 4 2 2 3 3" xfId="26053" xr:uid="{00000000-0005-0000-0000-0000C5650000}"/>
    <cellStyle name="Calculation 5 2 4 2 2 4" xfId="5266" xr:uid="{00000000-0005-0000-0000-000092140000}"/>
    <cellStyle name="Calculation 5 2 4 2 2 4 2" xfId="5267" xr:uid="{00000000-0005-0000-0000-000093140000}"/>
    <cellStyle name="Calculation 5 2 4 2 2 4 3" xfId="29757" xr:uid="{00000000-0005-0000-0000-00003D740000}"/>
    <cellStyle name="Calculation 5 2 4 2 2 5" xfId="5268" xr:uid="{00000000-0005-0000-0000-000094140000}"/>
    <cellStyle name="Calculation 5 2 4 2 3" xfId="5269" xr:uid="{00000000-0005-0000-0000-000095140000}"/>
    <cellStyle name="Calculation 5 2 4 2 3 2" xfId="5270" xr:uid="{00000000-0005-0000-0000-000096140000}"/>
    <cellStyle name="Calculation 5 2 4 2 3 2 2" xfId="5271" xr:uid="{00000000-0005-0000-0000-000097140000}"/>
    <cellStyle name="Calculation 5 2 4 2 3 2 3" xfId="26848" xr:uid="{00000000-0005-0000-0000-0000E0680000}"/>
    <cellStyle name="Calculation 5 2 4 2 3 3" xfId="5272" xr:uid="{00000000-0005-0000-0000-000098140000}"/>
    <cellStyle name="Calculation 5 2 4 2 3 3 2" xfId="5273" xr:uid="{00000000-0005-0000-0000-000099140000}"/>
    <cellStyle name="Calculation 5 2 4 2 3 4" xfId="5274" xr:uid="{00000000-0005-0000-0000-00009A140000}"/>
    <cellStyle name="Calculation 5 2 4 2 4" xfId="5275" xr:uid="{00000000-0005-0000-0000-00009B140000}"/>
    <cellStyle name="Calculation 5 2 4 2 4 2" xfId="5276" xr:uid="{00000000-0005-0000-0000-00009C140000}"/>
    <cellStyle name="Calculation 5 2 4 2 5" xfId="5277" xr:uid="{00000000-0005-0000-0000-00009D140000}"/>
    <cellStyle name="Calculation 5 2 4 2 5 2" xfId="5278" xr:uid="{00000000-0005-0000-0000-00009E140000}"/>
    <cellStyle name="Calculation 5 2 4 2 6" xfId="5279" xr:uid="{00000000-0005-0000-0000-00009F140000}"/>
    <cellStyle name="Calculation 5 2 4 2 7" xfId="31739" xr:uid="{00000000-0005-0000-0000-0000FB7B0000}"/>
    <cellStyle name="Calculation 5 2 4 3" xfId="1737" xr:uid="{00000000-0005-0000-0000-0000C9060000}"/>
    <cellStyle name="Calculation 5 2 4 3 2" xfId="2722" xr:uid="{00000000-0005-0000-0000-0000A20A0000}"/>
    <cellStyle name="Calculation 5 2 4 3 2 2" xfId="5280" xr:uid="{00000000-0005-0000-0000-0000A0140000}"/>
    <cellStyle name="Calculation 5 2 4 3 2 2 2" xfId="5281" xr:uid="{00000000-0005-0000-0000-0000A1140000}"/>
    <cellStyle name="Calculation 5 2 4 3 2 2 2 2" xfId="5282" xr:uid="{00000000-0005-0000-0000-0000A2140000}"/>
    <cellStyle name="Calculation 5 2 4 3 2 2 3" xfId="5283" xr:uid="{00000000-0005-0000-0000-0000A3140000}"/>
    <cellStyle name="Calculation 5 2 4 3 2 2 3 2" xfId="5284" xr:uid="{00000000-0005-0000-0000-0000A4140000}"/>
    <cellStyle name="Calculation 5 2 4 3 2 2 4" xfId="5285" xr:uid="{00000000-0005-0000-0000-0000A5140000}"/>
    <cellStyle name="Calculation 5 2 4 3 2 2 4 2" xfId="28457" xr:uid="{00000000-0005-0000-0000-0000296F0000}"/>
    <cellStyle name="Calculation 5 2 4 3 2 2 5" xfId="29880" xr:uid="{00000000-0005-0000-0000-0000B8740000}"/>
    <cellStyle name="Calculation 5 2 4 3 2 3" xfId="5286" xr:uid="{00000000-0005-0000-0000-0000A6140000}"/>
    <cellStyle name="Calculation 5 2 4 3 2 3 2" xfId="5287" xr:uid="{00000000-0005-0000-0000-0000A7140000}"/>
    <cellStyle name="Calculation 5 2 4 3 2 4" xfId="5288" xr:uid="{00000000-0005-0000-0000-0000A8140000}"/>
    <cellStyle name="Calculation 5 2 4 3 2 4 2" xfId="5289" xr:uid="{00000000-0005-0000-0000-0000A9140000}"/>
    <cellStyle name="Calculation 5 2 4 3 2 5" xfId="5290" xr:uid="{00000000-0005-0000-0000-0000AA140000}"/>
    <cellStyle name="Calculation 5 2 4 3 2 6" xfId="32314" xr:uid="{00000000-0005-0000-0000-00003A7E0000}"/>
    <cellStyle name="Calculation 5 2 4 3 3" xfId="5291" xr:uid="{00000000-0005-0000-0000-0000AB140000}"/>
    <cellStyle name="Calculation 5 2 4 3 3 2" xfId="5292" xr:uid="{00000000-0005-0000-0000-0000AC140000}"/>
    <cellStyle name="Calculation 5 2 4 3 3 2 2" xfId="5293" xr:uid="{00000000-0005-0000-0000-0000AD140000}"/>
    <cellStyle name="Calculation 5 2 4 3 3 3" xfId="5294" xr:uid="{00000000-0005-0000-0000-0000AE140000}"/>
    <cellStyle name="Calculation 5 2 4 3 3 3 2" xfId="5295" xr:uid="{00000000-0005-0000-0000-0000AF140000}"/>
    <cellStyle name="Calculation 5 2 4 3 3 4" xfId="5296" xr:uid="{00000000-0005-0000-0000-0000B0140000}"/>
    <cellStyle name="Calculation 5 2 4 3 4" xfId="5297" xr:uid="{00000000-0005-0000-0000-0000B1140000}"/>
    <cellStyle name="Calculation 5 2 4 3 4 2" xfId="5298" xr:uid="{00000000-0005-0000-0000-0000B2140000}"/>
    <cellStyle name="Calculation 5 2 4 3 4 2 2" xfId="27059" xr:uid="{00000000-0005-0000-0000-0000B3690000}"/>
    <cellStyle name="Calculation 5 2 4 3 5" xfId="5299" xr:uid="{00000000-0005-0000-0000-0000B3140000}"/>
    <cellStyle name="Calculation 5 2 4 3 5 2" xfId="5300" xr:uid="{00000000-0005-0000-0000-0000B4140000}"/>
    <cellStyle name="Calculation 5 2 4 3 6" xfId="5301" xr:uid="{00000000-0005-0000-0000-0000B5140000}"/>
    <cellStyle name="Calculation 5 2 4 4" xfId="2104" xr:uid="{00000000-0005-0000-0000-000038080000}"/>
    <cellStyle name="Calculation 5 2 4 4 2" xfId="5302" xr:uid="{00000000-0005-0000-0000-0000B6140000}"/>
    <cellStyle name="Calculation 5 2 4 4 2 2" xfId="5303" xr:uid="{00000000-0005-0000-0000-0000B7140000}"/>
    <cellStyle name="Calculation 5 2 4 4 2 2 2" xfId="5304" xr:uid="{00000000-0005-0000-0000-0000B8140000}"/>
    <cellStyle name="Calculation 5 2 4 4 2 2 3" xfId="25882" xr:uid="{00000000-0005-0000-0000-00001A650000}"/>
    <cellStyle name="Calculation 5 2 4 4 2 3" xfId="5305" xr:uid="{00000000-0005-0000-0000-0000B9140000}"/>
    <cellStyle name="Calculation 5 2 4 4 2 3 2" xfId="5306" xr:uid="{00000000-0005-0000-0000-0000BA140000}"/>
    <cellStyle name="Calculation 5 2 4 4 2 3 3" xfId="30531" xr:uid="{00000000-0005-0000-0000-000043770000}"/>
    <cellStyle name="Calculation 5 2 4 4 2 4" xfId="5307" xr:uid="{00000000-0005-0000-0000-0000BB140000}"/>
    <cellStyle name="Calculation 5 2 4 4 2 4 2" xfId="29681" xr:uid="{00000000-0005-0000-0000-0000F1730000}"/>
    <cellStyle name="Calculation 5 2 4 4 3" xfId="5308" xr:uid="{00000000-0005-0000-0000-0000BC140000}"/>
    <cellStyle name="Calculation 5 2 4 4 3 2" xfId="5309" xr:uid="{00000000-0005-0000-0000-0000BD140000}"/>
    <cellStyle name="Calculation 5 2 4 4 3 2 2" xfId="29722" xr:uid="{00000000-0005-0000-0000-00001A740000}"/>
    <cellStyle name="Calculation 5 2 4 4 4" xfId="5310" xr:uid="{00000000-0005-0000-0000-0000BE140000}"/>
    <cellStyle name="Calculation 5 2 4 4 4 2" xfId="5311" xr:uid="{00000000-0005-0000-0000-0000BF140000}"/>
    <cellStyle name="Calculation 5 2 4 4 5" xfId="5312" xr:uid="{00000000-0005-0000-0000-0000C0140000}"/>
    <cellStyle name="Calculation 5 2 4 4 6" xfId="32149" xr:uid="{00000000-0005-0000-0000-0000957D0000}"/>
    <cellStyle name="Calculation 5 2 4 5" xfId="5313" xr:uid="{00000000-0005-0000-0000-0000C1140000}"/>
    <cellStyle name="Calculation 5 2 4 5 2" xfId="5314" xr:uid="{00000000-0005-0000-0000-0000C2140000}"/>
    <cellStyle name="Calculation 5 2 4 5 2 2" xfId="5315" xr:uid="{00000000-0005-0000-0000-0000C3140000}"/>
    <cellStyle name="Calculation 5 2 4 5 3" xfId="5316" xr:uid="{00000000-0005-0000-0000-0000C4140000}"/>
    <cellStyle name="Calculation 5 2 4 5 3 2" xfId="5317" xr:uid="{00000000-0005-0000-0000-0000C5140000}"/>
    <cellStyle name="Calculation 5 2 4 5 4" xfId="5318" xr:uid="{00000000-0005-0000-0000-0000C6140000}"/>
    <cellStyle name="Calculation 5 2 4 6" xfId="5319" xr:uid="{00000000-0005-0000-0000-0000C7140000}"/>
    <cellStyle name="Calculation 5 2 4 6 2" xfId="5320" xr:uid="{00000000-0005-0000-0000-0000C8140000}"/>
    <cellStyle name="Calculation 5 2 4 6 3" xfId="29265" xr:uid="{00000000-0005-0000-0000-000051720000}"/>
    <cellStyle name="Calculation 5 2 4 7" xfId="5321" xr:uid="{00000000-0005-0000-0000-0000C9140000}"/>
    <cellStyle name="Calculation 5 2 4 7 2" xfId="5322" xr:uid="{00000000-0005-0000-0000-0000CA140000}"/>
    <cellStyle name="Calculation 5 2 4 8" xfId="5323" xr:uid="{00000000-0005-0000-0000-0000CB140000}"/>
    <cellStyle name="Calculation 5 2 4 8 2" xfId="26869" xr:uid="{00000000-0005-0000-0000-0000F5680000}"/>
    <cellStyle name="Calculation 5 2 4 9" xfId="31552" xr:uid="{00000000-0005-0000-0000-0000407B0000}"/>
    <cellStyle name="Calculation 5 2 5" xfId="865" xr:uid="{00000000-0005-0000-0000-000061030000}"/>
    <cellStyle name="Calculation 5 2 5 2" xfId="1918" xr:uid="{00000000-0005-0000-0000-00007E070000}"/>
    <cellStyle name="Calculation 5 2 5 2 2" xfId="5324" xr:uid="{00000000-0005-0000-0000-0000CC140000}"/>
    <cellStyle name="Calculation 5 2 5 2 2 2" xfId="5325" xr:uid="{00000000-0005-0000-0000-0000CD140000}"/>
    <cellStyle name="Calculation 5 2 5 2 2 2 2" xfId="5326" xr:uid="{00000000-0005-0000-0000-0000CE140000}"/>
    <cellStyle name="Calculation 5 2 5 2 2 2 2 2" xfId="28282" xr:uid="{00000000-0005-0000-0000-00007A6E0000}"/>
    <cellStyle name="Calculation 5 2 5 2 2 3" xfId="5327" xr:uid="{00000000-0005-0000-0000-0000CF140000}"/>
    <cellStyle name="Calculation 5 2 5 2 2 3 2" xfId="5328" xr:uid="{00000000-0005-0000-0000-0000D0140000}"/>
    <cellStyle name="Calculation 5 2 5 2 2 3 2 2" xfId="29803" xr:uid="{00000000-0005-0000-0000-00006B740000}"/>
    <cellStyle name="Calculation 5 2 5 2 2 4" xfId="5329" xr:uid="{00000000-0005-0000-0000-0000D1140000}"/>
    <cellStyle name="Calculation 5 2 5 2 3" xfId="5330" xr:uid="{00000000-0005-0000-0000-0000D2140000}"/>
    <cellStyle name="Calculation 5 2 5 2 3 2" xfId="5331" xr:uid="{00000000-0005-0000-0000-0000D3140000}"/>
    <cellStyle name="Calculation 5 2 5 2 4" xfId="5332" xr:uid="{00000000-0005-0000-0000-0000D4140000}"/>
    <cellStyle name="Calculation 5 2 5 2 4 2" xfId="5333" xr:uid="{00000000-0005-0000-0000-0000D5140000}"/>
    <cellStyle name="Calculation 5 2 5 2 5" xfId="5334" xr:uid="{00000000-0005-0000-0000-0000D6140000}"/>
    <cellStyle name="Calculation 5 2 5 2 6" xfId="32039" xr:uid="{00000000-0005-0000-0000-0000277D0000}"/>
    <cellStyle name="Calculation 5 2 5 3" xfId="5335" xr:uid="{00000000-0005-0000-0000-0000D7140000}"/>
    <cellStyle name="Calculation 5 2 5 3 2" xfId="5336" xr:uid="{00000000-0005-0000-0000-0000D8140000}"/>
    <cellStyle name="Calculation 5 2 5 3 2 2" xfId="5337" xr:uid="{00000000-0005-0000-0000-0000D9140000}"/>
    <cellStyle name="Calculation 5 2 5 3 3" xfId="5338" xr:uid="{00000000-0005-0000-0000-0000DA140000}"/>
    <cellStyle name="Calculation 5 2 5 3 3 2" xfId="5339" xr:uid="{00000000-0005-0000-0000-0000DB140000}"/>
    <cellStyle name="Calculation 5 2 5 3 4" xfId="5340" xr:uid="{00000000-0005-0000-0000-0000DC140000}"/>
    <cellStyle name="Calculation 5 2 5 4" xfId="5341" xr:uid="{00000000-0005-0000-0000-0000DD140000}"/>
    <cellStyle name="Calculation 5 2 5 4 2" xfId="5342" xr:uid="{00000000-0005-0000-0000-0000DE140000}"/>
    <cellStyle name="Calculation 5 2 5 5" xfId="5343" xr:uid="{00000000-0005-0000-0000-0000DF140000}"/>
    <cellStyle name="Calculation 5 2 5 5 2" xfId="5344" xr:uid="{00000000-0005-0000-0000-0000E0140000}"/>
    <cellStyle name="Calculation 5 2 5 6" xfId="5345" xr:uid="{00000000-0005-0000-0000-0000E1140000}"/>
    <cellStyle name="Calculation 5 2 5 7" xfId="30529" xr:uid="{00000000-0005-0000-0000-000041770000}"/>
    <cellStyle name="Calculation 5 2 6" xfId="1042" xr:uid="{00000000-0005-0000-0000-000012040000}"/>
    <cellStyle name="Calculation 5 2 6 2" xfId="2053" xr:uid="{00000000-0005-0000-0000-000005080000}"/>
    <cellStyle name="Calculation 5 2 6 2 2" xfId="5346" xr:uid="{00000000-0005-0000-0000-0000E2140000}"/>
    <cellStyle name="Calculation 5 2 6 2 2 2" xfId="5347" xr:uid="{00000000-0005-0000-0000-0000E3140000}"/>
    <cellStyle name="Calculation 5 2 6 2 2 2 2" xfId="5348" xr:uid="{00000000-0005-0000-0000-0000E4140000}"/>
    <cellStyle name="Calculation 5 2 6 2 2 3" xfId="5349" xr:uid="{00000000-0005-0000-0000-0000E5140000}"/>
    <cellStyle name="Calculation 5 2 6 2 2 3 2" xfId="5350" xr:uid="{00000000-0005-0000-0000-0000E6140000}"/>
    <cellStyle name="Calculation 5 2 6 2 2 3 3" xfId="25514" xr:uid="{00000000-0005-0000-0000-0000AA630000}"/>
    <cellStyle name="Calculation 5 2 6 2 2 4" xfId="5351" xr:uid="{00000000-0005-0000-0000-0000E7140000}"/>
    <cellStyle name="Calculation 5 2 6 2 3" xfId="5352" xr:uid="{00000000-0005-0000-0000-0000E8140000}"/>
    <cellStyle name="Calculation 5 2 6 2 3 2" xfId="5353" xr:uid="{00000000-0005-0000-0000-0000E9140000}"/>
    <cellStyle name="Calculation 5 2 6 2 4" xfId="5354" xr:uid="{00000000-0005-0000-0000-0000EA140000}"/>
    <cellStyle name="Calculation 5 2 6 2 4 2" xfId="5355" xr:uid="{00000000-0005-0000-0000-0000EB140000}"/>
    <cellStyle name="Calculation 5 2 6 2 4 2 2" xfId="25117" xr:uid="{00000000-0005-0000-0000-00001D620000}"/>
    <cellStyle name="Calculation 5 2 6 2 5" xfId="5356" xr:uid="{00000000-0005-0000-0000-0000EC140000}"/>
    <cellStyle name="Calculation 5 2 6 3" xfId="5357" xr:uid="{00000000-0005-0000-0000-0000ED140000}"/>
    <cellStyle name="Calculation 5 2 6 3 2" xfId="5358" xr:uid="{00000000-0005-0000-0000-0000EE140000}"/>
    <cellStyle name="Calculation 5 2 6 3 2 2" xfId="5359" xr:uid="{00000000-0005-0000-0000-0000EF140000}"/>
    <cellStyle name="Calculation 5 2 6 3 2 2 2" xfId="28749" xr:uid="{00000000-0005-0000-0000-00004D700000}"/>
    <cellStyle name="Calculation 5 2 6 3 2 3" xfId="25614" xr:uid="{00000000-0005-0000-0000-00000E640000}"/>
    <cellStyle name="Calculation 5 2 6 3 3" xfId="5360" xr:uid="{00000000-0005-0000-0000-0000F0140000}"/>
    <cellStyle name="Calculation 5 2 6 3 3 2" xfId="5361" xr:uid="{00000000-0005-0000-0000-0000F1140000}"/>
    <cellStyle name="Calculation 5 2 6 3 4" xfId="5362" xr:uid="{00000000-0005-0000-0000-0000F2140000}"/>
    <cellStyle name="Calculation 5 2 6 3 5" xfId="27290" xr:uid="{00000000-0005-0000-0000-00009A6A0000}"/>
    <cellStyle name="Calculation 5 2 6 4" xfId="5363" xr:uid="{00000000-0005-0000-0000-0000F3140000}"/>
    <cellStyle name="Calculation 5 2 6 4 2" xfId="5364" xr:uid="{00000000-0005-0000-0000-0000F4140000}"/>
    <cellStyle name="Calculation 5 2 6 4 2 2" xfId="30902" xr:uid="{00000000-0005-0000-0000-0000B6780000}"/>
    <cellStyle name="Calculation 5 2 6 5" xfId="5365" xr:uid="{00000000-0005-0000-0000-0000F5140000}"/>
    <cellStyle name="Calculation 5 2 6 5 2" xfId="5366" xr:uid="{00000000-0005-0000-0000-0000F6140000}"/>
    <cellStyle name="Calculation 5 2 6 5 2 2" xfId="28178" xr:uid="{00000000-0005-0000-0000-0000126E0000}"/>
    <cellStyle name="Calculation 5 2 6 5 3" xfId="28408" xr:uid="{00000000-0005-0000-0000-0000F86E0000}"/>
    <cellStyle name="Calculation 5 2 6 6" xfId="5367" xr:uid="{00000000-0005-0000-0000-0000F7140000}"/>
    <cellStyle name="Calculation 5 2 6 7" xfId="31292" xr:uid="{00000000-0005-0000-0000-00003C7A0000}"/>
    <cellStyle name="Calculation 5 2 7" xfId="1827" xr:uid="{00000000-0005-0000-0000-000023070000}"/>
    <cellStyle name="Calculation 5 2 7 2" xfId="5368" xr:uid="{00000000-0005-0000-0000-0000F8140000}"/>
    <cellStyle name="Calculation 5 2 7 2 2" xfId="5369" xr:uid="{00000000-0005-0000-0000-0000F9140000}"/>
    <cellStyle name="Calculation 5 2 7 2 2 2" xfId="5370" xr:uid="{00000000-0005-0000-0000-0000FA140000}"/>
    <cellStyle name="Calculation 5 2 7 2 3" xfId="5371" xr:uid="{00000000-0005-0000-0000-0000FB140000}"/>
    <cellStyle name="Calculation 5 2 7 2 3 2" xfId="5372" xr:uid="{00000000-0005-0000-0000-0000FC140000}"/>
    <cellStyle name="Calculation 5 2 7 2 3 2 2" xfId="28359" xr:uid="{00000000-0005-0000-0000-0000C76E0000}"/>
    <cellStyle name="Calculation 5 2 7 2 3 3" xfId="25496" xr:uid="{00000000-0005-0000-0000-000098630000}"/>
    <cellStyle name="Calculation 5 2 7 2 4" xfId="5373" xr:uid="{00000000-0005-0000-0000-0000FD140000}"/>
    <cellStyle name="Calculation 5 2 7 3" xfId="5374" xr:uid="{00000000-0005-0000-0000-0000FE140000}"/>
    <cellStyle name="Calculation 5 2 7 3 2" xfId="5375" xr:uid="{00000000-0005-0000-0000-0000FF140000}"/>
    <cellStyle name="Calculation 5 2 7 3 2 2" xfId="28620" xr:uid="{00000000-0005-0000-0000-0000CC6F0000}"/>
    <cellStyle name="Calculation 5 2 7 3 3" xfId="26258" xr:uid="{00000000-0005-0000-0000-000092660000}"/>
    <cellStyle name="Calculation 5 2 7 4" xfId="5376" xr:uid="{00000000-0005-0000-0000-000000150000}"/>
    <cellStyle name="Calculation 5 2 7 4 2" xfId="5377" xr:uid="{00000000-0005-0000-0000-000001150000}"/>
    <cellStyle name="Calculation 5 2 7 5" xfId="5378" xr:uid="{00000000-0005-0000-0000-000002150000}"/>
    <cellStyle name="Calculation 5 2 7 6" xfId="28681" xr:uid="{00000000-0005-0000-0000-000009700000}"/>
    <cellStyle name="Calculation 5 2 8" xfId="5379" xr:uid="{00000000-0005-0000-0000-000003150000}"/>
    <cellStyle name="Calculation 5 2 8 2" xfId="5380" xr:uid="{00000000-0005-0000-0000-000004150000}"/>
    <cellStyle name="Calculation 5 2 9" xfId="5381" xr:uid="{00000000-0005-0000-0000-000005150000}"/>
    <cellStyle name="Calculation 5 2 9 2" xfId="5382" xr:uid="{00000000-0005-0000-0000-000006150000}"/>
    <cellStyle name="Calculation 5 2 9 2 2" xfId="28528" xr:uid="{00000000-0005-0000-0000-0000706F0000}"/>
    <cellStyle name="Calculation 5 3" xfId="1105" xr:uid="{00000000-0005-0000-0000-000051040000}"/>
    <cellStyle name="Calculation 5 3 10" xfId="31367" xr:uid="{00000000-0005-0000-0000-0000877A0000}"/>
    <cellStyle name="Calculation 5 3 2" xfId="1477" xr:uid="{00000000-0005-0000-0000-0000C5050000}"/>
    <cellStyle name="Calculation 5 3 2 2" xfId="1739" xr:uid="{00000000-0005-0000-0000-0000CB060000}"/>
    <cellStyle name="Calculation 5 3 2 2 2" xfId="2724" xr:uid="{00000000-0005-0000-0000-0000A40A0000}"/>
    <cellStyle name="Calculation 5 3 2 2 2 2" xfId="5383" xr:uid="{00000000-0005-0000-0000-000007150000}"/>
    <cellStyle name="Calculation 5 3 2 2 2 2 2" xfId="5384" xr:uid="{00000000-0005-0000-0000-000008150000}"/>
    <cellStyle name="Calculation 5 3 2 2 2 2 2 2" xfId="5385" xr:uid="{00000000-0005-0000-0000-000009150000}"/>
    <cellStyle name="Calculation 5 3 2 2 2 2 2 2 2" xfId="27730" xr:uid="{00000000-0005-0000-0000-0000526C0000}"/>
    <cellStyle name="Calculation 5 3 2 2 2 2 3" xfId="5386" xr:uid="{00000000-0005-0000-0000-00000A150000}"/>
    <cellStyle name="Calculation 5 3 2 2 2 2 3 2" xfId="5387" xr:uid="{00000000-0005-0000-0000-00000B150000}"/>
    <cellStyle name="Calculation 5 3 2 2 2 2 4" xfId="5388" xr:uid="{00000000-0005-0000-0000-00000C150000}"/>
    <cellStyle name="Calculation 5 3 2 2 2 2 5" xfId="29871" xr:uid="{00000000-0005-0000-0000-0000AF740000}"/>
    <cellStyle name="Calculation 5 3 2 2 2 3" xfId="5389" xr:uid="{00000000-0005-0000-0000-00000D150000}"/>
    <cellStyle name="Calculation 5 3 2 2 2 3 2" xfId="5390" xr:uid="{00000000-0005-0000-0000-00000E150000}"/>
    <cellStyle name="Calculation 5 3 2 2 2 3 2 2" xfId="29792" xr:uid="{00000000-0005-0000-0000-000060740000}"/>
    <cellStyle name="Calculation 5 3 2 2 2 4" xfId="5391" xr:uid="{00000000-0005-0000-0000-00000F150000}"/>
    <cellStyle name="Calculation 5 3 2 2 2 4 2" xfId="5392" xr:uid="{00000000-0005-0000-0000-000010150000}"/>
    <cellStyle name="Calculation 5 3 2 2 2 4 2 2" xfId="28754" xr:uid="{00000000-0005-0000-0000-000052700000}"/>
    <cellStyle name="Calculation 5 3 2 2 2 5" xfId="5393" xr:uid="{00000000-0005-0000-0000-000011150000}"/>
    <cellStyle name="Calculation 5 3 2 2 2 5 2" xfId="29554" xr:uid="{00000000-0005-0000-0000-000072730000}"/>
    <cellStyle name="Calculation 5 3 2 2 2 6" xfId="26048" xr:uid="{00000000-0005-0000-0000-0000C0650000}"/>
    <cellStyle name="Calculation 5 3 2 2 3" xfId="5394" xr:uid="{00000000-0005-0000-0000-000012150000}"/>
    <cellStyle name="Calculation 5 3 2 2 3 2" xfId="5395" xr:uid="{00000000-0005-0000-0000-000013150000}"/>
    <cellStyle name="Calculation 5 3 2 2 3 2 2" xfId="5396" xr:uid="{00000000-0005-0000-0000-000014150000}"/>
    <cellStyle name="Calculation 5 3 2 2 3 3" xfId="5397" xr:uid="{00000000-0005-0000-0000-000015150000}"/>
    <cellStyle name="Calculation 5 3 2 2 3 3 2" xfId="5398" xr:uid="{00000000-0005-0000-0000-000016150000}"/>
    <cellStyle name="Calculation 5 3 2 2 3 4" xfId="5399" xr:uid="{00000000-0005-0000-0000-000017150000}"/>
    <cellStyle name="Calculation 5 3 2 2 4" xfId="5400" xr:uid="{00000000-0005-0000-0000-000018150000}"/>
    <cellStyle name="Calculation 5 3 2 2 4 2" xfId="5401" xr:uid="{00000000-0005-0000-0000-000019150000}"/>
    <cellStyle name="Calculation 5 3 2 2 4 2 2" xfId="28379" xr:uid="{00000000-0005-0000-0000-0000DB6E0000}"/>
    <cellStyle name="Calculation 5 3 2 2 5" xfId="5402" xr:uid="{00000000-0005-0000-0000-00001A150000}"/>
    <cellStyle name="Calculation 5 3 2 2 5 2" xfId="5403" xr:uid="{00000000-0005-0000-0000-00001B150000}"/>
    <cellStyle name="Calculation 5 3 2 2 5 3" xfId="28938" xr:uid="{00000000-0005-0000-0000-00000A710000}"/>
    <cellStyle name="Calculation 5 3 2 2 6" xfId="5404" xr:uid="{00000000-0005-0000-0000-00001C150000}"/>
    <cellStyle name="Calculation 5 3 2 2 7" xfId="31879" xr:uid="{00000000-0005-0000-0000-0000877C0000}"/>
    <cellStyle name="Calculation 5 3 2 3" xfId="2468" xr:uid="{00000000-0005-0000-0000-0000A4090000}"/>
    <cellStyle name="Calculation 5 3 2 3 2" xfId="5405" xr:uid="{00000000-0005-0000-0000-00001D150000}"/>
    <cellStyle name="Calculation 5 3 2 3 2 2" xfId="5406" xr:uid="{00000000-0005-0000-0000-00001E150000}"/>
    <cellStyle name="Calculation 5 3 2 3 2 2 2" xfId="5407" xr:uid="{00000000-0005-0000-0000-00001F150000}"/>
    <cellStyle name="Calculation 5 3 2 3 2 3" xfId="5408" xr:uid="{00000000-0005-0000-0000-000020150000}"/>
    <cellStyle name="Calculation 5 3 2 3 2 3 2" xfId="5409" xr:uid="{00000000-0005-0000-0000-000021150000}"/>
    <cellStyle name="Calculation 5 3 2 3 2 3 3" xfId="29953" xr:uid="{00000000-0005-0000-0000-000001750000}"/>
    <cellStyle name="Calculation 5 3 2 3 2 4" xfId="5410" xr:uid="{00000000-0005-0000-0000-000022150000}"/>
    <cellStyle name="Calculation 5 3 2 3 3" xfId="5411" xr:uid="{00000000-0005-0000-0000-000023150000}"/>
    <cellStyle name="Calculation 5 3 2 3 3 2" xfId="5412" xr:uid="{00000000-0005-0000-0000-000024150000}"/>
    <cellStyle name="Calculation 5 3 2 3 3 2 2" xfId="30526" xr:uid="{00000000-0005-0000-0000-00003E770000}"/>
    <cellStyle name="Calculation 5 3 2 3 3 3" xfId="27880" xr:uid="{00000000-0005-0000-0000-0000E86C0000}"/>
    <cellStyle name="Calculation 5 3 2 3 4" xfId="5413" xr:uid="{00000000-0005-0000-0000-000025150000}"/>
    <cellStyle name="Calculation 5 3 2 3 4 2" xfId="5414" xr:uid="{00000000-0005-0000-0000-000026150000}"/>
    <cellStyle name="Calculation 5 3 2 3 5" xfId="5415" xr:uid="{00000000-0005-0000-0000-000027150000}"/>
    <cellStyle name="Calculation 5 3 2 4" xfId="5416" xr:uid="{00000000-0005-0000-0000-000028150000}"/>
    <cellStyle name="Calculation 5 3 2 4 2" xfId="5417" xr:uid="{00000000-0005-0000-0000-000029150000}"/>
    <cellStyle name="Calculation 5 3 2 4 2 2" xfId="5418" xr:uid="{00000000-0005-0000-0000-00002A150000}"/>
    <cellStyle name="Calculation 5 3 2 4 2 3" xfId="25687" xr:uid="{00000000-0005-0000-0000-000057640000}"/>
    <cellStyle name="Calculation 5 3 2 4 3" xfId="5419" xr:uid="{00000000-0005-0000-0000-00002B150000}"/>
    <cellStyle name="Calculation 5 3 2 4 3 2" xfId="5420" xr:uid="{00000000-0005-0000-0000-00002C150000}"/>
    <cellStyle name="Calculation 5 3 2 4 4" xfId="5421" xr:uid="{00000000-0005-0000-0000-00002D150000}"/>
    <cellStyle name="Calculation 5 3 2 5" xfId="5422" xr:uid="{00000000-0005-0000-0000-00002E150000}"/>
    <cellStyle name="Calculation 5 3 2 5 2" xfId="5423" xr:uid="{00000000-0005-0000-0000-00002F150000}"/>
    <cellStyle name="Calculation 5 3 2 6" xfId="5424" xr:uid="{00000000-0005-0000-0000-000030150000}"/>
    <cellStyle name="Calculation 5 3 2 6 2" xfId="5425" xr:uid="{00000000-0005-0000-0000-000031150000}"/>
    <cellStyle name="Calculation 5 3 2 7" xfId="5426" xr:uid="{00000000-0005-0000-0000-000032150000}"/>
    <cellStyle name="Calculation 5 3 2 8" xfId="27035" xr:uid="{00000000-0005-0000-0000-00009B690000}"/>
    <cellStyle name="Calculation 5 3 3" xfId="1002" xr:uid="{00000000-0005-0000-0000-0000EA030000}"/>
    <cellStyle name="Calculation 5 3 3 2" xfId="2021" xr:uid="{00000000-0005-0000-0000-0000E5070000}"/>
    <cellStyle name="Calculation 5 3 3 2 2" xfId="5427" xr:uid="{00000000-0005-0000-0000-000033150000}"/>
    <cellStyle name="Calculation 5 3 3 2 2 2" xfId="5428" xr:uid="{00000000-0005-0000-0000-000034150000}"/>
    <cellStyle name="Calculation 5 3 3 2 2 2 2" xfId="5429" xr:uid="{00000000-0005-0000-0000-000035150000}"/>
    <cellStyle name="Calculation 5 3 3 2 2 2 3" xfId="26312" xr:uid="{00000000-0005-0000-0000-0000C8660000}"/>
    <cellStyle name="Calculation 5 3 3 2 2 3" xfId="5430" xr:uid="{00000000-0005-0000-0000-000036150000}"/>
    <cellStyle name="Calculation 5 3 3 2 2 3 2" xfId="5431" xr:uid="{00000000-0005-0000-0000-000037150000}"/>
    <cellStyle name="Calculation 5 3 3 2 2 4" xfId="5432" xr:uid="{00000000-0005-0000-0000-000038150000}"/>
    <cellStyle name="Calculation 5 3 3 2 3" xfId="5433" xr:uid="{00000000-0005-0000-0000-000039150000}"/>
    <cellStyle name="Calculation 5 3 3 2 3 2" xfId="5434" xr:uid="{00000000-0005-0000-0000-00003A150000}"/>
    <cellStyle name="Calculation 5 3 3 2 3 2 2" xfId="25180" xr:uid="{00000000-0005-0000-0000-00005C620000}"/>
    <cellStyle name="Calculation 5 3 3 2 4" xfId="5435" xr:uid="{00000000-0005-0000-0000-00003B150000}"/>
    <cellStyle name="Calculation 5 3 3 2 4 2" xfId="5436" xr:uid="{00000000-0005-0000-0000-00003C150000}"/>
    <cellStyle name="Calculation 5 3 3 2 4 2 2" xfId="26145" xr:uid="{00000000-0005-0000-0000-000021660000}"/>
    <cellStyle name="Calculation 5 3 3 2 4 3" xfId="30218" xr:uid="{00000000-0005-0000-0000-00000A760000}"/>
    <cellStyle name="Calculation 5 3 3 2 5" xfId="5437" xr:uid="{00000000-0005-0000-0000-00003D150000}"/>
    <cellStyle name="Calculation 5 3 3 2 5 2" xfId="27126" xr:uid="{00000000-0005-0000-0000-0000F6690000}"/>
    <cellStyle name="Calculation 5 3 3 2 6" xfId="32101" xr:uid="{00000000-0005-0000-0000-0000657D0000}"/>
    <cellStyle name="Calculation 5 3 3 3" xfId="5438" xr:uid="{00000000-0005-0000-0000-00003E150000}"/>
    <cellStyle name="Calculation 5 3 3 3 2" xfId="5439" xr:uid="{00000000-0005-0000-0000-00003F150000}"/>
    <cellStyle name="Calculation 5 3 3 3 2 2" xfId="5440" xr:uid="{00000000-0005-0000-0000-000040150000}"/>
    <cellStyle name="Calculation 5 3 3 3 3" xfId="5441" xr:uid="{00000000-0005-0000-0000-000041150000}"/>
    <cellStyle name="Calculation 5 3 3 3 3 2" xfId="5442" xr:uid="{00000000-0005-0000-0000-000042150000}"/>
    <cellStyle name="Calculation 5 3 3 3 4" xfId="5443" xr:uid="{00000000-0005-0000-0000-000043150000}"/>
    <cellStyle name="Calculation 5 3 3 3 5" xfId="32453" xr:uid="{00000000-0005-0000-0000-0000C57E0000}"/>
    <cellStyle name="Calculation 5 3 3 4" xfId="5444" xr:uid="{00000000-0005-0000-0000-000044150000}"/>
    <cellStyle name="Calculation 5 3 3 4 2" xfId="5445" xr:uid="{00000000-0005-0000-0000-000045150000}"/>
    <cellStyle name="Calculation 5 3 3 4 3" xfId="25189" xr:uid="{00000000-0005-0000-0000-000065620000}"/>
    <cellStyle name="Calculation 5 3 3 5" xfId="5446" xr:uid="{00000000-0005-0000-0000-000046150000}"/>
    <cellStyle name="Calculation 5 3 3 5 2" xfId="5447" xr:uid="{00000000-0005-0000-0000-000047150000}"/>
    <cellStyle name="Calculation 5 3 3 6" xfId="5448" xr:uid="{00000000-0005-0000-0000-000048150000}"/>
    <cellStyle name="Calculation 5 3 3 7" xfId="31634" xr:uid="{00000000-0005-0000-0000-0000927B0000}"/>
    <cellStyle name="Calculation 5 3 4" xfId="915" xr:uid="{00000000-0005-0000-0000-000093030000}"/>
    <cellStyle name="Calculation 5 3 4 2" xfId="1959" xr:uid="{00000000-0005-0000-0000-0000A7070000}"/>
    <cellStyle name="Calculation 5 3 4 2 2" xfId="5449" xr:uid="{00000000-0005-0000-0000-000049150000}"/>
    <cellStyle name="Calculation 5 3 4 2 2 2" xfId="5450" xr:uid="{00000000-0005-0000-0000-00004A150000}"/>
    <cellStyle name="Calculation 5 3 4 2 2 2 2" xfId="5451" xr:uid="{00000000-0005-0000-0000-00004B150000}"/>
    <cellStyle name="Calculation 5 3 4 2 2 2 3" xfId="29356" xr:uid="{00000000-0005-0000-0000-0000AC720000}"/>
    <cellStyle name="Calculation 5 3 4 2 2 3" xfId="5452" xr:uid="{00000000-0005-0000-0000-00004C150000}"/>
    <cellStyle name="Calculation 5 3 4 2 2 3 2" xfId="5453" xr:uid="{00000000-0005-0000-0000-00004D150000}"/>
    <cellStyle name="Calculation 5 3 4 2 2 3 2 2" xfId="28199" xr:uid="{00000000-0005-0000-0000-0000276E0000}"/>
    <cellStyle name="Calculation 5 3 4 2 2 3 3" xfId="27602" xr:uid="{00000000-0005-0000-0000-0000D26B0000}"/>
    <cellStyle name="Calculation 5 3 4 2 2 4" xfId="5454" xr:uid="{00000000-0005-0000-0000-00004E150000}"/>
    <cellStyle name="Calculation 5 3 4 2 2 4 2" xfId="28495" xr:uid="{00000000-0005-0000-0000-00004F6F0000}"/>
    <cellStyle name="Calculation 5 3 4 2 3" xfId="5455" xr:uid="{00000000-0005-0000-0000-00004F150000}"/>
    <cellStyle name="Calculation 5 3 4 2 3 2" xfId="5456" xr:uid="{00000000-0005-0000-0000-000050150000}"/>
    <cellStyle name="Calculation 5 3 4 2 4" xfId="5457" xr:uid="{00000000-0005-0000-0000-000051150000}"/>
    <cellStyle name="Calculation 5 3 4 2 4 2" xfId="5458" xr:uid="{00000000-0005-0000-0000-000052150000}"/>
    <cellStyle name="Calculation 5 3 4 2 5" xfId="5459" xr:uid="{00000000-0005-0000-0000-000053150000}"/>
    <cellStyle name="Calculation 5 3 4 2 6" xfId="28635" xr:uid="{00000000-0005-0000-0000-0000DB6F0000}"/>
    <cellStyle name="Calculation 5 3 4 3" xfId="5460" xr:uid="{00000000-0005-0000-0000-000054150000}"/>
    <cellStyle name="Calculation 5 3 4 3 2" xfId="5461" xr:uid="{00000000-0005-0000-0000-000055150000}"/>
    <cellStyle name="Calculation 5 3 4 3 2 2" xfId="5462" xr:uid="{00000000-0005-0000-0000-000056150000}"/>
    <cellStyle name="Calculation 5 3 4 3 3" xfId="5463" xr:uid="{00000000-0005-0000-0000-000057150000}"/>
    <cellStyle name="Calculation 5 3 4 3 3 2" xfId="5464" xr:uid="{00000000-0005-0000-0000-000058150000}"/>
    <cellStyle name="Calculation 5 3 4 3 4" xfId="5465" xr:uid="{00000000-0005-0000-0000-000059150000}"/>
    <cellStyle name="Calculation 5 3 4 4" xfId="5466" xr:uid="{00000000-0005-0000-0000-00005A150000}"/>
    <cellStyle name="Calculation 5 3 4 4 2" xfId="5467" xr:uid="{00000000-0005-0000-0000-00005B150000}"/>
    <cellStyle name="Calculation 5 3 4 5" xfId="5468" xr:uid="{00000000-0005-0000-0000-00005C150000}"/>
    <cellStyle name="Calculation 5 3 4 5 2" xfId="5469" xr:uid="{00000000-0005-0000-0000-00005D150000}"/>
    <cellStyle name="Calculation 5 3 4 5 3" xfId="25763" xr:uid="{00000000-0005-0000-0000-0000A3640000}"/>
    <cellStyle name="Calculation 5 3 4 6" xfId="5470" xr:uid="{00000000-0005-0000-0000-00005E150000}"/>
    <cellStyle name="Calculation 5 3 4 7" xfId="31614" xr:uid="{00000000-0005-0000-0000-00007E7B0000}"/>
    <cellStyle name="Calculation 5 3 5" xfId="2112" xr:uid="{00000000-0005-0000-0000-000040080000}"/>
    <cellStyle name="Calculation 5 3 5 2" xfId="5471" xr:uid="{00000000-0005-0000-0000-00005F150000}"/>
    <cellStyle name="Calculation 5 3 5 2 2" xfId="5472" xr:uid="{00000000-0005-0000-0000-000060150000}"/>
    <cellStyle name="Calculation 5 3 5 2 2 2" xfId="5473" xr:uid="{00000000-0005-0000-0000-000061150000}"/>
    <cellStyle name="Calculation 5 3 5 2 3" xfId="5474" xr:uid="{00000000-0005-0000-0000-000062150000}"/>
    <cellStyle name="Calculation 5 3 5 2 3 2" xfId="5475" xr:uid="{00000000-0005-0000-0000-000063150000}"/>
    <cellStyle name="Calculation 5 3 5 2 4" xfId="5476" xr:uid="{00000000-0005-0000-0000-000064150000}"/>
    <cellStyle name="Calculation 5 3 5 2 4 2" xfId="28966" xr:uid="{00000000-0005-0000-0000-000026710000}"/>
    <cellStyle name="Calculation 5 3 5 3" xfId="5477" xr:uid="{00000000-0005-0000-0000-000065150000}"/>
    <cellStyle name="Calculation 5 3 5 3 2" xfId="5478" xr:uid="{00000000-0005-0000-0000-000066150000}"/>
    <cellStyle name="Calculation 5 3 5 4" xfId="5479" xr:uid="{00000000-0005-0000-0000-000067150000}"/>
    <cellStyle name="Calculation 5 3 5 4 2" xfId="5480" xr:uid="{00000000-0005-0000-0000-000068150000}"/>
    <cellStyle name="Calculation 5 3 5 4 2 2" xfId="29764" xr:uid="{00000000-0005-0000-0000-000044740000}"/>
    <cellStyle name="Calculation 5 3 5 5" xfId="5481" xr:uid="{00000000-0005-0000-0000-000069150000}"/>
    <cellStyle name="Calculation 5 3 5 6" xfId="32157" xr:uid="{00000000-0005-0000-0000-00009D7D0000}"/>
    <cellStyle name="Calculation 5 3 6" xfId="5482" xr:uid="{00000000-0005-0000-0000-00006A150000}"/>
    <cellStyle name="Calculation 5 3 6 2" xfId="5483" xr:uid="{00000000-0005-0000-0000-00006B150000}"/>
    <cellStyle name="Calculation 5 3 6 2 2" xfId="5484" xr:uid="{00000000-0005-0000-0000-00006C150000}"/>
    <cellStyle name="Calculation 5 3 6 2 3" xfId="29688" xr:uid="{00000000-0005-0000-0000-0000F8730000}"/>
    <cellStyle name="Calculation 5 3 6 3" xfId="5485" xr:uid="{00000000-0005-0000-0000-00006D150000}"/>
    <cellStyle name="Calculation 5 3 6 3 2" xfId="5486" xr:uid="{00000000-0005-0000-0000-00006E150000}"/>
    <cellStyle name="Calculation 5 3 6 4" xfId="5487" xr:uid="{00000000-0005-0000-0000-00006F150000}"/>
    <cellStyle name="Calculation 5 3 6 5" xfId="32502" xr:uid="{00000000-0005-0000-0000-0000F67E0000}"/>
    <cellStyle name="Calculation 5 3 7" xfId="5488" xr:uid="{00000000-0005-0000-0000-000070150000}"/>
    <cellStyle name="Calculation 5 3 7 2" xfId="5489" xr:uid="{00000000-0005-0000-0000-000071150000}"/>
    <cellStyle name="Calculation 5 3 8" xfId="5490" xr:uid="{00000000-0005-0000-0000-000072150000}"/>
    <cellStyle name="Calculation 5 3 8 2" xfId="5491" xr:uid="{00000000-0005-0000-0000-000073150000}"/>
    <cellStyle name="Calculation 5 3 8 3" xfId="26424" xr:uid="{00000000-0005-0000-0000-000038670000}"/>
    <cellStyle name="Calculation 5 3 9" xfId="5492" xr:uid="{00000000-0005-0000-0000-000074150000}"/>
    <cellStyle name="Calculation 5 4" xfId="1135" xr:uid="{00000000-0005-0000-0000-00006F040000}"/>
    <cellStyle name="Calculation 5 4 10" xfId="31384" xr:uid="{00000000-0005-0000-0000-0000987A0000}"/>
    <cellStyle name="Calculation 5 4 2" xfId="1486" xr:uid="{00000000-0005-0000-0000-0000CE050000}"/>
    <cellStyle name="Calculation 5 4 2 2" xfId="1748" xr:uid="{00000000-0005-0000-0000-0000D4060000}"/>
    <cellStyle name="Calculation 5 4 2 2 2" xfId="2733" xr:uid="{00000000-0005-0000-0000-0000AD0A0000}"/>
    <cellStyle name="Calculation 5 4 2 2 2 2" xfId="5493" xr:uid="{00000000-0005-0000-0000-000075150000}"/>
    <cellStyle name="Calculation 5 4 2 2 2 2 2" xfId="5494" xr:uid="{00000000-0005-0000-0000-000076150000}"/>
    <cellStyle name="Calculation 5 4 2 2 2 2 2 2" xfId="5495" xr:uid="{00000000-0005-0000-0000-000077150000}"/>
    <cellStyle name="Calculation 5 4 2 2 2 2 3" xfId="5496" xr:uid="{00000000-0005-0000-0000-000078150000}"/>
    <cellStyle name="Calculation 5 4 2 2 2 2 3 2" xfId="5497" xr:uid="{00000000-0005-0000-0000-000079150000}"/>
    <cellStyle name="Calculation 5 4 2 2 2 2 3 3" xfId="27836" xr:uid="{00000000-0005-0000-0000-0000BC6C0000}"/>
    <cellStyle name="Calculation 5 4 2 2 2 2 4" xfId="5498" xr:uid="{00000000-0005-0000-0000-00007A150000}"/>
    <cellStyle name="Calculation 5 4 2 2 2 3" xfId="5499" xr:uid="{00000000-0005-0000-0000-00007B150000}"/>
    <cellStyle name="Calculation 5 4 2 2 2 3 2" xfId="5500" xr:uid="{00000000-0005-0000-0000-00007C150000}"/>
    <cellStyle name="Calculation 5 4 2 2 2 4" xfId="5501" xr:uid="{00000000-0005-0000-0000-00007D150000}"/>
    <cellStyle name="Calculation 5 4 2 2 2 4 2" xfId="5502" xr:uid="{00000000-0005-0000-0000-00007E150000}"/>
    <cellStyle name="Calculation 5 4 2 2 2 4 3" xfId="26488" xr:uid="{00000000-0005-0000-0000-000078670000}"/>
    <cellStyle name="Calculation 5 4 2 2 2 5" xfId="5503" xr:uid="{00000000-0005-0000-0000-00007F150000}"/>
    <cellStyle name="Calculation 5 4 2 2 3" xfId="5504" xr:uid="{00000000-0005-0000-0000-000080150000}"/>
    <cellStyle name="Calculation 5 4 2 2 3 2" xfId="5505" xr:uid="{00000000-0005-0000-0000-000081150000}"/>
    <cellStyle name="Calculation 5 4 2 2 3 2 2" xfId="5506" xr:uid="{00000000-0005-0000-0000-000082150000}"/>
    <cellStyle name="Calculation 5 4 2 2 3 2 2 2" xfId="26590" xr:uid="{00000000-0005-0000-0000-0000DE670000}"/>
    <cellStyle name="Calculation 5 4 2 2 3 3" xfId="5507" xr:uid="{00000000-0005-0000-0000-000083150000}"/>
    <cellStyle name="Calculation 5 4 2 2 3 3 2" xfId="5508" xr:uid="{00000000-0005-0000-0000-000084150000}"/>
    <cellStyle name="Calculation 5 4 2 2 3 4" xfId="5509" xr:uid="{00000000-0005-0000-0000-000085150000}"/>
    <cellStyle name="Calculation 5 4 2 2 4" xfId="5510" xr:uid="{00000000-0005-0000-0000-000086150000}"/>
    <cellStyle name="Calculation 5 4 2 2 4 2" xfId="5511" xr:uid="{00000000-0005-0000-0000-000087150000}"/>
    <cellStyle name="Calculation 5 4 2 2 5" xfId="5512" xr:uid="{00000000-0005-0000-0000-000088150000}"/>
    <cellStyle name="Calculation 5 4 2 2 5 2" xfId="5513" xr:uid="{00000000-0005-0000-0000-000089150000}"/>
    <cellStyle name="Calculation 5 4 2 2 6" xfId="5514" xr:uid="{00000000-0005-0000-0000-00008A150000}"/>
    <cellStyle name="Calculation 5 4 2 3" xfId="2477" xr:uid="{00000000-0005-0000-0000-0000AD090000}"/>
    <cellStyle name="Calculation 5 4 2 3 2" xfId="5515" xr:uid="{00000000-0005-0000-0000-00008B150000}"/>
    <cellStyle name="Calculation 5 4 2 3 2 2" xfId="5516" xr:uid="{00000000-0005-0000-0000-00008C150000}"/>
    <cellStyle name="Calculation 5 4 2 3 2 2 2" xfId="5517" xr:uid="{00000000-0005-0000-0000-00008D150000}"/>
    <cellStyle name="Calculation 5 4 2 3 2 3" xfId="5518" xr:uid="{00000000-0005-0000-0000-00008E150000}"/>
    <cellStyle name="Calculation 5 4 2 3 2 3 2" xfId="5519" xr:uid="{00000000-0005-0000-0000-00008F150000}"/>
    <cellStyle name="Calculation 5 4 2 3 2 4" xfId="5520" xr:uid="{00000000-0005-0000-0000-000090150000}"/>
    <cellStyle name="Calculation 5 4 2 3 2 4 2" xfId="30807" xr:uid="{00000000-0005-0000-0000-000057780000}"/>
    <cellStyle name="Calculation 5 4 2 3 3" xfId="5521" xr:uid="{00000000-0005-0000-0000-000091150000}"/>
    <cellStyle name="Calculation 5 4 2 3 3 2" xfId="5522" xr:uid="{00000000-0005-0000-0000-000092150000}"/>
    <cellStyle name="Calculation 5 4 2 3 4" xfId="5523" xr:uid="{00000000-0005-0000-0000-000093150000}"/>
    <cellStyle name="Calculation 5 4 2 3 4 2" xfId="5524" xr:uid="{00000000-0005-0000-0000-000094150000}"/>
    <cellStyle name="Calculation 5 4 2 3 5" xfId="5525" xr:uid="{00000000-0005-0000-0000-000095150000}"/>
    <cellStyle name="Calculation 5 4 2 3 6" xfId="30164" xr:uid="{00000000-0005-0000-0000-0000D4750000}"/>
    <cellStyle name="Calculation 5 4 2 4" xfId="5526" xr:uid="{00000000-0005-0000-0000-000096150000}"/>
    <cellStyle name="Calculation 5 4 2 4 2" xfId="5527" xr:uid="{00000000-0005-0000-0000-000097150000}"/>
    <cellStyle name="Calculation 5 4 2 4 2 2" xfId="5528" xr:uid="{00000000-0005-0000-0000-000098150000}"/>
    <cellStyle name="Calculation 5 4 2 4 2 2 2" xfId="28513" xr:uid="{00000000-0005-0000-0000-0000616F0000}"/>
    <cellStyle name="Calculation 5 4 2 4 2 3" xfId="30188" xr:uid="{00000000-0005-0000-0000-0000EC750000}"/>
    <cellStyle name="Calculation 5 4 2 4 3" xfId="5529" xr:uid="{00000000-0005-0000-0000-000099150000}"/>
    <cellStyle name="Calculation 5 4 2 4 3 2" xfId="5530" xr:uid="{00000000-0005-0000-0000-00009A150000}"/>
    <cellStyle name="Calculation 5 4 2 4 3 2 2" xfId="26132" xr:uid="{00000000-0005-0000-0000-000014660000}"/>
    <cellStyle name="Calculation 5 4 2 4 4" xfId="5531" xr:uid="{00000000-0005-0000-0000-00009B150000}"/>
    <cellStyle name="Calculation 5 4 2 4 4 2" xfId="27114" xr:uid="{00000000-0005-0000-0000-0000EA690000}"/>
    <cellStyle name="Calculation 5 4 2 5" xfId="5532" xr:uid="{00000000-0005-0000-0000-00009C150000}"/>
    <cellStyle name="Calculation 5 4 2 5 2" xfId="5533" xr:uid="{00000000-0005-0000-0000-00009D150000}"/>
    <cellStyle name="Calculation 5 4 2 5 3" xfId="29272" xr:uid="{00000000-0005-0000-0000-000058720000}"/>
    <cellStyle name="Calculation 5 4 2 6" xfId="5534" xr:uid="{00000000-0005-0000-0000-00009E150000}"/>
    <cellStyle name="Calculation 5 4 2 6 2" xfId="5535" xr:uid="{00000000-0005-0000-0000-00009F150000}"/>
    <cellStyle name="Calculation 5 4 2 7" xfId="5536" xr:uid="{00000000-0005-0000-0000-0000A0150000}"/>
    <cellStyle name="Calculation 5 4 2 8" xfId="31071" xr:uid="{00000000-0005-0000-0000-00005F790000}"/>
    <cellStyle name="Calculation 5 4 3" xfId="800" xr:uid="{00000000-0005-0000-0000-000020030000}"/>
    <cellStyle name="Calculation 5 4 3 2" xfId="1876" xr:uid="{00000000-0005-0000-0000-000054070000}"/>
    <cellStyle name="Calculation 5 4 3 2 2" xfId="5537" xr:uid="{00000000-0005-0000-0000-0000A1150000}"/>
    <cellStyle name="Calculation 5 4 3 2 2 2" xfId="5538" xr:uid="{00000000-0005-0000-0000-0000A2150000}"/>
    <cellStyle name="Calculation 5 4 3 2 2 2 2" xfId="5539" xr:uid="{00000000-0005-0000-0000-0000A3150000}"/>
    <cellStyle name="Calculation 5 4 3 2 2 3" xfId="5540" xr:uid="{00000000-0005-0000-0000-0000A4150000}"/>
    <cellStyle name="Calculation 5 4 3 2 2 3 2" xfId="5541" xr:uid="{00000000-0005-0000-0000-0000A5150000}"/>
    <cellStyle name="Calculation 5 4 3 2 2 3 3" xfId="26555" xr:uid="{00000000-0005-0000-0000-0000BB670000}"/>
    <cellStyle name="Calculation 5 4 3 2 2 4" xfId="5542" xr:uid="{00000000-0005-0000-0000-0000A6150000}"/>
    <cellStyle name="Calculation 5 4 3 2 2 5" xfId="29221" xr:uid="{00000000-0005-0000-0000-000025720000}"/>
    <cellStyle name="Calculation 5 4 3 2 3" xfId="5543" xr:uid="{00000000-0005-0000-0000-0000A7150000}"/>
    <cellStyle name="Calculation 5 4 3 2 3 2" xfId="5544" xr:uid="{00000000-0005-0000-0000-0000A8150000}"/>
    <cellStyle name="Calculation 5 4 3 2 4" xfId="5545" xr:uid="{00000000-0005-0000-0000-0000A9150000}"/>
    <cellStyle name="Calculation 5 4 3 2 4 2" xfId="5546" xr:uid="{00000000-0005-0000-0000-0000AA150000}"/>
    <cellStyle name="Calculation 5 4 3 2 4 3" xfId="26281" xr:uid="{00000000-0005-0000-0000-0000A9660000}"/>
    <cellStyle name="Calculation 5 4 3 2 5" xfId="5547" xr:uid="{00000000-0005-0000-0000-0000AB150000}"/>
    <cellStyle name="Calculation 5 4 3 2 6" xfId="32011" xr:uid="{00000000-0005-0000-0000-00000B7D0000}"/>
    <cellStyle name="Calculation 5 4 3 3" xfId="5548" xr:uid="{00000000-0005-0000-0000-0000AC150000}"/>
    <cellStyle name="Calculation 5 4 3 3 2" xfId="5549" xr:uid="{00000000-0005-0000-0000-0000AD150000}"/>
    <cellStyle name="Calculation 5 4 3 3 2 2" xfId="5550" xr:uid="{00000000-0005-0000-0000-0000AE150000}"/>
    <cellStyle name="Calculation 5 4 3 3 2 3" xfId="30958" xr:uid="{00000000-0005-0000-0000-0000EE780000}"/>
    <cellStyle name="Calculation 5 4 3 3 3" xfId="5551" xr:uid="{00000000-0005-0000-0000-0000AF150000}"/>
    <cellStyle name="Calculation 5 4 3 3 3 2" xfId="5552" xr:uid="{00000000-0005-0000-0000-0000B0150000}"/>
    <cellStyle name="Calculation 5 4 3 3 3 2 2" xfId="29336" xr:uid="{00000000-0005-0000-0000-000098720000}"/>
    <cellStyle name="Calculation 5 4 3 3 3 3" xfId="28381" xr:uid="{00000000-0005-0000-0000-0000DD6E0000}"/>
    <cellStyle name="Calculation 5 4 3 3 4" xfId="5553" xr:uid="{00000000-0005-0000-0000-0000B1150000}"/>
    <cellStyle name="Calculation 5 4 3 3 5" xfId="32373" xr:uid="{00000000-0005-0000-0000-0000757E0000}"/>
    <cellStyle name="Calculation 5 4 3 4" xfId="5554" xr:uid="{00000000-0005-0000-0000-0000B2150000}"/>
    <cellStyle name="Calculation 5 4 3 4 2" xfId="5555" xr:uid="{00000000-0005-0000-0000-0000B3150000}"/>
    <cellStyle name="Calculation 5 4 3 4 3" xfId="26220" xr:uid="{00000000-0005-0000-0000-00006C660000}"/>
    <cellStyle name="Calculation 5 4 3 5" xfId="5556" xr:uid="{00000000-0005-0000-0000-0000B4150000}"/>
    <cellStyle name="Calculation 5 4 3 5 2" xfId="5557" xr:uid="{00000000-0005-0000-0000-0000B5150000}"/>
    <cellStyle name="Calculation 5 4 3 6" xfId="5558" xr:uid="{00000000-0005-0000-0000-0000B6150000}"/>
    <cellStyle name="Calculation 5 4 4" xfId="834" xr:uid="{00000000-0005-0000-0000-000042030000}"/>
    <cellStyle name="Calculation 5 4 4 2" xfId="1897" xr:uid="{00000000-0005-0000-0000-000069070000}"/>
    <cellStyle name="Calculation 5 4 4 2 2" xfId="5559" xr:uid="{00000000-0005-0000-0000-0000B7150000}"/>
    <cellStyle name="Calculation 5 4 4 2 2 2" xfId="5560" xr:uid="{00000000-0005-0000-0000-0000B8150000}"/>
    <cellStyle name="Calculation 5 4 4 2 2 2 2" xfId="5561" xr:uid="{00000000-0005-0000-0000-0000B9150000}"/>
    <cellStyle name="Calculation 5 4 4 2 2 2 3" xfId="28923" xr:uid="{00000000-0005-0000-0000-0000FB700000}"/>
    <cellStyle name="Calculation 5 4 4 2 2 3" xfId="5562" xr:uid="{00000000-0005-0000-0000-0000BA150000}"/>
    <cellStyle name="Calculation 5 4 4 2 2 3 2" xfId="5563" xr:uid="{00000000-0005-0000-0000-0000BB150000}"/>
    <cellStyle name="Calculation 5 4 4 2 2 4" xfId="5564" xr:uid="{00000000-0005-0000-0000-0000BC150000}"/>
    <cellStyle name="Calculation 5 4 4 2 3" xfId="5565" xr:uid="{00000000-0005-0000-0000-0000BD150000}"/>
    <cellStyle name="Calculation 5 4 4 2 3 2" xfId="5566" xr:uid="{00000000-0005-0000-0000-0000BE150000}"/>
    <cellStyle name="Calculation 5 4 4 2 3 2 2" xfId="25662" xr:uid="{00000000-0005-0000-0000-00003E640000}"/>
    <cellStyle name="Calculation 5 4 4 2 4" xfId="5567" xr:uid="{00000000-0005-0000-0000-0000BF150000}"/>
    <cellStyle name="Calculation 5 4 4 2 4 2" xfId="5568" xr:uid="{00000000-0005-0000-0000-0000C0150000}"/>
    <cellStyle name="Calculation 5 4 4 2 5" xfId="5569" xr:uid="{00000000-0005-0000-0000-0000C1150000}"/>
    <cellStyle name="Calculation 5 4 4 2 5 2" xfId="27113" xr:uid="{00000000-0005-0000-0000-0000E9690000}"/>
    <cellStyle name="Calculation 5 4 4 2 6" xfId="32027" xr:uid="{00000000-0005-0000-0000-00001B7D0000}"/>
    <cellStyle name="Calculation 5 4 4 3" xfId="5570" xr:uid="{00000000-0005-0000-0000-0000C2150000}"/>
    <cellStyle name="Calculation 5 4 4 3 2" xfId="5571" xr:uid="{00000000-0005-0000-0000-0000C3150000}"/>
    <cellStyle name="Calculation 5 4 4 3 2 2" xfId="5572" xr:uid="{00000000-0005-0000-0000-0000C4150000}"/>
    <cellStyle name="Calculation 5 4 4 3 3" xfId="5573" xr:uid="{00000000-0005-0000-0000-0000C5150000}"/>
    <cellStyle name="Calculation 5 4 4 3 3 2" xfId="5574" xr:uid="{00000000-0005-0000-0000-0000C6150000}"/>
    <cellStyle name="Calculation 5 4 4 3 3 2 2" xfId="30559" xr:uid="{00000000-0005-0000-0000-00005F770000}"/>
    <cellStyle name="Calculation 5 4 4 3 3 3" xfId="26010" xr:uid="{00000000-0005-0000-0000-00009A650000}"/>
    <cellStyle name="Calculation 5 4 4 3 4" xfId="5575" xr:uid="{00000000-0005-0000-0000-0000C7150000}"/>
    <cellStyle name="Calculation 5 4 4 3 4 2" xfId="30745" xr:uid="{00000000-0005-0000-0000-000019780000}"/>
    <cellStyle name="Calculation 5 4 4 3 5" xfId="32383" xr:uid="{00000000-0005-0000-0000-00007F7E0000}"/>
    <cellStyle name="Calculation 5 4 4 4" xfId="5576" xr:uid="{00000000-0005-0000-0000-0000C8150000}"/>
    <cellStyle name="Calculation 5 4 4 4 2" xfId="5577" xr:uid="{00000000-0005-0000-0000-0000C9150000}"/>
    <cellStyle name="Calculation 5 4 4 5" xfId="5578" xr:uid="{00000000-0005-0000-0000-0000CA150000}"/>
    <cellStyle name="Calculation 5 4 4 5 2" xfId="5579" xr:uid="{00000000-0005-0000-0000-0000CB150000}"/>
    <cellStyle name="Calculation 5 4 4 5 2 2" xfId="25115" xr:uid="{00000000-0005-0000-0000-00001B620000}"/>
    <cellStyle name="Calculation 5 4 4 6" xfId="5580" xr:uid="{00000000-0005-0000-0000-0000CC150000}"/>
    <cellStyle name="Calculation 5 4 4 7" xfId="31437" xr:uid="{00000000-0005-0000-0000-0000CD7A0000}"/>
    <cellStyle name="Calculation 5 4 5" xfId="2138" xr:uid="{00000000-0005-0000-0000-00005A080000}"/>
    <cellStyle name="Calculation 5 4 5 2" xfId="5581" xr:uid="{00000000-0005-0000-0000-0000CD150000}"/>
    <cellStyle name="Calculation 5 4 5 2 2" xfId="5582" xr:uid="{00000000-0005-0000-0000-0000CE150000}"/>
    <cellStyle name="Calculation 5 4 5 2 2 2" xfId="5583" xr:uid="{00000000-0005-0000-0000-0000CF150000}"/>
    <cellStyle name="Calculation 5 4 5 2 3" xfId="5584" xr:uid="{00000000-0005-0000-0000-0000D0150000}"/>
    <cellStyle name="Calculation 5 4 5 2 3 2" xfId="5585" xr:uid="{00000000-0005-0000-0000-0000D1150000}"/>
    <cellStyle name="Calculation 5 4 5 2 3 3" xfId="27385" xr:uid="{00000000-0005-0000-0000-0000F96A0000}"/>
    <cellStyle name="Calculation 5 4 5 2 4" xfId="5586" xr:uid="{00000000-0005-0000-0000-0000D2150000}"/>
    <cellStyle name="Calculation 5 4 5 2 5" xfId="30305" xr:uid="{00000000-0005-0000-0000-000061760000}"/>
    <cellStyle name="Calculation 5 4 5 3" xfId="5587" xr:uid="{00000000-0005-0000-0000-0000D3150000}"/>
    <cellStyle name="Calculation 5 4 5 3 2" xfId="5588" xr:uid="{00000000-0005-0000-0000-0000D4150000}"/>
    <cellStyle name="Calculation 5 4 5 4" xfId="5589" xr:uid="{00000000-0005-0000-0000-0000D5150000}"/>
    <cellStyle name="Calculation 5 4 5 4 2" xfId="5590" xr:uid="{00000000-0005-0000-0000-0000D6150000}"/>
    <cellStyle name="Calculation 5 4 5 4 3" xfId="26126" xr:uid="{00000000-0005-0000-0000-00000E660000}"/>
    <cellStyle name="Calculation 5 4 5 5" xfId="5591" xr:uid="{00000000-0005-0000-0000-0000D7150000}"/>
    <cellStyle name="Calculation 5 4 5 6" xfId="32170" xr:uid="{00000000-0005-0000-0000-0000AA7D0000}"/>
    <cellStyle name="Calculation 5 4 6" xfId="5592" xr:uid="{00000000-0005-0000-0000-0000D8150000}"/>
    <cellStyle name="Calculation 5 4 6 2" xfId="5593" xr:uid="{00000000-0005-0000-0000-0000D9150000}"/>
    <cellStyle name="Calculation 5 4 6 2 2" xfId="5594" xr:uid="{00000000-0005-0000-0000-0000DA150000}"/>
    <cellStyle name="Calculation 5 4 6 2 3" xfId="28066" xr:uid="{00000000-0005-0000-0000-0000A26D0000}"/>
    <cellStyle name="Calculation 5 4 6 3" xfId="5595" xr:uid="{00000000-0005-0000-0000-0000DB150000}"/>
    <cellStyle name="Calculation 5 4 6 3 2" xfId="5596" xr:uid="{00000000-0005-0000-0000-0000DC150000}"/>
    <cellStyle name="Calculation 5 4 6 4" xfId="5597" xr:uid="{00000000-0005-0000-0000-0000DD150000}"/>
    <cellStyle name="Calculation 5 4 7" xfId="5598" xr:uid="{00000000-0005-0000-0000-0000DE150000}"/>
    <cellStyle name="Calculation 5 4 7 2" xfId="5599" xr:uid="{00000000-0005-0000-0000-0000DF150000}"/>
    <cellStyle name="Calculation 5 4 7 2 2" xfId="25987" xr:uid="{00000000-0005-0000-0000-000083650000}"/>
    <cellStyle name="Calculation 5 4 8" xfId="5600" xr:uid="{00000000-0005-0000-0000-0000E0150000}"/>
    <cellStyle name="Calculation 5 4 8 2" xfId="5601" xr:uid="{00000000-0005-0000-0000-0000E1150000}"/>
    <cellStyle name="Calculation 5 4 9" xfId="5602" xr:uid="{00000000-0005-0000-0000-0000E2150000}"/>
    <cellStyle name="Calculation 5 5" xfId="1007" xr:uid="{00000000-0005-0000-0000-0000EF030000}"/>
    <cellStyle name="Calculation 5 5 2" xfId="1435" xr:uid="{00000000-0005-0000-0000-00009B050000}"/>
    <cellStyle name="Calculation 5 5 2 2" xfId="2426" xr:uid="{00000000-0005-0000-0000-00007A090000}"/>
    <cellStyle name="Calculation 5 5 2 2 2" xfId="5603" xr:uid="{00000000-0005-0000-0000-0000E3150000}"/>
    <cellStyle name="Calculation 5 5 2 2 2 2" xfId="5604" xr:uid="{00000000-0005-0000-0000-0000E4150000}"/>
    <cellStyle name="Calculation 5 5 2 2 2 2 2" xfId="5605" xr:uid="{00000000-0005-0000-0000-0000E5150000}"/>
    <cellStyle name="Calculation 5 5 2 2 2 2 2 2" xfId="29763" xr:uid="{00000000-0005-0000-0000-000043740000}"/>
    <cellStyle name="Calculation 5 5 2 2 2 2 3" xfId="30822" xr:uid="{00000000-0005-0000-0000-000066780000}"/>
    <cellStyle name="Calculation 5 5 2 2 2 3" xfId="5606" xr:uid="{00000000-0005-0000-0000-0000E6150000}"/>
    <cellStyle name="Calculation 5 5 2 2 2 3 2" xfId="5607" xr:uid="{00000000-0005-0000-0000-0000E7150000}"/>
    <cellStyle name="Calculation 5 5 2 2 2 4" xfId="5608" xr:uid="{00000000-0005-0000-0000-0000E8150000}"/>
    <cellStyle name="Calculation 5 5 2 2 3" xfId="5609" xr:uid="{00000000-0005-0000-0000-0000E9150000}"/>
    <cellStyle name="Calculation 5 5 2 2 3 2" xfId="5610" xr:uid="{00000000-0005-0000-0000-0000EA150000}"/>
    <cellStyle name="Calculation 5 5 2 2 3 2 2" xfId="26266" xr:uid="{00000000-0005-0000-0000-00009A660000}"/>
    <cellStyle name="Calculation 5 5 2 2 3 3" xfId="28086" xr:uid="{00000000-0005-0000-0000-0000B66D0000}"/>
    <cellStyle name="Calculation 5 5 2 2 4" xfId="5611" xr:uid="{00000000-0005-0000-0000-0000EB150000}"/>
    <cellStyle name="Calculation 5 5 2 2 4 2" xfId="5612" xr:uid="{00000000-0005-0000-0000-0000EC150000}"/>
    <cellStyle name="Calculation 5 5 2 2 5" xfId="5613" xr:uid="{00000000-0005-0000-0000-0000ED150000}"/>
    <cellStyle name="Calculation 5 5 2 2 6" xfId="27986" xr:uid="{00000000-0005-0000-0000-0000526D0000}"/>
    <cellStyle name="Calculation 5 5 2 3" xfId="5614" xr:uid="{00000000-0005-0000-0000-0000EE150000}"/>
    <cellStyle name="Calculation 5 5 2 3 2" xfId="5615" xr:uid="{00000000-0005-0000-0000-0000EF150000}"/>
    <cellStyle name="Calculation 5 5 2 3 2 2" xfId="5616" xr:uid="{00000000-0005-0000-0000-0000F0150000}"/>
    <cellStyle name="Calculation 5 5 2 3 3" xfId="5617" xr:uid="{00000000-0005-0000-0000-0000F1150000}"/>
    <cellStyle name="Calculation 5 5 2 3 3 2" xfId="5618" xr:uid="{00000000-0005-0000-0000-0000F2150000}"/>
    <cellStyle name="Calculation 5 5 2 3 3 3" xfId="30202" xr:uid="{00000000-0005-0000-0000-0000FA750000}"/>
    <cellStyle name="Calculation 5 5 2 3 4" xfId="5619" xr:uid="{00000000-0005-0000-0000-0000F3150000}"/>
    <cellStyle name="Calculation 5 5 2 3 4 2" xfId="28553" xr:uid="{00000000-0005-0000-0000-0000896F0000}"/>
    <cellStyle name="Calculation 5 5 2 4" xfId="5620" xr:uid="{00000000-0005-0000-0000-0000F4150000}"/>
    <cellStyle name="Calculation 5 5 2 4 2" xfId="5621" xr:uid="{00000000-0005-0000-0000-0000F5150000}"/>
    <cellStyle name="Calculation 5 5 2 4 2 2" xfId="31321" xr:uid="{00000000-0005-0000-0000-0000597A0000}"/>
    <cellStyle name="Calculation 5 5 2 5" xfId="5622" xr:uid="{00000000-0005-0000-0000-0000F6150000}"/>
    <cellStyle name="Calculation 5 5 2 5 2" xfId="5623" xr:uid="{00000000-0005-0000-0000-0000F7150000}"/>
    <cellStyle name="Calculation 5 5 2 6" xfId="5624" xr:uid="{00000000-0005-0000-0000-0000F8150000}"/>
    <cellStyle name="Calculation 5 5 2 7" xfId="31723" xr:uid="{00000000-0005-0000-0000-0000EB7B0000}"/>
    <cellStyle name="Calculation 5 5 3" xfId="1697" xr:uid="{00000000-0005-0000-0000-0000A1060000}"/>
    <cellStyle name="Calculation 5 5 3 2" xfId="2682" xr:uid="{00000000-0005-0000-0000-00007A0A0000}"/>
    <cellStyle name="Calculation 5 5 3 2 2" xfId="5625" xr:uid="{00000000-0005-0000-0000-0000F9150000}"/>
    <cellStyle name="Calculation 5 5 3 2 2 2" xfId="5626" xr:uid="{00000000-0005-0000-0000-0000FA150000}"/>
    <cellStyle name="Calculation 5 5 3 2 2 2 2" xfId="5627" xr:uid="{00000000-0005-0000-0000-0000FB150000}"/>
    <cellStyle name="Calculation 5 5 3 2 2 2 3" xfId="27118" xr:uid="{00000000-0005-0000-0000-0000EE690000}"/>
    <cellStyle name="Calculation 5 5 3 2 2 3" xfId="5628" xr:uid="{00000000-0005-0000-0000-0000FC150000}"/>
    <cellStyle name="Calculation 5 5 3 2 2 3 2" xfId="5629" xr:uid="{00000000-0005-0000-0000-0000FD150000}"/>
    <cellStyle name="Calculation 5 5 3 2 2 3 3" xfId="29084" xr:uid="{00000000-0005-0000-0000-00009C710000}"/>
    <cellStyle name="Calculation 5 5 3 2 2 4" xfId="5630" xr:uid="{00000000-0005-0000-0000-0000FE150000}"/>
    <cellStyle name="Calculation 5 5 3 2 2 4 2" xfId="28977" xr:uid="{00000000-0005-0000-0000-000031710000}"/>
    <cellStyle name="Calculation 5 5 3 2 3" xfId="5631" xr:uid="{00000000-0005-0000-0000-0000FF150000}"/>
    <cellStyle name="Calculation 5 5 3 2 3 2" xfId="5632" xr:uid="{00000000-0005-0000-0000-000000160000}"/>
    <cellStyle name="Calculation 5 5 3 2 4" xfId="5633" xr:uid="{00000000-0005-0000-0000-000001160000}"/>
    <cellStyle name="Calculation 5 5 3 2 4 2" xfId="5634" xr:uid="{00000000-0005-0000-0000-000002160000}"/>
    <cellStyle name="Calculation 5 5 3 2 5" xfId="5635" xr:uid="{00000000-0005-0000-0000-000003160000}"/>
    <cellStyle name="Calculation 5 5 3 2 6" xfId="32292" xr:uid="{00000000-0005-0000-0000-0000247E0000}"/>
    <cellStyle name="Calculation 5 5 3 3" xfId="5636" xr:uid="{00000000-0005-0000-0000-000004160000}"/>
    <cellStyle name="Calculation 5 5 3 3 2" xfId="5637" xr:uid="{00000000-0005-0000-0000-000005160000}"/>
    <cellStyle name="Calculation 5 5 3 3 2 2" xfId="5638" xr:uid="{00000000-0005-0000-0000-000006160000}"/>
    <cellStyle name="Calculation 5 5 3 3 3" xfId="5639" xr:uid="{00000000-0005-0000-0000-000007160000}"/>
    <cellStyle name="Calculation 5 5 3 3 3 2" xfId="5640" xr:uid="{00000000-0005-0000-0000-000008160000}"/>
    <cellStyle name="Calculation 5 5 3 3 4" xfId="5641" xr:uid="{00000000-0005-0000-0000-000009160000}"/>
    <cellStyle name="Calculation 5 5 3 3 4 2" xfId="26831" xr:uid="{00000000-0005-0000-0000-0000CF680000}"/>
    <cellStyle name="Calculation 5 5 3 4" xfId="5642" xr:uid="{00000000-0005-0000-0000-00000A160000}"/>
    <cellStyle name="Calculation 5 5 3 4 2" xfId="5643" xr:uid="{00000000-0005-0000-0000-00000B160000}"/>
    <cellStyle name="Calculation 5 5 3 5" xfId="5644" xr:uid="{00000000-0005-0000-0000-00000C160000}"/>
    <cellStyle name="Calculation 5 5 3 5 2" xfId="5645" xr:uid="{00000000-0005-0000-0000-00000D160000}"/>
    <cellStyle name="Calculation 5 5 3 6" xfId="5646" xr:uid="{00000000-0005-0000-0000-00000E160000}"/>
    <cellStyle name="Calculation 5 5 3 7" xfId="31852" xr:uid="{00000000-0005-0000-0000-00006C7C0000}"/>
    <cellStyle name="Calculation 5 5 4" xfId="2026" xr:uid="{00000000-0005-0000-0000-0000EA070000}"/>
    <cellStyle name="Calculation 5 5 4 2" xfId="5647" xr:uid="{00000000-0005-0000-0000-00000F160000}"/>
    <cellStyle name="Calculation 5 5 4 2 2" xfId="5648" xr:uid="{00000000-0005-0000-0000-000010160000}"/>
    <cellStyle name="Calculation 5 5 4 2 2 2" xfId="5649" xr:uid="{00000000-0005-0000-0000-000011160000}"/>
    <cellStyle name="Calculation 5 5 4 2 3" xfId="5650" xr:uid="{00000000-0005-0000-0000-000012160000}"/>
    <cellStyle name="Calculation 5 5 4 2 3 2" xfId="5651" xr:uid="{00000000-0005-0000-0000-000013160000}"/>
    <cellStyle name="Calculation 5 5 4 2 4" xfId="5652" xr:uid="{00000000-0005-0000-0000-000014160000}"/>
    <cellStyle name="Calculation 5 5 4 2 4 2" xfId="28688" xr:uid="{00000000-0005-0000-0000-000010700000}"/>
    <cellStyle name="Calculation 5 5 4 2 5" xfId="25979" xr:uid="{00000000-0005-0000-0000-00007B650000}"/>
    <cellStyle name="Calculation 5 5 4 3" xfId="5653" xr:uid="{00000000-0005-0000-0000-000015160000}"/>
    <cellStyle name="Calculation 5 5 4 3 2" xfId="5654" xr:uid="{00000000-0005-0000-0000-000016160000}"/>
    <cellStyle name="Calculation 5 5 4 4" xfId="5655" xr:uid="{00000000-0005-0000-0000-000017160000}"/>
    <cellStyle name="Calculation 5 5 4 4 2" xfId="5656" xr:uid="{00000000-0005-0000-0000-000018160000}"/>
    <cellStyle name="Calculation 5 5 4 4 3" xfId="30245" xr:uid="{00000000-0005-0000-0000-000025760000}"/>
    <cellStyle name="Calculation 5 5 4 5" xfId="5657" xr:uid="{00000000-0005-0000-0000-000019160000}"/>
    <cellStyle name="Calculation 5 5 4 5 2" xfId="28900" xr:uid="{00000000-0005-0000-0000-0000E4700000}"/>
    <cellStyle name="Calculation 5 5 5" xfId="5658" xr:uid="{00000000-0005-0000-0000-00001A160000}"/>
    <cellStyle name="Calculation 5 5 5 2" xfId="5659" xr:uid="{00000000-0005-0000-0000-00001B160000}"/>
    <cellStyle name="Calculation 5 5 5 2 2" xfId="5660" xr:uid="{00000000-0005-0000-0000-00001C160000}"/>
    <cellStyle name="Calculation 5 5 5 3" xfId="5661" xr:uid="{00000000-0005-0000-0000-00001D160000}"/>
    <cellStyle name="Calculation 5 5 5 3 2" xfId="5662" xr:uid="{00000000-0005-0000-0000-00001E160000}"/>
    <cellStyle name="Calculation 5 5 5 3 2 2" xfId="29694" xr:uid="{00000000-0005-0000-0000-0000FE730000}"/>
    <cellStyle name="Calculation 5 5 5 4" xfId="5663" xr:uid="{00000000-0005-0000-0000-00001F160000}"/>
    <cellStyle name="Calculation 5 5 5 5" xfId="32455" xr:uid="{00000000-0005-0000-0000-0000C77E0000}"/>
    <cellStyle name="Calculation 5 5 6" xfId="5664" xr:uid="{00000000-0005-0000-0000-000020160000}"/>
    <cellStyle name="Calculation 5 5 6 2" xfId="5665" xr:uid="{00000000-0005-0000-0000-000021160000}"/>
    <cellStyle name="Calculation 5 5 6 2 2" xfId="28169" xr:uid="{00000000-0005-0000-0000-0000096E0000}"/>
    <cellStyle name="Calculation 5 5 7" xfId="5666" xr:uid="{00000000-0005-0000-0000-000022160000}"/>
    <cellStyle name="Calculation 5 5 7 2" xfId="5667" xr:uid="{00000000-0005-0000-0000-000023160000}"/>
    <cellStyle name="Calculation 5 5 7 3" xfId="31214" xr:uid="{00000000-0005-0000-0000-0000EE790000}"/>
    <cellStyle name="Calculation 5 5 8" xfId="5668" xr:uid="{00000000-0005-0000-0000-000024160000}"/>
    <cellStyle name="Calculation 5 5 9" xfId="25972" xr:uid="{00000000-0005-0000-0000-000074650000}"/>
    <cellStyle name="Calculation 5 6" xfId="1118" xr:uid="{00000000-0005-0000-0000-00005E040000}"/>
    <cellStyle name="Calculation 5 6 2" xfId="2124" xr:uid="{00000000-0005-0000-0000-00004C080000}"/>
    <cellStyle name="Calculation 5 6 2 2" xfId="5669" xr:uid="{00000000-0005-0000-0000-000025160000}"/>
    <cellStyle name="Calculation 5 6 2 2 2" xfId="5670" xr:uid="{00000000-0005-0000-0000-000026160000}"/>
    <cellStyle name="Calculation 5 6 2 2 2 2" xfId="5671" xr:uid="{00000000-0005-0000-0000-000027160000}"/>
    <cellStyle name="Calculation 5 6 2 2 3" xfId="5672" xr:uid="{00000000-0005-0000-0000-000028160000}"/>
    <cellStyle name="Calculation 5 6 2 2 3 2" xfId="5673" xr:uid="{00000000-0005-0000-0000-000029160000}"/>
    <cellStyle name="Calculation 5 6 2 2 4" xfId="5674" xr:uid="{00000000-0005-0000-0000-00002A160000}"/>
    <cellStyle name="Calculation 5 6 2 3" xfId="5675" xr:uid="{00000000-0005-0000-0000-00002B160000}"/>
    <cellStyle name="Calculation 5 6 2 3 2" xfId="5676" xr:uid="{00000000-0005-0000-0000-00002C160000}"/>
    <cellStyle name="Calculation 5 6 2 4" xfId="5677" xr:uid="{00000000-0005-0000-0000-00002D160000}"/>
    <cellStyle name="Calculation 5 6 2 4 2" xfId="5678" xr:uid="{00000000-0005-0000-0000-00002E160000}"/>
    <cellStyle name="Calculation 5 6 2 5" xfId="5679" xr:uid="{00000000-0005-0000-0000-00002F160000}"/>
    <cellStyle name="Calculation 5 6 2 6" xfId="26866" xr:uid="{00000000-0005-0000-0000-0000F2680000}"/>
    <cellStyle name="Calculation 5 6 3" xfId="5680" xr:uid="{00000000-0005-0000-0000-000030160000}"/>
    <cellStyle name="Calculation 5 6 3 2" xfId="5681" xr:uid="{00000000-0005-0000-0000-000031160000}"/>
    <cellStyle name="Calculation 5 6 3 2 2" xfId="5682" xr:uid="{00000000-0005-0000-0000-000032160000}"/>
    <cellStyle name="Calculation 5 6 3 3" xfId="5683" xr:uid="{00000000-0005-0000-0000-000033160000}"/>
    <cellStyle name="Calculation 5 6 3 3 2" xfId="5684" xr:uid="{00000000-0005-0000-0000-000034160000}"/>
    <cellStyle name="Calculation 5 6 3 4" xfId="5685" xr:uid="{00000000-0005-0000-0000-000035160000}"/>
    <cellStyle name="Calculation 5 6 3 5" xfId="32509" xr:uid="{00000000-0005-0000-0000-0000FD7E0000}"/>
    <cellStyle name="Calculation 5 6 4" xfId="5686" xr:uid="{00000000-0005-0000-0000-000036160000}"/>
    <cellStyle name="Calculation 5 6 4 2" xfId="5687" xr:uid="{00000000-0005-0000-0000-000037160000}"/>
    <cellStyle name="Calculation 5 6 4 3" xfId="26748" xr:uid="{00000000-0005-0000-0000-00007C680000}"/>
    <cellStyle name="Calculation 5 6 5" xfId="5688" xr:uid="{00000000-0005-0000-0000-000038160000}"/>
    <cellStyle name="Calculation 5 6 5 2" xfId="5689" xr:uid="{00000000-0005-0000-0000-000039160000}"/>
    <cellStyle name="Calculation 5 6 5 2 2" xfId="28343" xr:uid="{00000000-0005-0000-0000-0000B76E0000}"/>
    <cellStyle name="Calculation 5 6 6" xfId="5690" xr:uid="{00000000-0005-0000-0000-00003A160000}"/>
    <cellStyle name="Calculation 5 7" xfId="1162" xr:uid="{00000000-0005-0000-0000-00008A040000}"/>
    <cellStyle name="Calculation 5 7 2" xfId="2164" xr:uid="{00000000-0005-0000-0000-000074080000}"/>
    <cellStyle name="Calculation 5 7 2 2" xfId="5691" xr:uid="{00000000-0005-0000-0000-00003B160000}"/>
    <cellStyle name="Calculation 5 7 2 2 2" xfId="5692" xr:uid="{00000000-0005-0000-0000-00003C160000}"/>
    <cellStyle name="Calculation 5 7 2 2 2 2" xfId="5693" xr:uid="{00000000-0005-0000-0000-00003D160000}"/>
    <cellStyle name="Calculation 5 7 2 2 3" xfId="5694" xr:uid="{00000000-0005-0000-0000-00003E160000}"/>
    <cellStyle name="Calculation 5 7 2 2 3 2" xfId="5695" xr:uid="{00000000-0005-0000-0000-00003F160000}"/>
    <cellStyle name="Calculation 5 7 2 2 4" xfId="5696" xr:uid="{00000000-0005-0000-0000-000040160000}"/>
    <cellStyle name="Calculation 5 7 2 3" xfId="5697" xr:uid="{00000000-0005-0000-0000-000041160000}"/>
    <cellStyle name="Calculation 5 7 2 3 2" xfId="5698" xr:uid="{00000000-0005-0000-0000-000042160000}"/>
    <cellStyle name="Calculation 5 7 2 3 2 2" xfId="29546" xr:uid="{00000000-0005-0000-0000-00006A730000}"/>
    <cellStyle name="Calculation 5 7 2 4" xfId="5699" xr:uid="{00000000-0005-0000-0000-000043160000}"/>
    <cellStyle name="Calculation 5 7 2 4 2" xfId="5700" xr:uid="{00000000-0005-0000-0000-000044160000}"/>
    <cellStyle name="Calculation 5 7 2 5" xfId="5701" xr:uid="{00000000-0005-0000-0000-000045160000}"/>
    <cellStyle name="Calculation 5 7 2 6" xfId="32186" xr:uid="{00000000-0005-0000-0000-0000BA7D0000}"/>
    <cellStyle name="Calculation 5 7 3" xfId="5702" xr:uid="{00000000-0005-0000-0000-000046160000}"/>
    <cellStyle name="Calculation 5 7 3 2" xfId="5703" xr:uid="{00000000-0005-0000-0000-000047160000}"/>
    <cellStyle name="Calculation 5 7 3 2 2" xfId="5704" xr:uid="{00000000-0005-0000-0000-000048160000}"/>
    <cellStyle name="Calculation 5 7 3 3" xfId="5705" xr:uid="{00000000-0005-0000-0000-000049160000}"/>
    <cellStyle name="Calculation 5 7 3 3 2" xfId="5706" xr:uid="{00000000-0005-0000-0000-00004A160000}"/>
    <cellStyle name="Calculation 5 7 3 3 3" xfId="26405" xr:uid="{00000000-0005-0000-0000-000025670000}"/>
    <cellStyle name="Calculation 5 7 3 4" xfId="5707" xr:uid="{00000000-0005-0000-0000-00004B160000}"/>
    <cellStyle name="Calculation 5 7 3 4 2" xfId="25929" xr:uid="{00000000-0005-0000-0000-000049650000}"/>
    <cellStyle name="Calculation 5 7 3 5" xfId="29021" xr:uid="{00000000-0005-0000-0000-00005D710000}"/>
    <cellStyle name="Calculation 5 7 4" xfId="5708" xr:uid="{00000000-0005-0000-0000-00004C160000}"/>
    <cellStyle name="Calculation 5 7 4 2" xfId="5709" xr:uid="{00000000-0005-0000-0000-00004D160000}"/>
    <cellStyle name="Calculation 5 7 4 3" xfId="29498" xr:uid="{00000000-0005-0000-0000-00003A730000}"/>
    <cellStyle name="Calculation 5 7 5" xfId="5710" xr:uid="{00000000-0005-0000-0000-00004E160000}"/>
    <cellStyle name="Calculation 5 7 5 2" xfId="5711" xr:uid="{00000000-0005-0000-0000-00004F160000}"/>
    <cellStyle name="Calculation 5 7 5 2 2" xfId="26425" xr:uid="{00000000-0005-0000-0000-000039670000}"/>
    <cellStyle name="Calculation 5 7 6" xfId="5712" xr:uid="{00000000-0005-0000-0000-000050160000}"/>
    <cellStyle name="Calculation 5 7 6 2" xfId="27386" xr:uid="{00000000-0005-0000-0000-0000FA6A0000}"/>
    <cellStyle name="Calculation 5 7 7" xfId="26539" xr:uid="{00000000-0005-0000-0000-0000AB670000}"/>
    <cellStyle name="Calculation 5 8" xfId="811" xr:uid="{00000000-0005-0000-0000-00002B030000}"/>
    <cellStyle name="Calculation 5 8 2" xfId="5713" xr:uid="{00000000-0005-0000-0000-000051160000}"/>
    <cellStyle name="Calculation 5 8 2 2" xfId="5714" xr:uid="{00000000-0005-0000-0000-000052160000}"/>
    <cellStyle name="Calculation 5 8 2 2 2" xfId="5715" xr:uid="{00000000-0005-0000-0000-000053160000}"/>
    <cellStyle name="Calculation 5 8 2 2 2 2" xfId="31313" xr:uid="{00000000-0005-0000-0000-0000517A0000}"/>
    <cellStyle name="Calculation 5 8 2 3" xfId="5716" xr:uid="{00000000-0005-0000-0000-000054160000}"/>
    <cellStyle name="Calculation 5 8 2 3 2" xfId="5717" xr:uid="{00000000-0005-0000-0000-000055160000}"/>
    <cellStyle name="Calculation 5 8 2 4" xfId="5718" xr:uid="{00000000-0005-0000-0000-000056160000}"/>
    <cellStyle name="Calculation 5 8 2 4 2" xfId="30270" xr:uid="{00000000-0005-0000-0000-00003E760000}"/>
    <cellStyle name="Calculation 5 8 2 5" xfId="32378" xr:uid="{00000000-0005-0000-0000-00007A7E0000}"/>
    <cellStyle name="Calculation 5 8 3" xfId="5719" xr:uid="{00000000-0005-0000-0000-000057160000}"/>
    <cellStyle name="Calculation 5 8 3 2" xfId="5720" xr:uid="{00000000-0005-0000-0000-000058160000}"/>
    <cellStyle name="Calculation 5 8 3 3" xfId="26468" xr:uid="{00000000-0005-0000-0000-000064670000}"/>
    <cellStyle name="Calculation 5 8 4" xfId="5721" xr:uid="{00000000-0005-0000-0000-000059160000}"/>
    <cellStyle name="Calculation 5 8 4 2" xfId="5722" xr:uid="{00000000-0005-0000-0000-00005A160000}"/>
    <cellStyle name="Calculation 5 8 4 2 2" xfId="30962" xr:uid="{00000000-0005-0000-0000-0000F2780000}"/>
    <cellStyle name="Calculation 5 8 5" xfId="5723" xr:uid="{00000000-0005-0000-0000-00005B160000}"/>
    <cellStyle name="Calculation 5 8 6" xfId="29010" xr:uid="{00000000-0005-0000-0000-000052710000}"/>
    <cellStyle name="Calculation 5 9" xfId="2798" xr:uid="{00000000-0005-0000-0000-0000EE0A0000}"/>
    <cellStyle name="Calculation 5 9 2" xfId="5724" xr:uid="{00000000-0005-0000-0000-00005C160000}"/>
    <cellStyle name="Calculation 5 9 2 2" xfId="5725" xr:uid="{00000000-0005-0000-0000-00005D160000}"/>
    <cellStyle name="Calculation 5 9 3" xfId="5726" xr:uid="{00000000-0005-0000-0000-00005E160000}"/>
    <cellStyle name="Calculation 5 9 3 2" xfId="5727" xr:uid="{00000000-0005-0000-0000-00005F160000}"/>
    <cellStyle name="Calculation 5 9 4" xfId="5728" xr:uid="{00000000-0005-0000-0000-000060160000}"/>
    <cellStyle name="Calculation 5 9 5" xfId="26767" xr:uid="{00000000-0005-0000-0000-00008F680000}"/>
    <cellStyle name="Calculation 6" xfId="233" xr:uid="{00000000-0005-0000-0000-0000E9000000}"/>
    <cellStyle name="Calculation 6 10" xfId="5729" xr:uid="{00000000-0005-0000-0000-000061160000}"/>
    <cellStyle name="Calculation 6 10 2" xfId="5730" xr:uid="{00000000-0005-0000-0000-000062160000}"/>
    <cellStyle name="Calculation 6 10 2 2" xfId="31171" xr:uid="{00000000-0005-0000-0000-0000C3790000}"/>
    <cellStyle name="Calculation 6 11" xfId="5731" xr:uid="{00000000-0005-0000-0000-000063160000}"/>
    <cellStyle name="Calculation 6 11 2" xfId="5732" xr:uid="{00000000-0005-0000-0000-000064160000}"/>
    <cellStyle name="Calculation 6 11 3" xfId="28085" xr:uid="{00000000-0005-0000-0000-0000B56D0000}"/>
    <cellStyle name="Calculation 6 12" xfId="5733" xr:uid="{00000000-0005-0000-0000-000065160000}"/>
    <cellStyle name="Calculation 6 12 2" xfId="29486" xr:uid="{00000000-0005-0000-0000-00002E730000}"/>
    <cellStyle name="Calculation 6 13" xfId="31339" xr:uid="{00000000-0005-0000-0000-00006B7A0000}"/>
    <cellStyle name="Calculation 6 2" xfId="848" xr:uid="{00000000-0005-0000-0000-000050030000}"/>
    <cellStyle name="Calculation 6 2 10" xfId="5734" xr:uid="{00000000-0005-0000-0000-000066160000}"/>
    <cellStyle name="Calculation 6 2 11" xfId="30648" xr:uid="{00000000-0005-0000-0000-0000B8770000}"/>
    <cellStyle name="Calculation 6 2 2" xfId="954" xr:uid="{00000000-0005-0000-0000-0000BA030000}"/>
    <cellStyle name="Calculation 6 2 2 10" xfId="5735" xr:uid="{00000000-0005-0000-0000-000067160000}"/>
    <cellStyle name="Calculation 6 2 2 11" xfId="28714" xr:uid="{00000000-0005-0000-0000-00002A700000}"/>
    <cellStyle name="Calculation 6 2 2 2" xfId="1211" xr:uid="{00000000-0005-0000-0000-0000BB040000}"/>
    <cellStyle name="Calculation 6 2 2 2 2" xfId="1522" xr:uid="{00000000-0005-0000-0000-0000F2050000}"/>
    <cellStyle name="Calculation 6 2 2 2 2 2" xfId="2513" xr:uid="{00000000-0005-0000-0000-0000D1090000}"/>
    <cellStyle name="Calculation 6 2 2 2 2 2 2" xfId="5736" xr:uid="{00000000-0005-0000-0000-000068160000}"/>
    <cellStyle name="Calculation 6 2 2 2 2 2 2 2" xfId="5737" xr:uid="{00000000-0005-0000-0000-000069160000}"/>
    <cellStyle name="Calculation 6 2 2 2 2 2 2 2 2" xfId="5738" xr:uid="{00000000-0005-0000-0000-00006A160000}"/>
    <cellStyle name="Calculation 6 2 2 2 2 2 2 3" xfId="5739" xr:uid="{00000000-0005-0000-0000-00006B160000}"/>
    <cellStyle name="Calculation 6 2 2 2 2 2 2 3 2" xfId="5740" xr:uid="{00000000-0005-0000-0000-00006C160000}"/>
    <cellStyle name="Calculation 6 2 2 2 2 2 2 4" xfId="5741" xr:uid="{00000000-0005-0000-0000-00006D160000}"/>
    <cellStyle name="Calculation 6 2 2 2 2 2 3" xfId="5742" xr:uid="{00000000-0005-0000-0000-00006E160000}"/>
    <cellStyle name="Calculation 6 2 2 2 2 2 3 2" xfId="5743" xr:uid="{00000000-0005-0000-0000-00006F160000}"/>
    <cellStyle name="Calculation 6 2 2 2 2 2 4" xfId="5744" xr:uid="{00000000-0005-0000-0000-000070160000}"/>
    <cellStyle name="Calculation 6 2 2 2 2 2 4 2" xfId="5745" xr:uid="{00000000-0005-0000-0000-000071160000}"/>
    <cellStyle name="Calculation 6 2 2 2 2 2 5" xfId="5746" xr:uid="{00000000-0005-0000-0000-000072160000}"/>
    <cellStyle name="Calculation 6 2 2 2 2 2 5 2" xfId="25392" xr:uid="{00000000-0005-0000-0000-000030630000}"/>
    <cellStyle name="Calculation 6 2 2 2 2 3" xfId="5747" xr:uid="{00000000-0005-0000-0000-000073160000}"/>
    <cellStyle name="Calculation 6 2 2 2 2 3 2" xfId="5748" xr:uid="{00000000-0005-0000-0000-000074160000}"/>
    <cellStyle name="Calculation 6 2 2 2 2 3 2 2" xfId="5749" xr:uid="{00000000-0005-0000-0000-000075160000}"/>
    <cellStyle name="Calculation 6 2 2 2 2 3 2 2 2" xfId="27145" xr:uid="{00000000-0005-0000-0000-0000096A0000}"/>
    <cellStyle name="Calculation 6 2 2 2 2 3 3" xfId="5750" xr:uid="{00000000-0005-0000-0000-000076160000}"/>
    <cellStyle name="Calculation 6 2 2 2 2 3 3 2" xfId="5751" xr:uid="{00000000-0005-0000-0000-000077160000}"/>
    <cellStyle name="Calculation 6 2 2 2 2 3 4" xfId="5752" xr:uid="{00000000-0005-0000-0000-000078160000}"/>
    <cellStyle name="Calculation 6 2 2 2 2 4" xfId="5753" xr:uid="{00000000-0005-0000-0000-000079160000}"/>
    <cellStyle name="Calculation 6 2 2 2 2 4 2" xfId="5754" xr:uid="{00000000-0005-0000-0000-00007A160000}"/>
    <cellStyle name="Calculation 6 2 2 2 2 5" xfId="5755" xr:uid="{00000000-0005-0000-0000-00007B160000}"/>
    <cellStyle name="Calculation 6 2 2 2 2 5 2" xfId="5756" xr:uid="{00000000-0005-0000-0000-00007C160000}"/>
    <cellStyle name="Calculation 6 2 2 2 2 6" xfId="5757" xr:uid="{00000000-0005-0000-0000-00007D160000}"/>
    <cellStyle name="Calculation 6 2 2 2 3" xfId="1784" xr:uid="{00000000-0005-0000-0000-0000F8060000}"/>
    <cellStyle name="Calculation 6 2 2 2 3 2" xfId="2769" xr:uid="{00000000-0005-0000-0000-0000D10A0000}"/>
    <cellStyle name="Calculation 6 2 2 2 3 2 2" xfId="5758" xr:uid="{00000000-0005-0000-0000-00007E160000}"/>
    <cellStyle name="Calculation 6 2 2 2 3 2 2 2" xfId="5759" xr:uid="{00000000-0005-0000-0000-00007F160000}"/>
    <cellStyle name="Calculation 6 2 2 2 3 2 2 2 2" xfId="5760" xr:uid="{00000000-0005-0000-0000-000080160000}"/>
    <cellStyle name="Calculation 6 2 2 2 3 2 2 2 2 2" xfId="29449" xr:uid="{00000000-0005-0000-0000-000009730000}"/>
    <cellStyle name="Calculation 6 2 2 2 3 2 2 3" xfId="5761" xr:uid="{00000000-0005-0000-0000-000081160000}"/>
    <cellStyle name="Calculation 6 2 2 2 3 2 2 3 2" xfId="5762" xr:uid="{00000000-0005-0000-0000-000082160000}"/>
    <cellStyle name="Calculation 6 2 2 2 3 2 2 4" xfId="5763" xr:uid="{00000000-0005-0000-0000-000083160000}"/>
    <cellStyle name="Calculation 6 2 2 2 3 2 3" xfId="5764" xr:uid="{00000000-0005-0000-0000-000084160000}"/>
    <cellStyle name="Calculation 6 2 2 2 3 2 3 2" xfId="5765" xr:uid="{00000000-0005-0000-0000-000085160000}"/>
    <cellStyle name="Calculation 6 2 2 2 3 2 4" xfId="5766" xr:uid="{00000000-0005-0000-0000-000086160000}"/>
    <cellStyle name="Calculation 6 2 2 2 3 2 4 2" xfId="5767" xr:uid="{00000000-0005-0000-0000-000087160000}"/>
    <cellStyle name="Calculation 6 2 2 2 3 2 5" xfId="5768" xr:uid="{00000000-0005-0000-0000-000088160000}"/>
    <cellStyle name="Calculation 6 2 2 2 3 3" xfId="5769" xr:uid="{00000000-0005-0000-0000-000089160000}"/>
    <cellStyle name="Calculation 6 2 2 2 3 3 2" xfId="5770" xr:uid="{00000000-0005-0000-0000-00008A160000}"/>
    <cellStyle name="Calculation 6 2 2 2 3 3 2 2" xfId="5771" xr:uid="{00000000-0005-0000-0000-00008B160000}"/>
    <cellStyle name="Calculation 6 2 2 2 3 3 2 2 2" xfId="27358" xr:uid="{00000000-0005-0000-0000-0000DE6A0000}"/>
    <cellStyle name="Calculation 6 2 2 2 3 3 3" xfId="5772" xr:uid="{00000000-0005-0000-0000-00008C160000}"/>
    <cellStyle name="Calculation 6 2 2 2 3 3 3 2" xfId="5773" xr:uid="{00000000-0005-0000-0000-00008D160000}"/>
    <cellStyle name="Calculation 6 2 2 2 3 3 4" xfId="5774" xr:uid="{00000000-0005-0000-0000-00008E160000}"/>
    <cellStyle name="Calculation 6 2 2 2 3 3 4 2" xfId="26224" xr:uid="{00000000-0005-0000-0000-000070660000}"/>
    <cellStyle name="Calculation 6 2 2 2 3 4" xfId="5775" xr:uid="{00000000-0005-0000-0000-00008F160000}"/>
    <cellStyle name="Calculation 6 2 2 2 3 4 2" xfId="5776" xr:uid="{00000000-0005-0000-0000-000090160000}"/>
    <cellStyle name="Calculation 6 2 2 2 3 5" xfId="5777" xr:uid="{00000000-0005-0000-0000-000091160000}"/>
    <cellStyle name="Calculation 6 2 2 2 3 5 2" xfId="5778" xr:uid="{00000000-0005-0000-0000-000092160000}"/>
    <cellStyle name="Calculation 6 2 2 2 3 5 3" xfId="28747" xr:uid="{00000000-0005-0000-0000-00004B700000}"/>
    <cellStyle name="Calculation 6 2 2 2 3 6" xfId="5779" xr:uid="{00000000-0005-0000-0000-000093160000}"/>
    <cellStyle name="Calculation 6 2 2 2 3 7" xfId="31903" xr:uid="{00000000-0005-0000-0000-00009F7C0000}"/>
    <cellStyle name="Calculation 6 2 2 2 4" xfId="2209" xr:uid="{00000000-0005-0000-0000-0000A1080000}"/>
    <cellStyle name="Calculation 6 2 2 2 4 2" xfId="5780" xr:uid="{00000000-0005-0000-0000-000094160000}"/>
    <cellStyle name="Calculation 6 2 2 2 4 2 2" xfId="5781" xr:uid="{00000000-0005-0000-0000-000095160000}"/>
    <cellStyle name="Calculation 6 2 2 2 4 2 2 2" xfId="5782" xr:uid="{00000000-0005-0000-0000-000096160000}"/>
    <cellStyle name="Calculation 6 2 2 2 4 2 2 2 2" xfId="28158" xr:uid="{00000000-0005-0000-0000-0000FE6D0000}"/>
    <cellStyle name="Calculation 6 2 2 2 4 2 3" xfId="5783" xr:uid="{00000000-0005-0000-0000-000097160000}"/>
    <cellStyle name="Calculation 6 2 2 2 4 2 3 2" xfId="5784" xr:uid="{00000000-0005-0000-0000-000098160000}"/>
    <cellStyle name="Calculation 6 2 2 2 4 2 4" xfId="5785" xr:uid="{00000000-0005-0000-0000-000099160000}"/>
    <cellStyle name="Calculation 6 2 2 2 4 2 4 2" xfId="30379" xr:uid="{00000000-0005-0000-0000-0000AB760000}"/>
    <cellStyle name="Calculation 6 2 2 2 4 3" xfId="5786" xr:uid="{00000000-0005-0000-0000-00009A160000}"/>
    <cellStyle name="Calculation 6 2 2 2 4 3 2" xfId="5787" xr:uid="{00000000-0005-0000-0000-00009B160000}"/>
    <cellStyle name="Calculation 6 2 2 2 4 3 3" xfId="28262" xr:uid="{00000000-0005-0000-0000-0000666E0000}"/>
    <cellStyle name="Calculation 6 2 2 2 4 4" xfId="5788" xr:uid="{00000000-0005-0000-0000-00009C160000}"/>
    <cellStyle name="Calculation 6 2 2 2 4 4 2" xfId="5789" xr:uid="{00000000-0005-0000-0000-00009D160000}"/>
    <cellStyle name="Calculation 6 2 2 2 4 4 2 2" xfId="31061" xr:uid="{00000000-0005-0000-0000-000055790000}"/>
    <cellStyle name="Calculation 6 2 2 2 4 4 3" xfId="28832" xr:uid="{00000000-0005-0000-0000-0000A0700000}"/>
    <cellStyle name="Calculation 6 2 2 2 4 5" xfId="5790" xr:uid="{00000000-0005-0000-0000-00009E160000}"/>
    <cellStyle name="Calculation 6 2 2 2 5" xfId="5791" xr:uid="{00000000-0005-0000-0000-00009F160000}"/>
    <cellStyle name="Calculation 6 2 2 2 5 2" xfId="5792" xr:uid="{00000000-0005-0000-0000-0000A0160000}"/>
    <cellStyle name="Calculation 6 2 2 2 5 2 2" xfId="5793" xr:uid="{00000000-0005-0000-0000-0000A1160000}"/>
    <cellStyle name="Calculation 6 2 2 2 5 3" xfId="5794" xr:uid="{00000000-0005-0000-0000-0000A2160000}"/>
    <cellStyle name="Calculation 6 2 2 2 5 3 2" xfId="5795" xr:uid="{00000000-0005-0000-0000-0000A3160000}"/>
    <cellStyle name="Calculation 6 2 2 2 5 4" xfId="5796" xr:uid="{00000000-0005-0000-0000-0000A4160000}"/>
    <cellStyle name="Calculation 6 2 2 2 5 5" xfId="32559" xr:uid="{00000000-0005-0000-0000-00002F7F0000}"/>
    <cellStyle name="Calculation 6 2 2 2 6" xfId="5797" xr:uid="{00000000-0005-0000-0000-0000A5160000}"/>
    <cellStyle name="Calculation 6 2 2 2 6 2" xfId="5798" xr:uid="{00000000-0005-0000-0000-0000A6160000}"/>
    <cellStyle name="Calculation 6 2 2 2 7" xfId="5799" xr:uid="{00000000-0005-0000-0000-0000A7160000}"/>
    <cellStyle name="Calculation 6 2 2 2 7 2" xfId="5800" xr:uid="{00000000-0005-0000-0000-0000A8160000}"/>
    <cellStyle name="Calculation 6 2 2 2 7 3" xfId="29360" xr:uid="{00000000-0005-0000-0000-0000B0720000}"/>
    <cellStyle name="Calculation 6 2 2 2 8" xfId="5801" xr:uid="{00000000-0005-0000-0000-0000A9160000}"/>
    <cellStyle name="Calculation 6 2 2 2 9" xfId="31578" xr:uid="{00000000-0005-0000-0000-00005A7B0000}"/>
    <cellStyle name="Calculation 6 2 2 3" xfId="1415" xr:uid="{00000000-0005-0000-0000-000087050000}"/>
    <cellStyle name="Calculation 6 2 2 3 2" xfId="1677" xr:uid="{00000000-0005-0000-0000-00008D060000}"/>
    <cellStyle name="Calculation 6 2 2 3 2 2" xfId="2662" xr:uid="{00000000-0005-0000-0000-0000660A0000}"/>
    <cellStyle name="Calculation 6 2 2 3 2 2 2" xfId="5802" xr:uid="{00000000-0005-0000-0000-0000AA160000}"/>
    <cellStyle name="Calculation 6 2 2 3 2 2 2 2" xfId="5803" xr:uid="{00000000-0005-0000-0000-0000AB160000}"/>
    <cellStyle name="Calculation 6 2 2 3 2 2 2 2 2" xfId="5804" xr:uid="{00000000-0005-0000-0000-0000AC160000}"/>
    <cellStyle name="Calculation 6 2 2 3 2 2 2 2 3" xfId="31298" xr:uid="{00000000-0005-0000-0000-0000427A0000}"/>
    <cellStyle name="Calculation 6 2 2 3 2 2 2 3" xfId="5805" xr:uid="{00000000-0005-0000-0000-0000AD160000}"/>
    <cellStyle name="Calculation 6 2 2 3 2 2 2 3 2" xfId="5806" xr:uid="{00000000-0005-0000-0000-0000AE160000}"/>
    <cellStyle name="Calculation 6 2 2 3 2 2 2 4" xfId="5807" xr:uid="{00000000-0005-0000-0000-0000AF160000}"/>
    <cellStyle name="Calculation 6 2 2 3 2 2 2 4 2" xfId="26681" xr:uid="{00000000-0005-0000-0000-000039680000}"/>
    <cellStyle name="Calculation 6 2 2 3 2 2 3" xfId="5808" xr:uid="{00000000-0005-0000-0000-0000B0160000}"/>
    <cellStyle name="Calculation 6 2 2 3 2 2 3 2" xfId="5809" xr:uid="{00000000-0005-0000-0000-0000B1160000}"/>
    <cellStyle name="Calculation 6 2 2 3 2 2 3 3" xfId="29014" xr:uid="{00000000-0005-0000-0000-000056710000}"/>
    <cellStyle name="Calculation 6 2 2 3 2 2 4" xfId="5810" xr:uid="{00000000-0005-0000-0000-0000B2160000}"/>
    <cellStyle name="Calculation 6 2 2 3 2 2 4 2" xfId="5811" xr:uid="{00000000-0005-0000-0000-0000B3160000}"/>
    <cellStyle name="Calculation 6 2 2 3 2 2 4 2 2" xfId="28627" xr:uid="{00000000-0005-0000-0000-0000D36F0000}"/>
    <cellStyle name="Calculation 6 2 2 3 2 2 4 3" xfId="27793" xr:uid="{00000000-0005-0000-0000-0000916C0000}"/>
    <cellStyle name="Calculation 6 2 2 3 2 2 5" xfId="5812" xr:uid="{00000000-0005-0000-0000-0000B4160000}"/>
    <cellStyle name="Calculation 6 2 2 3 2 2 6" xfId="32279" xr:uid="{00000000-0005-0000-0000-0000177E0000}"/>
    <cellStyle name="Calculation 6 2 2 3 2 3" xfId="5813" xr:uid="{00000000-0005-0000-0000-0000B5160000}"/>
    <cellStyle name="Calculation 6 2 2 3 2 3 2" xfId="5814" xr:uid="{00000000-0005-0000-0000-0000B6160000}"/>
    <cellStyle name="Calculation 6 2 2 3 2 3 2 2" xfId="5815" xr:uid="{00000000-0005-0000-0000-0000B7160000}"/>
    <cellStyle name="Calculation 6 2 2 3 2 3 3" xfId="5816" xr:uid="{00000000-0005-0000-0000-0000B8160000}"/>
    <cellStyle name="Calculation 6 2 2 3 2 3 3 2" xfId="5817" xr:uid="{00000000-0005-0000-0000-0000B9160000}"/>
    <cellStyle name="Calculation 6 2 2 3 2 3 4" xfId="5818" xr:uid="{00000000-0005-0000-0000-0000BA160000}"/>
    <cellStyle name="Calculation 6 2 2 3 2 3 4 2" xfId="29426" xr:uid="{00000000-0005-0000-0000-0000F2720000}"/>
    <cellStyle name="Calculation 6 2 2 3 2 4" xfId="5819" xr:uid="{00000000-0005-0000-0000-0000BB160000}"/>
    <cellStyle name="Calculation 6 2 2 3 2 4 2" xfId="5820" xr:uid="{00000000-0005-0000-0000-0000BC160000}"/>
    <cellStyle name="Calculation 6 2 2 3 2 4 3" xfId="26623" xr:uid="{00000000-0005-0000-0000-0000FF670000}"/>
    <cellStyle name="Calculation 6 2 2 3 2 5" xfId="5821" xr:uid="{00000000-0005-0000-0000-0000BD160000}"/>
    <cellStyle name="Calculation 6 2 2 3 2 5 2" xfId="5822" xr:uid="{00000000-0005-0000-0000-0000BE160000}"/>
    <cellStyle name="Calculation 6 2 2 3 2 5 2 2" xfId="27633" xr:uid="{00000000-0005-0000-0000-0000F16B0000}"/>
    <cellStyle name="Calculation 6 2 2 3 2 6" xfId="5823" xr:uid="{00000000-0005-0000-0000-0000BF160000}"/>
    <cellStyle name="Calculation 6 2 2 3 2 7" xfId="27594" xr:uid="{00000000-0005-0000-0000-0000CA6B0000}"/>
    <cellStyle name="Calculation 6 2 2 3 3" xfId="2406" xr:uid="{00000000-0005-0000-0000-000066090000}"/>
    <cellStyle name="Calculation 6 2 2 3 3 2" xfId="5824" xr:uid="{00000000-0005-0000-0000-0000C0160000}"/>
    <cellStyle name="Calculation 6 2 2 3 3 2 2" xfId="5825" xr:uid="{00000000-0005-0000-0000-0000C1160000}"/>
    <cellStyle name="Calculation 6 2 2 3 3 2 2 2" xfId="5826" xr:uid="{00000000-0005-0000-0000-0000C2160000}"/>
    <cellStyle name="Calculation 6 2 2 3 3 2 2 2 2" xfId="29276" xr:uid="{00000000-0005-0000-0000-00005C720000}"/>
    <cellStyle name="Calculation 6 2 2 3 3 2 3" xfId="5827" xr:uid="{00000000-0005-0000-0000-0000C3160000}"/>
    <cellStyle name="Calculation 6 2 2 3 3 2 3 2" xfId="5828" xr:uid="{00000000-0005-0000-0000-0000C4160000}"/>
    <cellStyle name="Calculation 6 2 2 3 3 2 3 3" xfId="28786" xr:uid="{00000000-0005-0000-0000-000072700000}"/>
    <cellStyle name="Calculation 6 2 2 3 3 2 4" xfId="5829" xr:uid="{00000000-0005-0000-0000-0000C5160000}"/>
    <cellStyle name="Calculation 6 2 2 3 3 3" xfId="5830" xr:uid="{00000000-0005-0000-0000-0000C6160000}"/>
    <cellStyle name="Calculation 6 2 2 3 3 3 2" xfId="5831" xr:uid="{00000000-0005-0000-0000-0000C7160000}"/>
    <cellStyle name="Calculation 6 2 2 3 3 4" xfId="5832" xr:uid="{00000000-0005-0000-0000-0000C8160000}"/>
    <cellStyle name="Calculation 6 2 2 3 3 4 2" xfId="5833" xr:uid="{00000000-0005-0000-0000-0000C9160000}"/>
    <cellStyle name="Calculation 6 2 2 3 3 5" xfId="5834" xr:uid="{00000000-0005-0000-0000-0000CA160000}"/>
    <cellStyle name="Calculation 6 2 2 3 3 6" xfId="29169" xr:uid="{00000000-0005-0000-0000-0000F1710000}"/>
    <cellStyle name="Calculation 6 2 2 3 4" xfId="5835" xr:uid="{00000000-0005-0000-0000-0000CB160000}"/>
    <cellStyle name="Calculation 6 2 2 3 4 2" xfId="5836" xr:uid="{00000000-0005-0000-0000-0000CC160000}"/>
    <cellStyle name="Calculation 6 2 2 3 4 2 2" xfId="5837" xr:uid="{00000000-0005-0000-0000-0000CD160000}"/>
    <cellStyle name="Calculation 6 2 2 3 4 3" xfId="5838" xr:uid="{00000000-0005-0000-0000-0000CE160000}"/>
    <cellStyle name="Calculation 6 2 2 3 4 3 2" xfId="5839" xr:uid="{00000000-0005-0000-0000-0000CF160000}"/>
    <cellStyle name="Calculation 6 2 2 3 4 4" xfId="5840" xr:uid="{00000000-0005-0000-0000-0000D0160000}"/>
    <cellStyle name="Calculation 6 2 2 3 5" xfId="5841" xr:uid="{00000000-0005-0000-0000-0000D1160000}"/>
    <cellStyle name="Calculation 6 2 2 3 5 2" xfId="5842" xr:uid="{00000000-0005-0000-0000-0000D2160000}"/>
    <cellStyle name="Calculation 6 2 2 3 6" xfId="5843" xr:uid="{00000000-0005-0000-0000-0000D3160000}"/>
    <cellStyle name="Calculation 6 2 2 3 6 2" xfId="5844" xr:uid="{00000000-0005-0000-0000-0000D4160000}"/>
    <cellStyle name="Calculation 6 2 2 3 6 3" xfId="27857" xr:uid="{00000000-0005-0000-0000-0000D16C0000}"/>
    <cellStyle name="Calculation 6 2 2 3 7" xfId="5845" xr:uid="{00000000-0005-0000-0000-0000D5160000}"/>
    <cellStyle name="Calculation 6 2 2 3 8" xfId="28676" xr:uid="{00000000-0005-0000-0000-000004700000}"/>
    <cellStyle name="Calculation 6 2 2 4" xfId="1305" xr:uid="{00000000-0005-0000-0000-000019050000}"/>
    <cellStyle name="Calculation 6 2 2 4 2" xfId="2296" xr:uid="{00000000-0005-0000-0000-0000F8080000}"/>
    <cellStyle name="Calculation 6 2 2 4 2 2" xfId="5846" xr:uid="{00000000-0005-0000-0000-0000D6160000}"/>
    <cellStyle name="Calculation 6 2 2 4 2 2 2" xfId="5847" xr:uid="{00000000-0005-0000-0000-0000D7160000}"/>
    <cellStyle name="Calculation 6 2 2 4 2 2 2 2" xfId="5848" xr:uid="{00000000-0005-0000-0000-0000D8160000}"/>
    <cellStyle name="Calculation 6 2 2 4 2 2 3" xfId="5849" xr:uid="{00000000-0005-0000-0000-0000D9160000}"/>
    <cellStyle name="Calculation 6 2 2 4 2 2 3 2" xfId="5850" xr:uid="{00000000-0005-0000-0000-0000DA160000}"/>
    <cellStyle name="Calculation 6 2 2 4 2 2 4" xfId="5851" xr:uid="{00000000-0005-0000-0000-0000DB160000}"/>
    <cellStyle name="Calculation 6 2 2 4 2 2 5" xfId="27420" xr:uid="{00000000-0005-0000-0000-00001C6B0000}"/>
    <cellStyle name="Calculation 6 2 2 4 2 3" xfId="5852" xr:uid="{00000000-0005-0000-0000-0000DC160000}"/>
    <cellStyle name="Calculation 6 2 2 4 2 3 2" xfId="5853" xr:uid="{00000000-0005-0000-0000-0000DD160000}"/>
    <cellStyle name="Calculation 6 2 2 4 2 3 3" xfId="29532" xr:uid="{00000000-0005-0000-0000-00005C730000}"/>
    <cellStyle name="Calculation 6 2 2 4 2 4" xfId="5854" xr:uid="{00000000-0005-0000-0000-0000DE160000}"/>
    <cellStyle name="Calculation 6 2 2 4 2 4 2" xfId="5855" xr:uid="{00000000-0005-0000-0000-0000DF160000}"/>
    <cellStyle name="Calculation 6 2 2 4 2 5" xfId="5856" xr:uid="{00000000-0005-0000-0000-0000E0160000}"/>
    <cellStyle name="Calculation 6 2 2 4 2 5 2" xfId="30973" xr:uid="{00000000-0005-0000-0000-0000FD780000}"/>
    <cellStyle name="Calculation 6 2 2 4 3" xfId="5857" xr:uid="{00000000-0005-0000-0000-0000E1160000}"/>
    <cellStyle name="Calculation 6 2 2 4 3 2" xfId="5858" xr:uid="{00000000-0005-0000-0000-0000E2160000}"/>
    <cellStyle name="Calculation 6 2 2 4 3 2 2" xfId="5859" xr:uid="{00000000-0005-0000-0000-0000E3160000}"/>
    <cellStyle name="Calculation 6 2 2 4 3 3" xfId="5860" xr:uid="{00000000-0005-0000-0000-0000E4160000}"/>
    <cellStyle name="Calculation 6 2 2 4 3 3 2" xfId="5861" xr:uid="{00000000-0005-0000-0000-0000E5160000}"/>
    <cellStyle name="Calculation 6 2 2 4 3 4" xfId="5862" xr:uid="{00000000-0005-0000-0000-0000E6160000}"/>
    <cellStyle name="Calculation 6 2 2 4 4" xfId="5863" xr:uid="{00000000-0005-0000-0000-0000E7160000}"/>
    <cellStyle name="Calculation 6 2 2 4 4 2" xfId="5864" xr:uid="{00000000-0005-0000-0000-0000E8160000}"/>
    <cellStyle name="Calculation 6 2 2 4 5" xfId="5865" xr:uid="{00000000-0005-0000-0000-0000E9160000}"/>
    <cellStyle name="Calculation 6 2 2 4 5 2" xfId="5866" xr:uid="{00000000-0005-0000-0000-0000EA160000}"/>
    <cellStyle name="Calculation 6 2 2 4 6" xfId="5867" xr:uid="{00000000-0005-0000-0000-0000EB160000}"/>
    <cellStyle name="Calculation 6 2 2 4 7" xfId="30776" xr:uid="{00000000-0005-0000-0000-000038780000}"/>
    <cellStyle name="Calculation 6 2 2 5" xfId="1567" xr:uid="{00000000-0005-0000-0000-00001F060000}"/>
    <cellStyle name="Calculation 6 2 2 5 2" xfId="2552" xr:uid="{00000000-0005-0000-0000-0000F8090000}"/>
    <cellStyle name="Calculation 6 2 2 5 2 2" xfId="5868" xr:uid="{00000000-0005-0000-0000-0000EC160000}"/>
    <cellStyle name="Calculation 6 2 2 5 2 2 2" xfId="5869" xr:uid="{00000000-0005-0000-0000-0000ED160000}"/>
    <cellStyle name="Calculation 6 2 2 5 2 2 2 2" xfId="5870" xr:uid="{00000000-0005-0000-0000-0000EE160000}"/>
    <cellStyle name="Calculation 6 2 2 5 2 2 2 2 2" xfId="30900" xr:uid="{00000000-0005-0000-0000-0000B4780000}"/>
    <cellStyle name="Calculation 6 2 2 5 2 2 2 3" xfId="26446" xr:uid="{00000000-0005-0000-0000-00004E670000}"/>
    <cellStyle name="Calculation 6 2 2 5 2 2 3" xfId="5871" xr:uid="{00000000-0005-0000-0000-0000EF160000}"/>
    <cellStyle name="Calculation 6 2 2 5 2 2 3 2" xfId="5872" xr:uid="{00000000-0005-0000-0000-0000F0160000}"/>
    <cellStyle name="Calculation 6 2 2 5 2 2 4" xfId="5873" xr:uid="{00000000-0005-0000-0000-0000F1160000}"/>
    <cellStyle name="Calculation 6 2 2 5 2 2 5" xfId="30699" xr:uid="{00000000-0005-0000-0000-0000EB770000}"/>
    <cellStyle name="Calculation 6 2 2 5 2 3" xfId="5874" xr:uid="{00000000-0005-0000-0000-0000F2160000}"/>
    <cellStyle name="Calculation 6 2 2 5 2 3 2" xfId="5875" xr:uid="{00000000-0005-0000-0000-0000F3160000}"/>
    <cellStyle name="Calculation 6 2 2 5 2 3 2 2" xfId="31253" xr:uid="{00000000-0005-0000-0000-0000157A0000}"/>
    <cellStyle name="Calculation 6 2 2 5 2 4" xfId="5876" xr:uid="{00000000-0005-0000-0000-0000F4160000}"/>
    <cellStyle name="Calculation 6 2 2 5 2 4 2" xfId="5877" xr:uid="{00000000-0005-0000-0000-0000F5160000}"/>
    <cellStyle name="Calculation 6 2 2 5 2 5" xfId="5878" xr:uid="{00000000-0005-0000-0000-0000F6160000}"/>
    <cellStyle name="Calculation 6 2 2 5 3" xfId="5879" xr:uid="{00000000-0005-0000-0000-0000F7160000}"/>
    <cellStyle name="Calculation 6 2 2 5 3 2" xfId="5880" xr:uid="{00000000-0005-0000-0000-0000F8160000}"/>
    <cellStyle name="Calculation 6 2 2 5 3 2 2" xfId="5881" xr:uid="{00000000-0005-0000-0000-0000F9160000}"/>
    <cellStyle name="Calculation 6 2 2 5 3 3" xfId="5882" xr:uid="{00000000-0005-0000-0000-0000FA160000}"/>
    <cellStyle name="Calculation 6 2 2 5 3 3 2" xfId="5883" xr:uid="{00000000-0005-0000-0000-0000FB160000}"/>
    <cellStyle name="Calculation 6 2 2 5 3 3 3" xfId="27412" xr:uid="{00000000-0005-0000-0000-0000146B0000}"/>
    <cellStyle name="Calculation 6 2 2 5 3 4" xfId="5884" xr:uid="{00000000-0005-0000-0000-0000FC160000}"/>
    <cellStyle name="Calculation 6 2 2 5 3 5" xfId="25949" xr:uid="{00000000-0005-0000-0000-00005D650000}"/>
    <cellStyle name="Calculation 6 2 2 5 4" xfId="5885" xr:uid="{00000000-0005-0000-0000-0000FD160000}"/>
    <cellStyle name="Calculation 6 2 2 5 4 2" xfId="5886" xr:uid="{00000000-0005-0000-0000-0000FE160000}"/>
    <cellStyle name="Calculation 6 2 2 5 4 2 2" xfId="30819" xr:uid="{00000000-0005-0000-0000-000063780000}"/>
    <cellStyle name="Calculation 6 2 2 5 5" xfId="5887" xr:uid="{00000000-0005-0000-0000-0000FF160000}"/>
    <cellStyle name="Calculation 6 2 2 5 5 2" xfId="5888" xr:uid="{00000000-0005-0000-0000-000000170000}"/>
    <cellStyle name="Calculation 6 2 2 5 6" xfId="5889" xr:uid="{00000000-0005-0000-0000-000001170000}"/>
    <cellStyle name="Calculation 6 2 2 5 7" xfId="31777" xr:uid="{00000000-0005-0000-0000-0000217C0000}"/>
    <cellStyle name="Calculation 6 2 2 6" xfId="1983" xr:uid="{00000000-0005-0000-0000-0000BF070000}"/>
    <cellStyle name="Calculation 6 2 2 6 2" xfId="5890" xr:uid="{00000000-0005-0000-0000-000002170000}"/>
    <cellStyle name="Calculation 6 2 2 6 2 2" xfId="5891" xr:uid="{00000000-0005-0000-0000-000003170000}"/>
    <cellStyle name="Calculation 6 2 2 6 2 2 2" xfId="5892" xr:uid="{00000000-0005-0000-0000-000004170000}"/>
    <cellStyle name="Calculation 6 2 2 6 2 2 3" xfId="28696" xr:uid="{00000000-0005-0000-0000-000018700000}"/>
    <cellStyle name="Calculation 6 2 2 6 2 3" xfId="5893" xr:uid="{00000000-0005-0000-0000-000005170000}"/>
    <cellStyle name="Calculation 6 2 2 6 2 3 2" xfId="5894" xr:uid="{00000000-0005-0000-0000-000006170000}"/>
    <cellStyle name="Calculation 6 2 2 6 2 3 2 2" xfId="28841" xr:uid="{00000000-0005-0000-0000-0000A9700000}"/>
    <cellStyle name="Calculation 6 2 2 6 2 3 3" xfId="27755" xr:uid="{00000000-0005-0000-0000-00006B6C0000}"/>
    <cellStyle name="Calculation 6 2 2 6 2 4" xfId="5895" xr:uid="{00000000-0005-0000-0000-000007170000}"/>
    <cellStyle name="Calculation 6 2 2 6 2 4 2" xfId="29634" xr:uid="{00000000-0005-0000-0000-0000C2730000}"/>
    <cellStyle name="Calculation 6 2 2 6 3" xfId="5896" xr:uid="{00000000-0005-0000-0000-000008170000}"/>
    <cellStyle name="Calculation 6 2 2 6 3 2" xfId="5897" xr:uid="{00000000-0005-0000-0000-000009170000}"/>
    <cellStyle name="Calculation 6 2 2 6 3 3" xfId="25481" xr:uid="{00000000-0005-0000-0000-000089630000}"/>
    <cellStyle name="Calculation 6 2 2 6 4" xfId="5898" xr:uid="{00000000-0005-0000-0000-00000A170000}"/>
    <cellStyle name="Calculation 6 2 2 6 4 2" xfId="5899" xr:uid="{00000000-0005-0000-0000-00000B170000}"/>
    <cellStyle name="Calculation 6 2 2 6 5" xfId="5900" xr:uid="{00000000-0005-0000-0000-00000C170000}"/>
    <cellStyle name="Calculation 6 2 2 6 6" xfId="32076" xr:uid="{00000000-0005-0000-0000-00004C7D0000}"/>
    <cellStyle name="Calculation 6 2 2 7" xfId="2799" xr:uid="{00000000-0005-0000-0000-0000EF0A0000}"/>
    <cellStyle name="Calculation 6 2 2 7 2" xfId="5901" xr:uid="{00000000-0005-0000-0000-00000D170000}"/>
    <cellStyle name="Calculation 6 2 2 7 2 2" xfId="5902" xr:uid="{00000000-0005-0000-0000-00000E170000}"/>
    <cellStyle name="Calculation 6 2 2 7 2 2 2" xfId="28350" xr:uid="{00000000-0005-0000-0000-0000BE6E0000}"/>
    <cellStyle name="Calculation 6 2 2 7 3" xfId="5903" xr:uid="{00000000-0005-0000-0000-00000F170000}"/>
    <cellStyle name="Calculation 6 2 2 7 3 2" xfId="5904" xr:uid="{00000000-0005-0000-0000-000010170000}"/>
    <cellStyle name="Calculation 6 2 2 7 4" xfId="5905" xr:uid="{00000000-0005-0000-0000-000011170000}"/>
    <cellStyle name="Calculation 6 2 2 7 4 2" xfId="26949" xr:uid="{00000000-0005-0000-0000-000045690000}"/>
    <cellStyle name="Calculation 6 2 2 7 5" xfId="31946" xr:uid="{00000000-0005-0000-0000-0000CA7C0000}"/>
    <cellStyle name="Calculation 6 2 2 8" xfId="5906" xr:uid="{00000000-0005-0000-0000-000012170000}"/>
    <cellStyle name="Calculation 6 2 2 8 2" xfId="5907" xr:uid="{00000000-0005-0000-0000-000013170000}"/>
    <cellStyle name="Calculation 6 2 2 9" xfId="5908" xr:uid="{00000000-0005-0000-0000-000014170000}"/>
    <cellStyle name="Calculation 6 2 2 9 2" xfId="5909" xr:uid="{00000000-0005-0000-0000-000015170000}"/>
    <cellStyle name="Calculation 6 2 2 9 3" xfId="29741" xr:uid="{00000000-0005-0000-0000-00002D740000}"/>
    <cellStyle name="Calculation 6 2 3" xfId="1247" xr:uid="{00000000-0005-0000-0000-0000DF040000}"/>
    <cellStyle name="Calculation 6 2 3 2" xfId="1365" xr:uid="{00000000-0005-0000-0000-000055050000}"/>
    <cellStyle name="Calculation 6 2 3 2 2" xfId="2356" xr:uid="{00000000-0005-0000-0000-000034090000}"/>
    <cellStyle name="Calculation 6 2 3 2 2 2" xfId="5910" xr:uid="{00000000-0005-0000-0000-000016170000}"/>
    <cellStyle name="Calculation 6 2 3 2 2 2 2" xfId="5911" xr:uid="{00000000-0005-0000-0000-000017170000}"/>
    <cellStyle name="Calculation 6 2 3 2 2 2 2 2" xfId="5912" xr:uid="{00000000-0005-0000-0000-000018170000}"/>
    <cellStyle name="Calculation 6 2 3 2 2 2 3" xfId="5913" xr:uid="{00000000-0005-0000-0000-000019170000}"/>
    <cellStyle name="Calculation 6 2 3 2 2 2 3 2" xfId="5914" xr:uid="{00000000-0005-0000-0000-00001A170000}"/>
    <cellStyle name="Calculation 6 2 3 2 2 2 4" xfId="5915" xr:uid="{00000000-0005-0000-0000-00001B170000}"/>
    <cellStyle name="Calculation 6 2 3 2 2 3" xfId="5916" xr:uid="{00000000-0005-0000-0000-00001C170000}"/>
    <cellStyle name="Calculation 6 2 3 2 2 3 2" xfId="5917" xr:uid="{00000000-0005-0000-0000-00001D170000}"/>
    <cellStyle name="Calculation 6 2 3 2 2 3 2 2" xfId="29195" xr:uid="{00000000-0005-0000-0000-00000B720000}"/>
    <cellStyle name="Calculation 6 2 3 2 2 4" xfId="5918" xr:uid="{00000000-0005-0000-0000-00001E170000}"/>
    <cellStyle name="Calculation 6 2 3 2 2 4 2" xfId="5919" xr:uid="{00000000-0005-0000-0000-00001F170000}"/>
    <cellStyle name="Calculation 6 2 3 2 2 4 3" xfId="28967" xr:uid="{00000000-0005-0000-0000-000027710000}"/>
    <cellStyle name="Calculation 6 2 3 2 2 5" xfId="5920" xr:uid="{00000000-0005-0000-0000-000020170000}"/>
    <cellStyle name="Calculation 6 2 3 2 2 6" xfId="30904" xr:uid="{00000000-0005-0000-0000-0000B8780000}"/>
    <cellStyle name="Calculation 6 2 3 2 3" xfId="5921" xr:uid="{00000000-0005-0000-0000-000021170000}"/>
    <cellStyle name="Calculation 6 2 3 2 3 2" xfId="5922" xr:uid="{00000000-0005-0000-0000-000022170000}"/>
    <cellStyle name="Calculation 6 2 3 2 3 2 2" xfId="5923" xr:uid="{00000000-0005-0000-0000-000023170000}"/>
    <cellStyle name="Calculation 6 2 3 2 3 2 3" xfId="27101" xr:uid="{00000000-0005-0000-0000-0000DD690000}"/>
    <cellStyle name="Calculation 6 2 3 2 3 3" xfId="5924" xr:uid="{00000000-0005-0000-0000-000024170000}"/>
    <cellStyle name="Calculation 6 2 3 2 3 3 2" xfId="5925" xr:uid="{00000000-0005-0000-0000-000025170000}"/>
    <cellStyle name="Calculation 6 2 3 2 3 3 2 2" xfId="30238" xr:uid="{00000000-0005-0000-0000-00001E760000}"/>
    <cellStyle name="Calculation 6 2 3 2 3 4" xfId="5926" xr:uid="{00000000-0005-0000-0000-000026170000}"/>
    <cellStyle name="Calculation 6 2 3 2 3 4 2" xfId="25985" xr:uid="{00000000-0005-0000-0000-000081650000}"/>
    <cellStyle name="Calculation 6 2 3 2 4" xfId="5927" xr:uid="{00000000-0005-0000-0000-000027170000}"/>
    <cellStyle name="Calculation 6 2 3 2 4 2" xfId="5928" xr:uid="{00000000-0005-0000-0000-000028170000}"/>
    <cellStyle name="Calculation 6 2 3 2 4 3" xfId="29690" xr:uid="{00000000-0005-0000-0000-0000FA730000}"/>
    <cellStyle name="Calculation 6 2 3 2 5" xfId="5929" xr:uid="{00000000-0005-0000-0000-000029170000}"/>
    <cellStyle name="Calculation 6 2 3 2 5 2" xfId="5930" xr:uid="{00000000-0005-0000-0000-00002A170000}"/>
    <cellStyle name="Calculation 6 2 3 2 5 2 2" xfId="30721" xr:uid="{00000000-0005-0000-0000-000001780000}"/>
    <cellStyle name="Calculation 6 2 3 2 6" xfId="5931" xr:uid="{00000000-0005-0000-0000-00002B170000}"/>
    <cellStyle name="Calculation 6 2 3 2 6 2" xfId="25802" xr:uid="{00000000-0005-0000-0000-0000CA640000}"/>
    <cellStyle name="Calculation 6 2 3 2 7" xfId="31704" xr:uid="{00000000-0005-0000-0000-0000D87B0000}"/>
    <cellStyle name="Calculation 6 2 3 3" xfId="1627" xr:uid="{00000000-0005-0000-0000-00005B060000}"/>
    <cellStyle name="Calculation 6 2 3 3 2" xfId="2612" xr:uid="{00000000-0005-0000-0000-0000340A0000}"/>
    <cellStyle name="Calculation 6 2 3 3 2 2" xfId="5932" xr:uid="{00000000-0005-0000-0000-00002C170000}"/>
    <cellStyle name="Calculation 6 2 3 3 2 2 2" xfId="5933" xr:uid="{00000000-0005-0000-0000-00002D170000}"/>
    <cellStyle name="Calculation 6 2 3 3 2 2 2 2" xfId="5934" xr:uid="{00000000-0005-0000-0000-00002E170000}"/>
    <cellStyle name="Calculation 6 2 3 3 2 2 3" xfId="5935" xr:uid="{00000000-0005-0000-0000-00002F170000}"/>
    <cellStyle name="Calculation 6 2 3 3 2 2 3 2" xfId="5936" xr:uid="{00000000-0005-0000-0000-000030170000}"/>
    <cellStyle name="Calculation 6 2 3 3 2 2 4" xfId="5937" xr:uid="{00000000-0005-0000-0000-000031170000}"/>
    <cellStyle name="Calculation 6 2 3 3 2 3" xfId="5938" xr:uid="{00000000-0005-0000-0000-000032170000}"/>
    <cellStyle name="Calculation 6 2 3 3 2 3 2" xfId="5939" xr:uid="{00000000-0005-0000-0000-000033170000}"/>
    <cellStyle name="Calculation 6 2 3 3 2 3 3" xfId="25335" xr:uid="{00000000-0005-0000-0000-0000F7620000}"/>
    <cellStyle name="Calculation 6 2 3 3 2 4" xfId="5940" xr:uid="{00000000-0005-0000-0000-000034170000}"/>
    <cellStyle name="Calculation 6 2 3 3 2 4 2" xfId="5941" xr:uid="{00000000-0005-0000-0000-000035170000}"/>
    <cellStyle name="Calculation 6 2 3 3 2 5" xfId="5942" xr:uid="{00000000-0005-0000-0000-000036170000}"/>
    <cellStyle name="Calculation 6 2 3 3 3" xfId="5943" xr:uid="{00000000-0005-0000-0000-000037170000}"/>
    <cellStyle name="Calculation 6 2 3 3 3 2" xfId="5944" xr:uid="{00000000-0005-0000-0000-000038170000}"/>
    <cellStyle name="Calculation 6 2 3 3 3 2 2" xfId="5945" xr:uid="{00000000-0005-0000-0000-000039170000}"/>
    <cellStyle name="Calculation 6 2 3 3 3 3" xfId="5946" xr:uid="{00000000-0005-0000-0000-00003A170000}"/>
    <cellStyle name="Calculation 6 2 3 3 3 3 2" xfId="5947" xr:uid="{00000000-0005-0000-0000-00003B170000}"/>
    <cellStyle name="Calculation 6 2 3 3 3 3 3" xfId="29078" xr:uid="{00000000-0005-0000-0000-000096710000}"/>
    <cellStyle name="Calculation 6 2 3 3 3 4" xfId="5948" xr:uid="{00000000-0005-0000-0000-00003C170000}"/>
    <cellStyle name="Calculation 6 2 3 3 3 5" xfId="25389" xr:uid="{00000000-0005-0000-0000-00002D630000}"/>
    <cellStyle name="Calculation 6 2 3 3 4" xfId="5949" xr:uid="{00000000-0005-0000-0000-00003D170000}"/>
    <cellStyle name="Calculation 6 2 3 3 4 2" xfId="5950" xr:uid="{00000000-0005-0000-0000-00003E170000}"/>
    <cellStyle name="Calculation 6 2 3 3 5" xfId="5951" xr:uid="{00000000-0005-0000-0000-00003F170000}"/>
    <cellStyle name="Calculation 6 2 3 3 5 2" xfId="5952" xr:uid="{00000000-0005-0000-0000-000040170000}"/>
    <cellStyle name="Calculation 6 2 3 3 5 3" xfId="25582" xr:uid="{00000000-0005-0000-0000-0000EE630000}"/>
    <cellStyle name="Calculation 6 2 3 3 6" xfId="5953" xr:uid="{00000000-0005-0000-0000-000041170000}"/>
    <cellStyle name="Calculation 6 2 3 3 7" xfId="31811" xr:uid="{00000000-0005-0000-0000-0000437C0000}"/>
    <cellStyle name="Calculation 6 2 3 4" xfId="2245" xr:uid="{00000000-0005-0000-0000-0000C5080000}"/>
    <cellStyle name="Calculation 6 2 3 4 2" xfId="5954" xr:uid="{00000000-0005-0000-0000-000042170000}"/>
    <cellStyle name="Calculation 6 2 3 4 2 2" xfId="5955" xr:uid="{00000000-0005-0000-0000-000043170000}"/>
    <cellStyle name="Calculation 6 2 3 4 2 2 2" xfId="5956" xr:uid="{00000000-0005-0000-0000-000044170000}"/>
    <cellStyle name="Calculation 6 2 3 4 2 3" xfId="5957" xr:uid="{00000000-0005-0000-0000-000045170000}"/>
    <cellStyle name="Calculation 6 2 3 4 2 3 2" xfId="5958" xr:uid="{00000000-0005-0000-0000-000046170000}"/>
    <cellStyle name="Calculation 6 2 3 4 2 4" xfId="5959" xr:uid="{00000000-0005-0000-0000-000047170000}"/>
    <cellStyle name="Calculation 6 2 3 4 3" xfId="5960" xr:uid="{00000000-0005-0000-0000-000048170000}"/>
    <cellStyle name="Calculation 6 2 3 4 3 2" xfId="5961" xr:uid="{00000000-0005-0000-0000-000049170000}"/>
    <cellStyle name="Calculation 6 2 3 4 4" xfId="5962" xr:uid="{00000000-0005-0000-0000-00004A170000}"/>
    <cellStyle name="Calculation 6 2 3 4 4 2" xfId="5963" xr:uid="{00000000-0005-0000-0000-00004B170000}"/>
    <cellStyle name="Calculation 6 2 3 4 5" xfId="5964" xr:uid="{00000000-0005-0000-0000-00004C170000}"/>
    <cellStyle name="Calculation 6 2 3 5" xfId="5965" xr:uid="{00000000-0005-0000-0000-00004D170000}"/>
    <cellStyle name="Calculation 6 2 3 5 2" xfId="5966" xr:uid="{00000000-0005-0000-0000-00004E170000}"/>
    <cellStyle name="Calculation 6 2 3 5 2 2" xfId="5967" xr:uid="{00000000-0005-0000-0000-00004F170000}"/>
    <cellStyle name="Calculation 6 2 3 5 3" xfId="5968" xr:uid="{00000000-0005-0000-0000-000050170000}"/>
    <cellStyle name="Calculation 6 2 3 5 3 2" xfId="5969" xr:uid="{00000000-0005-0000-0000-000051170000}"/>
    <cellStyle name="Calculation 6 2 3 5 3 3" xfId="26551" xr:uid="{00000000-0005-0000-0000-0000B7670000}"/>
    <cellStyle name="Calculation 6 2 3 5 4" xfId="5970" xr:uid="{00000000-0005-0000-0000-000052170000}"/>
    <cellStyle name="Calculation 6 2 3 5 5" xfId="32586" xr:uid="{00000000-0005-0000-0000-00004A7F0000}"/>
    <cellStyle name="Calculation 6 2 3 6" xfId="5971" xr:uid="{00000000-0005-0000-0000-000053170000}"/>
    <cellStyle name="Calculation 6 2 3 6 2" xfId="5972" xr:uid="{00000000-0005-0000-0000-000054170000}"/>
    <cellStyle name="Calculation 6 2 3 6 3" xfId="26274" xr:uid="{00000000-0005-0000-0000-0000A2660000}"/>
    <cellStyle name="Calculation 6 2 3 7" xfId="5973" xr:uid="{00000000-0005-0000-0000-000055170000}"/>
    <cellStyle name="Calculation 6 2 3 7 2" xfId="5974" xr:uid="{00000000-0005-0000-0000-000056170000}"/>
    <cellStyle name="Calculation 6 2 3 8" xfId="5975" xr:uid="{00000000-0005-0000-0000-000057170000}"/>
    <cellStyle name="Calculation 6 2 3 9" xfId="31489" xr:uid="{00000000-0005-0000-0000-0000017B0000}"/>
    <cellStyle name="Calculation 6 2 4" xfId="1149" xr:uid="{00000000-0005-0000-0000-00007D040000}"/>
    <cellStyle name="Calculation 6 2 4 2" xfId="1489" xr:uid="{00000000-0005-0000-0000-0000D1050000}"/>
    <cellStyle name="Calculation 6 2 4 2 2" xfId="2480" xr:uid="{00000000-0005-0000-0000-0000B0090000}"/>
    <cellStyle name="Calculation 6 2 4 2 2 2" xfId="5976" xr:uid="{00000000-0005-0000-0000-000058170000}"/>
    <cellStyle name="Calculation 6 2 4 2 2 2 2" xfId="5977" xr:uid="{00000000-0005-0000-0000-000059170000}"/>
    <cellStyle name="Calculation 6 2 4 2 2 2 2 2" xfId="5978" xr:uid="{00000000-0005-0000-0000-00005A170000}"/>
    <cellStyle name="Calculation 6 2 4 2 2 2 3" xfId="5979" xr:uid="{00000000-0005-0000-0000-00005B170000}"/>
    <cellStyle name="Calculation 6 2 4 2 2 2 3 2" xfId="5980" xr:uid="{00000000-0005-0000-0000-00005C170000}"/>
    <cellStyle name="Calculation 6 2 4 2 2 2 3 3" xfId="29959" xr:uid="{00000000-0005-0000-0000-000007750000}"/>
    <cellStyle name="Calculation 6 2 4 2 2 2 4" xfId="5981" xr:uid="{00000000-0005-0000-0000-00005D170000}"/>
    <cellStyle name="Calculation 6 2 4 2 2 2 4 2" xfId="29179" xr:uid="{00000000-0005-0000-0000-0000FB710000}"/>
    <cellStyle name="Calculation 6 2 4 2 2 2 5" xfId="29862" xr:uid="{00000000-0005-0000-0000-0000A6740000}"/>
    <cellStyle name="Calculation 6 2 4 2 2 3" xfId="5982" xr:uid="{00000000-0005-0000-0000-00005E170000}"/>
    <cellStyle name="Calculation 6 2 4 2 2 3 2" xfId="5983" xr:uid="{00000000-0005-0000-0000-00005F170000}"/>
    <cellStyle name="Calculation 6 2 4 2 2 4" xfId="5984" xr:uid="{00000000-0005-0000-0000-000060170000}"/>
    <cellStyle name="Calculation 6 2 4 2 2 4 2" xfId="5985" xr:uid="{00000000-0005-0000-0000-000061170000}"/>
    <cellStyle name="Calculation 6 2 4 2 2 4 3" xfId="29635" xr:uid="{00000000-0005-0000-0000-0000C3730000}"/>
    <cellStyle name="Calculation 6 2 4 2 2 5" xfId="5986" xr:uid="{00000000-0005-0000-0000-000062170000}"/>
    <cellStyle name="Calculation 6 2 4 2 2 6" xfId="25281" xr:uid="{00000000-0005-0000-0000-0000C1620000}"/>
    <cellStyle name="Calculation 6 2 4 2 3" xfId="5987" xr:uid="{00000000-0005-0000-0000-000063170000}"/>
    <cellStyle name="Calculation 6 2 4 2 3 2" xfId="5988" xr:uid="{00000000-0005-0000-0000-000064170000}"/>
    <cellStyle name="Calculation 6 2 4 2 3 2 2" xfId="5989" xr:uid="{00000000-0005-0000-0000-000065170000}"/>
    <cellStyle name="Calculation 6 2 4 2 3 2 2 2" xfId="25708" xr:uid="{00000000-0005-0000-0000-00006C640000}"/>
    <cellStyle name="Calculation 6 2 4 2 3 3" xfId="5990" xr:uid="{00000000-0005-0000-0000-000066170000}"/>
    <cellStyle name="Calculation 6 2 4 2 3 3 2" xfId="5991" xr:uid="{00000000-0005-0000-0000-000067170000}"/>
    <cellStyle name="Calculation 6 2 4 2 3 3 3" xfId="29992" xr:uid="{00000000-0005-0000-0000-000028750000}"/>
    <cellStyle name="Calculation 6 2 4 2 3 4" xfId="5992" xr:uid="{00000000-0005-0000-0000-000068170000}"/>
    <cellStyle name="Calculation 6 2 4 2 3 5" xfId="26667" xr:uid="{00000000-0005-0000-0000-00002B680000}"/>
    <cellStyle name="Calculation 6 2 4 2 4" xfId="5993" xr:uid="{00000000-0005-0000-0000-000069170000}"/>
    <cellStyle name="Calculation 6 2 4 2 4 2" xfId="5994" xr:uid="{00000000-0005-0000-0000-00006A170000}"/>
    <cellStyle name="Calculation 6 2 4 2 5" xfId="5995" xr:uid="{00000000-0005-0000-0000-00006B170000}"/>
    <cellStyle name="Calculation 6 2 4 2 5 2" xfId="5996" xr:uid="{00000000-0005-0000-0000-00006C170000}"/>
    <cellStyle name="Calculation 6 2 4 2 6" xfId="5997" xr:uid="{00000000-0005-0000-0000-00006D170000}"/>
    <cellStyle name="Calculation 6 2 4 3" xfId="1751" xr:uid="{00000000-0005-0000-0000-0000D7060000}"/>
    <cellStyle name="Calculation 6 2 4 3 2" xfId="2736" xr:uid="{00000000-0005-0000-0000-0000B00A0000}"/>
    <cellStyle name="Calculation 6 2 4 3 2 2" xfId="5998" xr:uid="{00000000-0005-0000-0000-00006E170000}"/>
    <cellStyle name="Calculation 6 2 4 3 2 2 2" xfId="5999" xr:uid="{00000000-0005-0000-0000-00006F170000}"/>
    <cellStyle name="Calculation 6 2 4 3 2 2 2 2" xfId="6000" xr:uid="{00000000-0005-0000-0000-000070170000}"/>
    <cellStyle name="Calculation 6 2 4 3 2 2 2 3" xfId="27706" xr:uid="{00000000-0005-0000-0000-00003A6C0000}"/>
    <cellStyle name="Calculation 6 2 4 3 2 2 3" xfId="6001" xr:uid="{00000000-0005-0000-0000-000071170000}"/>
    <cellStyle name="Calculation 6 2 4 3 2 2 3 2" xfId="6002" xr:uid="{00000000-0005-0000-0000-000072170000}"/>
    <cellStyle name="Calculation 6 2 4 3 2 2 4" xfId="6003" xr:uid="{00000000-0005-0000-0000-000073170000}"/>
    <cellStyle name="Calculation 6 2 4 3 2 2 5" xfId="29043" xr:uid="{00000000-0005-0000-0000-000073710000}"/>
    <cellStyle name="Calculation 6 2 4 3 2 3" xfId="6004" xr:uid="{00000000-0005-0000-0000-000074170000}"/>
    <cellStyle name="Calculation 6 2 4 3 2 3 2" xfId="6005" xr:uid="{00000000-0005-0000-0000-000075170000}"/>
    <cellStyle name="Calculation 6 2 4 3 2 3 3" xfId="26906" xr:uid="{00000000-0005-0000-0000-00001A690000}"/>
    <cellStyle name="Calculation 6 2 4 3 2 4" xfId="6006" xr:uid="{00000000-0005-0000-0000-000076170000}"/>
    <cellStyle name="Calculation 6 2 4 3 2 4 2" xfId="6007" xr:uid="{00000000-0005-0000-0000-000077170000}"/>
    <cellStyle name="Calculation 6 2 4 3 2 4 2 2" xfId="26097" xr:uid="{00000000-0005-0000-0000-0000F1650000}"/>
    <cellStyle name="Calculation 6 2 4 3 2 5" xfId="6008" xr:uid="{00000000-0005-0000-0000-000078170000}"/>
    <cellStyle name="Calculation 6 2 4 3 2 5 2" xfId="27080" xr:uid="{00000000-0005-0000-0000-0000C8690000}"/>
    <cellStyle name="Calculation 6 2 4 3 2 6" xfId="32322" xr:uid="{00000000-0005-0000-0000-0000427E0000}"/>
    <cellStyle name="Calculation 6 2 4 3 3" xfId="6009" xr:uid="{00000000-0005-0000-0000-000079170000}"/>
    <cellStyle name="Calculation 6 2 4 3 3 2" xfId="6010" xr:uid="{00000000-0005-0000-0000-00007A170000}"/>
    <cellStyle name="Calculation 6 2 4 3 3 2 2" xfId="6011" xr:uid="{00000000-0005-0000-0000-00007B170000}"/>
    <cellStyle name="Calculation 6 2 4 3 3 2 3" xfId="28915" xr:uid="{00000000-0005-0000-0000-0000F3700000}"/>
    <cellStyle name="Calculation 6 2 4 3 3 3" xfId="6012" xr:uid="{00000000-0005-0000-0000-00007C170000}"/>
    <cellStyle name="Calculation 6 2 4 3 3 3 2" xfId="6013" xr:uid="{00000000-0005-0000-0000-00007D170000}"/>
    <cellStyle name="Calculation 6 2 4 3 3 4" xfId="6014" xr:uid="{00000000-0005-0000-0000-00007E170000}"/>
    <cellStyle name="Calculation 6 2 4 3 4" xfId="6015" xr:uid="{00000000-0005-0000-0000-00007F170000}"/>
    <cellStyle name="Calculation 6 2 4 3 4 2" xfId="6016" xr:uid="{00000000-0005-0000-0000-000080170000}"/>
    <cellStyle name="Calculation 6 2 4 3 4 3" xfId="26433" xr:uid="{00000000-0005-0000-0000-000041670000}"/>
    <cellStyle name="Calculation 6 2 4 3 5" xfId="6017" xr:uid="{00000000-0005-0000-0000-000081170000}"/>
    <cellStyle name="Calculation 6 2 4 3 5 2" xfId="6018" xr:uid="{00000000-0005-0000-0000-000082170000}"/>
    <cellStyle name="Calculation 6 2 4 3 6" xfId="6019" xr:uid="{00000000-0005-0000-0000-000083170000}"/>
    <cellStyle name="Calculation 6 2 4 3 7" xfId="31883" xr:uid="{00000000-0005-0000-0000-00008B7C0000}"/>
    <cellStyle name="Calculation 6 2 4 4" xfId="2152" xr:uid="{00000000-0005-0000-0000-000068080000}"/>
    <cellStyle name="Calculation 6 2 4 4 2" xfId="6020" xr:uid="{00000000-0005-0000-0000-000084170000}"/>
    <cellStyle name="Calculation 6 2 4 4 2 2" xfId="6021" xr:uid="{00000000-0005-0000-0000-000085170000}"/>
    <cellStyle name="Calculation 6 2 4 4 2 2 2" xfId="6022" xr:uid="{00000000-0005-0000-0000-000086170000}"/>
    <cellStyle name="Calculation 6 2 4 4 2 3" xfId="6023" xr:uid="{00000000-0005-0000-0000-000087170000}"/>
    <cellStyle name="Calculation 6 2 4 4 2 3 2" xfId="6024" xr:uid="{00000000-0005-0000-0000-000088170000}"/>
    <cellStyle name="Calculation 6 2 4 4 2 4" xfId="6025" xr:uid="{00000000-0005-0000-0000-000089170000}"/>
    <cellStyle name="Calculation 6 2 4 4 2 4 2" xfId="29804" xr:uid="{00000000-0005-0000-0000-00006C740000}"/>
    <cellStyle name="Calculation 6 2 4 4 3" xfId="6026" xr:uid="{00000000-0005-0000-0000-00008A170000}"/>
    <cellStyle name="Calculation 6 2 4 4 3 2" xfId="6027" xr:uid="{00000000-0005-0000-0000-00008B170000}"/>
    <cellStyle name="Calculation 6 2 4 4 3 2 2" xfId="26807" xr:uid="{00000000-0005-0000-0000-0000B7680000}"/>
    <cellStyle name="Calculation 6 2 4 4 3 3" xfId="30144" xr:uid="{00000000-0005-0000-0000-0000C0750000}"/>
    <cellStyle name="Calculation 6 2 4 4 4" xfId="6028" xr:uid="{00000000-0005-0000-0000-00008C170000}"/>
    <cellStyle name="Calculation 6 2 4 4 4 2" xfId="6029" xr:uid="{00000000-0005-0000-0000-00008D170000}"/>
    <cellStyle name="Calculation 6 2 4 4 5" xfId="6030" xr:uid="{00000000-0005-0000-0000-00008E170000}"/>
    <cellStyle name="Calculation 6 2 4 5" xfId="6031" xr:uid="{00000000-0005-0000-0000-00008F170000}"/>
    <cellStyle name="Calculation 6 2 4 5 2" xfId="6032" xr:uid="{00000000-0005-0000-0000-000090170000}"/>
    <cellStyle name="Calculation 6 2 4 5 2 2" xfId="6033" xr:uid="{00000000-0005-0000-0000-000091170000}"/>
    <cellStyle name="Calculation 6 2 4 5 2 3" xfId="27309" xr:uid="{00000000-0005-0000-0000-0000AD6A0000}"/>
    <cellStyle name="Calculation 6 2 4 5 3" xfId="6034" xr:uid="{00000000-0005-0000-0000-000092170000}"/>
    <cellStyle name="Calculation 6 2 4 5 3 2" xfId="6035" xr:uid="{00000000-0005-0000-0000-000093170000}"/>
    <cellStyle name="Calculation 6 2 4 5 4" xfId="6036" xr:uid="{00000000-0005-0000-0000-000094170000}"/>
    <cellStyle name="Calculation 6 2 4 5 5" xfId="32530" xr:uid="{00000000-0005-0000-0000-0000127F0000}"/>
    <cellStyle name="Calculation 6 2 4 6" xfId="6037" xr:uid="{00000000-0005-0000-0000-000095170000}"/>
    <cellStyle name="Calculation 6 2 4 6 2" xfId="6038" xr:uid="{00000000-0005-0000-0000-000096170000}"/>
    <cellStyle name="Calculation 6 2 4 6 2 2" xfId="28527" xr:uid="{00000000-0005-0000-0000-00006F6F0000}"/>
    <cellStyle name="Calculation 6 2 4 7" xfId="6039" xr:uid="{00000000-0005-0000-0000-000097170000}"/>
    <cellStyle name="Calculation 6 2 4 7 2" xfId="6040" xr:uid="{00000000-0005-0000-0000-000098170000}"/>
    <cellStyle name="Calculation 6 2 4 8" xfId="6041" xr:uid="{00000000-0005-0000-0000-000099170000}"/>
    <cellStyle name="Calculation 6 2 4 9" xfId="31559" xr:uid="{00000000-0005-0000-0000-0000477B0000}"/>
    <cellStyle name="Calculation 6 2 5" xfId="1043" xr:uid="{00000000-0005-0000-0000-000013040000}"/>
    <cellStyle name="Calculation 6 2 5 2" xfId="2054" xr:uid="{00000000-0005-0000-0000-000006080000}"/>
    <cellStyle name="Calculation 6 2 5 2 2" xfId="6042" xr:uid="{00000000-0005-0000-0000-00009A170000}"/>
    <cellStyle name="Calculation 6 2 5 2 2 2" xfId="6043" xr:uid="{00000000-0005-0000-0000-00009B170000}"/>
    <cellStyle name="Calculation 6 2 5 2 2 2 2" xfId="6044" xr:uid="{00000000-0005-0000-0000-00009C170000}"/>
    <cellStyle name="Calculation 6 2 5 2 2 2 2 2" xfId="30139" xr:uid="{00000000-0005-0000-0000-0000BB750000}"/>
    <cellStyle name="Calculation 6 2 5 2 2 3" xfId="6045" xr:uid="{00000000-0005-0000-0000-00009D170000}"/>
    <cellStyle name="Calculation 6 2 5 2 2 3 2" xfId="6046" xr:uid="{00000000-0005-0000-0000-00009E170000}"/>
    <cellStyle name="Calculation 6 2 5 2 2 4" xfId="6047" xr:uid="{00000000-0005-0000-0000-00009F170000}"/>
    <cellStyle name="Calculation 6 2 5 2 3" xfId="6048" xr:uid="{00000000-0005-0000-0000-0000A0170000}"/>
    <cellStyle name="Calculation 6 2 5 2 3 2" xfId="6049" xr:uid="{00000000-0005-0000-0000-0000A1170000}"/>
    <cellStyle name="Calculation 6 2 5 2 3 3" xfId="26077" xr:uid="{00000000-0005-0000-0000-0000DD650000}"/>
    <cellStyle name="Calculation 6 2 5 2 4" xfId="6050" xr:uid="{00000000-0005-0000-0000-0000A2170000}"/>
    <cellStyle name="Calculation 6 2 5 2 4 2" xfId="6051" xr:uid="{00000000-0005-0000-0000-0000A3170000}"/>
    <cellStyle name="Calculation 6 2 5 2 4 3" xfId="25597" xr:uid="{00000000-0005-0000-0000-0000FD630000}"/>
    <cellStyle name="Calculation 6 2 5 2 5" xfId="6052" xr:uid="{00000000-0005-0000-0000-0000A4170000}"/>
    <cellStyle name="Calculation 6 2 5 2 5 2" xfId="28510" xr:uid="{00000000-0005-0000-0000-00005E6F0000}"/>
    <cellStyle name="Calculation 6 2 5 2 6" xfId="26603" xr:uid="{00000000-0005-0000-0000-0000EB670000}"/>
    <cellStyle name="Calculation 6 2 5 3" xfId="6053" xr:uid="{00000000-0005-0000-0000-0000A5170000}"/>
    <cellStyle name="Calculation 6 2 5 3 2" xfId="6054" xr:uid="{00000000-0005-0000-0000-0000A6170000}"/>
    <cellStyle name="Calculation 6 2 5 3 2 2" xfId="6055" xr:uid="{00000000-0005-0000-0000-0000A7170000}"/>
    <cellStyle name="Calculation 6 2 5 3 2 2 2" xfId="28351" xr:uid="{00000000-0005-0000-0000-0000BF6E0000}"/>
    <cellStyle name="Calculation 6 2 5 3 3" xfId="6056" xr:uid="{00000000-0005-0000-0000-0000A8170000}"/>
    <cellStyle name="Calculation 6 2 5 3 3 2" xfId="6057" xr:uid="{00000000-0005-0000-0000-0000A9170000}"/>
    <cellStyle name="Calculation 6 2 5 3 3 2 2" xfId="28609" xr:uid="{00000000-0005-0000-0000-0000C16F0000}"/>
    <cellStyle name="Calculation 6 2 5 3 3 3" xfId="27136" xr:uid="{00000000-0005-0000-0000-0000006A0000}"/>
    <cellStyle name="Calculation 6 2 5 3 4" xfId="6058" xr:uid="{00000000-0005-0000-0000-0000AA170000}"/>
    <cellStyle name="Calculation 6 2 5 3 5" xfId="32471" xr:uid="{00000000-0005-0000-0000-0000D77E0000}"/>
    <cellStyle name="Calculation 6 2 5 4" xfId="6059" xr:uid="{00000000-0005-0000-0000-0000AB170000}"/>
    <cellStyle name="Calculation 6 2 5 4 2" xfId="6060" xr:uid="{00000000-0005-0000-0000-0000AC170000}"/>
    <cellStyle name="Calculation 6 2 5 5" xfId="6061" xr:uid="{00000000-0005-0000-0000-0000AD170000}"/>
    <cellStyle name="Calculation 6 2 5 5 2" xfId="6062" xr:uid="{00000000-0005-0000-0000-0000AE170000}"/>
    <cellStyle name="Calculation 6 2 5 5 2 2" xfId="27048" xr:uid="{00000000-0005-0000-0000-0000A8690000}"/>
    <cellStyle name="Calculation 6 2 5 6" xfId="6063" xr:uid="{00000000-0005-0000-0000-0000AF170000}"/>
    <cellStyle name="Calculation 6 2 6" xfId="1120" xr:uid="{00000000-0005-0000-0000-000060040000}"/>
    <cellStyle name="Calculation 6 2 6 2" xfId="2126" xr:uid="{00000000-0005-0000-0000-00004E080000}"/>
    <cellStyle name="Calculation 6 2 6 2 2" xfId="6064" xr:uid="{00000000-0005-0000-0000-0000B0170000}"/>
    <cellStyle name="Calculation 6 2 6 2 2 2" xfId="6065" xr:uid="{00000000-0005-0000-0000-0000B1170000}"/>
    <cellStyle name="Calculation 6 2 6 2 2 2 2" xfId="6066" xr:uid="{00000000-0005-0000-0000-0000B2170000}"/>
    <cellStyle name="Calculation 6 2 6 2 2 2 3" xfId="29339" xr:uid="{00000000-0005-0000-0000-00009B720000}"/>
    <cellStyle name="Calculation 6 2 6 2 2 3" xfId="6067" xr:uid="{00000000-0005-0000-0000-0000B3170000}"/>
    <cellStyle name="Calculation 6 2 6 2 2 3 2" xfId="6068" xr:uid="{00000000-0005-0000-0000-0000B4170000}"/>
    <cellStyle name="Calculation 6 2 6 2 2 3 2 2" xfId="29410" xr:uid="{00000000-0005-0000-0000-0000E2720000}"/>
    <cellStyle name="Calculation 6 2 6 2 2 3 3" xfId="28743" xr:uid="{00000000-0005-0000-0000-000047700000}"/>
    <cellStyle name="Calculation 6 2 6 2 2 4" xfId="6069" xr:uid="{00000000-0005-0000-0000-0000B5170000}"/>
    <cellStyle name="Calculation 6 2 6 2 2 4 2" xfId="27457" xr:uid="{00000000-0005-0000-0000-0000416B0000}"/>
    <cellStyle name="Calculation 6 2 6 2 2 5" xfId="28442" xr:uid="{00000000-0005-0000-0000-00001A6F0000}"/>
    <cellStyle name="Calculation 6 2 6 2 3" xfId="6070" xr:uid="{00000000-0005-0000-0000-0000B6170000}"/>
    <cellStyle name="Calculation 6 2 6 2 3 2" xfId="6071" xr:uid="{00000000-0005-0000-0000-0000B7170000}"/>
    <cellStyle name="Calculation 6 2 6 2 4" xfId="6072" xr:uid="{00000000-0005-0000-0000-0000B8170000}"/>
    <cellStyle name="Calculation 6 2 6 2 4 2" xfId="6073" xr:uid="{00000000-0005-0000-0000-0000B9170000}"/>
    <cellStyle name="Calculation 6 2 6 2 4 2 2" xfId="27367" xr:uid="{00000000-0005-0000-0000-0000E76A0000}"/>
    <cellStyle name="Calculation 6 2 6 2 5" xfId="6074" xr:uid="{00000000-0005-0000-0000-0000BA170000}"/>
    <cellStyle name="Calculation 6 2 6 2 5 2" xfId="30603" xr:uid="{00000000-0005-0000-0000-00008B770000}"/>
    <cellStyle name="Calculation 6 2 6 3" xfId="6075" xr:uid="{00000000-0005-0000-0000-0000BB170000}"/>
    <cellStyle name="Calculation 6 2 6 3 2" xfId="6076" xr:uid="{00000000-0005-0000-0000-0000BC170000}"/>
    <cellStyle name="Calculation 6 2 6 3 2 2" xfId="6077" xr:uid="{00000000-0005-0000-0000-0000BD170000}"/>
    <cellStyle name="Calculation 6 2 6 3 3" xfId="6078" xr:uid="{00000000-0005-0000-0000-0000BE170000}"/>
    <cellStyle name="Calculation 6 2 6 3 3 2" xfId="6079" xr:uid="{00000000-0005-0000-0000-0000BF170000}"/>
    <cellStyle name="Calculation 6 2 6 3 3 3" xfId="30723" xr:uid="{00000000-0005-0000-0000-000003780000}"/>
    <cellStyle name="Calculation 6 2 6 3 4" xfId="6080" xr:uid="{00000000-0005-0000-0000-0000C0170000}"/>
    <cellStyle name="Calculation 6 2 6 3 5" xfId="32511" xr:uid="{00000000-0005-0000-0000-0000FF7E0000}"/>
    <cellStyle name="Calculation 6 2 6 4" xfId="6081" xr:uid="{00000000-0005-0000-0000-0000C1170000}"/>
    <cellStyle name="Calculation 6 2 6 4 2" xfId="6082" xr:uid="{00000000-0005-0000-0000-0000C2170000}"/>
    <cellStyle name="Calculation 6 2 6 4 2 2" xfId="26101" xr:uid="{00000000-0005-0000-0000-0000F5650000}"/>
    <cellStyle name="Calculation 6 2 6 5" xfId="6083" xr:uid="{00000000-0005-0000-0000-0000C3170000}"/>
    <cellStyle name="Calculation 6 2 6 5 2" xfId="6084" xr:uid="{00000000-0005-0000-0000-0000C4170000}"/>
    <cellStyle name="Calculation 6 2 6 6" xfId="6085" xr:uid="{00000000-0005-0000-0000-0000C5170000}"/>
    <cellStyle name="Calculation 6 2 6 7" xfId="25148" xr:uid="{00000000-0005-0000-0000-00003C620000}"/>
    <cellStyle name="Calculation 6 2 7" xfId="1826" xr:uid="{00000000-0005-0000-0000-000022070000}"/>
    <cellStyle name="Calculation 6 2 7 2" xfId="6086" xr:uid="{00000000-0005-0000-0000-0000C6170000}"/>
    <cellStyle name="Calculation 6 2 7 2 2" xfId="6087" xr:uid="{00000000-0005-0000-0000-0000C7170000}"/>
    <cellStyle name="Calculation 6 2 7 2 2 2" xfId="6088" xr:uid="{00000000-0005-0000-0000-0000C8170000}"/>
    <cellStyle name="Calculation 6 2 7 2 2 3" xfId="26409" xr:uid="{00000000-0005-0000-0000-000029670000}"/>
    <cellStyle name="Calculation 6 2 7 2 3" xfId="6089" xr:uid="{00000000-0005-0000-0000-0000C9170000}"/>
    <cellStyle name="Calculation 6 2 7 2 3 2" xfId="6090" xr:uid="{00000000-0005-0000-0000-0000CA170000}"/>
    <cellStyle name="Calculation 6 2 7 2 4" xfId="6091" xr:uid="{00000000-0005-0000-0000-0000CB170000}"/>
    <cellStyle name="Calculation 6 2 7 3" xfId="6092" xr:uid="{00000000-0005-0000-0000-0000CC170000}"/>
    <cellStyle name="Calculation 6 2 7 3 2" xfId="6093" xr:uid="{00000000-0005-0000-0000-0000CD170000}"/>
    <cellStyle name="Calculation 6 2 7 3 3" xfId="31209" xr:uid="{00000000-0005-0000-0000-0000E9790000}"/>
    <cellStyle name="Calculation 6 2 7 4" xfId="6094" xr:uid="{00000000-0005-0000-0000-0000CE170000}"/>
    <cellStyle name="Calculation 6 2 7 4 2" xfId="6095" xr:uid="{00000000-0005-0000-0000-0000CF170000}"/>
    <cellStyle name="Calculation 6 2 7 4 3" xfId="31281" xr:uid="{00000000-0005-0000-0000-0000317A0000}"/>
    <cellStyle name="Calculation 6 2 7 5" xfId="6096" xr:uid="{00000000-0005-0000-0000-0000D0170000}"/>
    <cellStyle name="Calculation 6 2 7 6" xfId="31991" xr:uid="{00000000-0005-0000-0000-0000F77C0000}"/>
    <cellStyle name="Calculation 6 2 8" xfId="6097" xr:uid="{00000000-0005-0000-0000-0000D1170000}"/>
    <cellStyle name="Calculation 6 2 8 2" xfId="6098" xr:uid="{00000000-0005-0000-0000-0000D2170000}"/>
    <cellStyle name="Calculation 6 2 8 2 2" xfId="25520" xr:uid="{00000000-0005-0000-0000-0000B0630000}"/>
    <cellStyle name="Calculation 6 2 9" xfId="6099" xr:uid="{00000000-0005-0000-0000-0000D3170000}"/>
    <cellStyle name="Calculation 6 2 9 2" xfId="6100" xr:uid="{00000000-0005-0000-0000-0000D4170000}"/>
    <cellStyle name="Calculation 6 3" xfId="831" xr:uid="{00000000-0005-0000-0000-00003F030000}"/>
    <cellStyle name="Calculation 6 3 10" xfId="31366" xr:uid="{00000000-0005-0000-0000-0000867A0000}"/>
    <cellStyle name="Calculation 6 3 2" xfId="1385" xr:uid="{00000000-0005-0000-0000-000069050000}"/>
    <cellStyle name="Calculation 6 3 2 2" xfId="1647" xr:uid="{00000000-0005-0000-0000-00006F060000}"/>
    <cellStyle name="Calculation 6 3 2 2 2" xfId="2632" xr:uid="{00000000-0005-0000-0000-0000480A0000}"/>
    <cellStyle name="Calculation 6 3 2 2 2 2" xfId="6101" xr:uid="{00000000-0005-0000-0000-0000D5170000}"/>
    <cellStyle name="Calculation 6 3 2 2 2 2 2" xfId="6102" xr:uid="{00000000-0005-0000-0000-0000D6170000}"/>
    <cellStyle name="Calculation 6 3 2 2 2 2 2 2" xfId="6103" xr:uid="{00000000-0005-0000-0000-0000D7170000}"/>
    <cellStyle name="Calculation 6 3 2 2 2 2 2 2 2" xfId="27579" xr:uid="{00000000-0005-0000-0000-0000BB6B0000}"/>
    <cellStyle name="Calculation 6 3 2 2 2 2 3" xfId="6104" xr:uid="{00000000-0005-0000-0000-0000D8170000}"/>
    <cellStyle name="Calculation 6 3 2 2 2 2 3 2" xfId="6105" xr:uid="{00000000-0005-0000-0000-0000D9170000}"/>
    <cellStyle name="Calculation 6 3 2 2 2 2 4" xfId="6106" xr:uid="{00000000-0005-0000-0000-0000DA170000}"/>
    <cellStyle name="Calculation 6 3 2 2 2 3" xfId="6107" xr:uid="{00000000-0005-0000-0000-0000DB170000}"/>
    <cellStyle name="Calculation 6 3 2 2 2 3 2" xfId="6108" xr:uid="{00000000-0005-0000-0000-0000DC170000}"/>
    <cellStyle name="Calculation 6 3 2 2 2 3 3" xfId="27165" xr:uid="{00000000-0005-0000-0000-00001D6A0000}"/>
    <cellStyle name="Calculation 6 3 2 2 2 4" xfId="6109" xr:uid="{00000000-0005-0000-0000-0000DD170000}"/>
    <cellStyle name="Calculation 6 3 2 2 2 4 2" xfId="6110" xr:uid="{00000000-0005-0000-0000-0000DE170000}"/>
    <cellStyle name="Calculation 6 3 2 2 2 5" xfId="6111" xr:uid="{00000000-0005-0000-0000-0000DF170000}"/>
    <cellStyle name="Calculation 6 3 2 2 2 5 2" xfId="25935" xr:uid="{00000000-0005-0000-0000-00004F650000}"/>
    <cellStyle name="Calculation 6 3 2 2 2 6" xfId="32259" xr:uid="{00000000-0005-0000-0000-0000037E0000}"/>
    <cellStyle name="Calculation 6 3 2 2 3" xfId="6112" xr:uid="{00000000-0005-0000-0000-0000E0170000}"/>
    <cellStyle name="Calculation 6 3 2 2 3 2" xfId="6113" xr:uid="{00000000-0005-0000-0000-0000E1170000}"/>
    <cellStyle name="Calculation 6 3 2 2 3 2 2" xfId="6114" xr:uid="{00000000-0005-0000-0000-0000E2170000}"/>
    <cellStyle name="Calculation 6 3 2 2 3 3" xfId="6115" xr:uid="{00000000-0005-0000-0000-0000E3170000}"/>
    <cellStyle name="Calculation 6 3 2 2 3 3 2" xfId="6116" xr:uid="{00000000-0005-0000-0000-0000E4170000}"/>
    <cellStyle name="Calculation 6 3 2 2 3 3 2 2" xfId="26954" xr:uid="{00000000-0005-0000-0000-00004A690000}"/>
    <cellStyle name="Calculation 6 3 2 2 3 3 3" xfId="28534" xr:uid="{00000000-0005-0000-0000-0000766F0000}"/>
    <cellStyle name="Calculation 6 3 2 2 3 4" xfId="6117" xr:uid="{00000000-0005-0000-0000-0000E5170000}"/>
    <cellStyle name="Calculation 6 3 2 2 4" xfId="6118" xr:uid="{00000000-0005-0000-0000-0000E6170000}"/>
    <cellStyle name="Calculation 6 3 2 2 4 2" xfId="6119" xr:uid="{00000000-0005-0000-0000-0000E7170000}"/>
    <cellStyle name="Calculation 6 3 2 2 4 2 2" xfId="29035" xr:uid="{00000000-0005-0000-0000-00006B710000}"/>
    <cellStyle name="Calculation 6 3 2 2 4 3" xfId="26381" xr:uid="{00000000-0005-0000-0000-00000D670000}"/>
    <cellStyle name="Calculation 6 3 2 2 5" xfId="6120" xr:uid="{00000000-0005-0000-0000-0000E8170000}"/>
    <cellStyle name="Calculation 6 3 2 2 5 2" xfId="6121" xr:uid="{00000000-0005-0000-0000-0000E9170000}"/>
    <cellStyle name="Calculation 6 3 2 2 6" xfId="6122" xr:uid="{00000000-0005-0000-0000-0000EA170000}"/>
    <cellStyle name="Calculation 6 3 2 2 6 2" xfId="26110" xr:uid="{00000000-0005-0000-0000-0000FE650000}"/>
    <cellStyle name="Calculation 6 3 2 3" xfId="2376" xr:uid="{00000000-0005-0000-0000-000048090000}"/>
    <cellStyle name="Calculation 6 3 2 3 2" xfId="6123" xr:uid="{00000000-0005-0000-0000-0000EB170000}"/>
    <cellStyle name="Calculation 6 3 2 3 2 2" xfId="6124" xr:uid="{00000000-0005-0000-0000-0000EC170000}"/>
    <cellStyle name="Calculation 6 3 2 3 2 2 2" xfId="6125" xr:uid="{00000000-0005-0000-0000-0000ED170000}"/>
    <cellStyle name="Calculation 6 3 2 3 2 2 2 2" xfId="29254" xr:uid="{00000000-0005-0000-0000-000046720000}"/>
    <cellStyle name="Calculation 6 3 2 3 2 3" xfId="6126" xr:uid="{00000000-0005-0000-0000-0000EE170000}"/>
    <cellStyle name="Calculation 6 3 2 3 2 3 2" xfId="6127" xr:uid="{00000000-0005-0000-0000-0000EF170000}"/>
    <cellStyle name="Calculation 6 3 2 3 2 3 3" xfId="30734" xr:uid="{00000000-0005-0000-0000-00000E780000}"/>
    <cellStyle name="Calculation 6 3 2 3 2 4" xfId="6128" xr:uid="{00000000-0005-0000-0000-0000F0170000}"/>
    <cellStyle name="Calculation 6 3 2 3 3" xfId="6129" xr:uid="{00000000-0005-0000-0000-0000F1170000}"/>
    <cellStyle name="Calculation 6 3 2 3 3 2" xfId="6130" xr:uid="{00000000-0005-0000-0000-0000F2170000}"/>
    <cellStyle name="Calculation 6 3 2 3 4" xfId="6131" xr:uid="{00000000-0005-0000-0000-0000F3170000}"/>
    <cellStyle name="Calculation 6 3 2 3 4 2" xfId="6132" xr:uid="{00000000-0005-0000-0000-0000F4170000}"/>
    <cellStyle name="Calculation 6 3 2 3 5" xfId="6133" xr:uid="{00000000-0005-0000-0000-0000F5170000}"/>
    <cellStyle name="Calculation 6 3 2 4" xfId="6134" xr:uid="{00000000-0005-0000-0000-0000F6170000}"/>
    <cellStyle name="Calculation 6 3 2 4 2" xfId="6135" xr:uid="{00000000-0005-0000-0000-0000F7170000}"/>
    <cellStyle name="Calculation 6 3 2 4 2 2" xfId="6136" xr:uid="{00000000-0005-0000-0000-0000F8170000}"/>
    <cellStyle name="Calculation 6 3 2 4 2 2 2" xfId="27976" xr:uid="{00000000-0005-0000-0000-0000486D0000}"/>
    <cellStyle name="Calculation 6 3 2 4 2 3" xfId="25456" xr:uid="{00000000-0005-0000-0000-000070630000}"/>
    <cellStyle name="Calculation 6 3 2 4 3" xfId="6137" xr:uid="{00000000-0005-0000-0000-0000F9170000}"/>
    <cellStyle name="Calculation 6 3 2 4 3 2" xfId="6138" xr:uid="{00000000-0005-0000-0000-0000FA170000}"/>
    <cellStyle name="Calculation 6 3 2 4 3 3" xfId="27597" xr:uid="{00000000-0005-0000-0000-0000CD6B0000}"/>
    <cellStyle name="Calculation 6 3 2 4 4" xfId="6139" xr:uid="{00000000-0005-0000-0000-0000FB170000}"/>
    <cellStyle name="Calculation 6 3 2 4 5" xfId="29186" xr:uid="{00000000-0005-0000-0000-000002720000}"/>
    <cellStyle name="Calculation 6 3 2 5" xfId="6140" xr:uid="{00000000-0005-0000-0000-0000FC170000}"/>
    <cellStyle name="Calculation 6 3 2 5 2" xfId="6141" xr:uid="{00000000-0005-0000-0000-0000FD170000}"/>
    <cellStyle name="Calculation 6 3 2 6" xfId="6142" xr:uid="{00000000-0005-0000-0000-0000FE170000}"/>
    <cellStyle name="Calculation 6 3 2 6 2" xfId="6143" xr:uid="{00000000-0005-0000-0000-0000FF170000}"/>
    <cellStyle name="Calculation 6 3 2 6 2 2" xfId="25186" xr:uid="{00000000-0005-0000-0000-000062620000}"/>
    <cellStyle name="Calculation 6 3 2 7" xfId="6144" xr:uid="{00000000-0005-0000-0000-000000180000}"/>
    <cellStyle name="Calculation 6 3 3" xfId="559" xr:uid="{00000000-0005-0000-0000-00002F020000}"/>
    <cellStyle name="Calculation 6 3 3 2" xfId="1851" xr:uid="{00000000-0005-0000-0000-00003B070000}"/>
    <cellStyle name="Calculation 6 3 3 2 2" xfId="6145" xr:uid="{00000000-0005-0000-0000-000001180000}"/>
    <cellStyle name="Calculation 6 3 3 2 2 2" xfId="6146" xr:uid="{00000000-0005-0000-0000-000002180000}"/>
    <cellStyle name="Calculation 6 3 3 2 2 2 2" xfId="6147" xr:uid="{00000000-0005-0000-0000-000003180000}"/>
    <cellStyle name="Calculation 6 3 3 2 2 2 2 2" xfId="28278" xr:uid="{00000000-0005-0000-0000-0000766E0000}"/>
    <cellStyle name="Calculation 6 3 3 2 2 3" xfId="6148" xr:uid="{00000000-0005-0000-0000-000004180000}"/>
    <cellStyle name="Calculation 6 3 3 2 2 3 2" xfId="6149" xr:uid="{00000000-0005-0000-0000-000005180000}"/>
    <cellStyle name="Calculation 6 3 3 2 2 4" xfId="6150" xr:uid="{00000000-0005-0000-0000-000006180000}"/>
    <cellStyle name="Calculation 6 3 3 2 2 4 2" xfId="30163" xr:uid="{00000000-0005-0000-0000-0000D3750000}"/>
    <cellStyle name="Calculation 6 3 3 2 3" xfId="6151" xr:uid="{00000000-0005-0000-0000-000007180000}"/>
    <cellStyle name="Calculation 6 3 3 2 3 2" xfId="6152" xr:uid="{00000000-0005-0000-0000-000008180000}"/>
    <cellStyle name="Calculation 6 3 3 2 4" xfId="6153" xr:uid="{00000000-0005-0000-0000-000009180000}"/>
    <cellStyle name="Calculation 6 3 3 2 4 2" xfId="6154" xr:uid="{00000000-0005-0000-0000-00000A180000}"/>
    <cellStyle name="Calculation 6 3 3 2 5" xfId="6155" xr:uid="{00000000-0005-0000-0000-00000B180000}"/>
    <cellStyle name="Calculation 6 3 3 2 5 2" xfId="30885" xr:uid="{00000000-0005-0000-0000-0000A5780000}"/>
    <cellStyle name="Calculation 6 3 3 3" xfId="6156" xr:uid="{00000000-0005-0000-0000-00000C180000}"/>
    <cellStyle name="Calculation 6 3 3 3 2" xfId="6157" xr:uid="{00000000-0005-0000-0000-00000D180000}"/>
    <cellStyle name="Calculation 6 3 3 3 2 2" xfId="6158" xr:uid="{00000000-0005-0000-0000-00000E180000}"/>
    <cellStyle name="Calculation 6 3 3 3 3" xfId="6159" xr:uid="{00000000-0005-0000-0000-00000F180000}"/>
    <cellStyle name="Calculation 6 3 3 3 3 2" xfId="6160" xr:uid="{00000000-0005-0000-0000-000010180000}"/>
    <cellStyle name="Calculation 6 3 3 3 4" xfId="6161" xr:uid="{00000000-0005-0000-0000-000011180000}"/>
    <cellStyle name="Calculation 6 3 3 3 5" xfId="29622" xr:uid="{00000000-0005-0000-0000-0000B6730000}"/>
    <cellStyle name="Calculation 6 3 3 4" xfId="6162" xr:uid="{00000000-0005-0000-0000-000012180000}"/>
    <cellStyle name="Calculation 6 3 3 4 2" xfId="6163" xr:uid="{00000000-0005-0000-0000-000013180000}"/>
    <cellStyle name="Calculation 6 3 3 4 3" xfId="25337" xr:uid="{00000000-0005-0000-0000-0000F9620000}"/>
    <cellStyle name="Calculation 6 3 3 5" xfId="6164" xr:uid="{00000000-0005-0000-0000-000014180000}"/>
    <cellStyle name="Calculation 6 3 3 5 2" xfId="6165" xr:uid="{00000000-0005-0000-0000-000015180000}"/>
    <cellStyle name="Calculation 6 3 3 5 2 2" xfId="28823" xr:uid="{00000000-0005-0000-0000-000097700000}"/>
    <cellStyle name="Calculation 6 3 3 5 3" xfId="27419" xr:uid="{00000000-0005-0000-0000-00001B6B0000}"/>
    <cellStyle name="Calculation 6 3 3 6" xfId="6166" xr:uid="{00000000-0005-0000-0000-000016180000}"/>
    <cellStyle name="Calculation 6 3 3 6 2" xfId="29616" xr:uid="{00000000-0005-0000-0000-0000B0730000}"/>
    <cellStyle name="Calculation 6 3 3 7" xfId="31451" xr:uid="{00000000-0005-0000-0000-0000DB7A0000}"/>
    <cellStyle name="Calculation 6 3 4" xfId="1066" xr:uid="{00000000-0005-0000-0000-00002A040000}"/>
    <cellStyle name="Calculation 6 3 4 2" xfId="2076" xr:uid="{00000000-0005-0000-0000-00001C080000}"/>
    <cellStyle name="Calculation 6 3 4 2 2" xfId="6167" xr:uid="{00000000-0005-0000-0000-000017180000}"/>
    <cellStyle name="Calculation 6 3 4 2 2 2" xfId="6168" xr:uid="{00000000-0005-0000-0000-000018180000}"/>
    <cellStyle name="Calculation 6 3 4 2 2 2 2" xfId="6169" xr:uid="{00000000-0005-0000-0000-000019180000}"/>
    <cellStyle name="Calculation 6 3 4 2 2 3" xfId="6170" xr:uid="{00000000-0005-0000-0000-00001A180000}"/>
    <cellStyle name="Calculation 6 3 4 2 2 3 2" xfId="6171" xr:uid="{00000000-0005-0000-0000-00001B180000}"/>
    <cellStyle name="Calculation 6 3 4 2 2 3 3" xfId="27141" xr:uid="{00000000-0005-0000-0000-0000056A0000}"/>
    <cellStyle name="Calculation 6 3 4 2 2 4" xfId="6172" xr:uid="{00000000-0005-0000-0000-00001C180000}"/>
    <cellStyle name="Calculation 6 3 4 2 3" xfId="6173" xr:uid="{00000000-0005-0000-0000-00001D180000}"/>
    <cellStyle name="Calculation 6 3 4 2 3 2" xfId="6174" xr:uid="{00000000-0005-0000-0000-00001E180000}"/>
    <cellStyle name="Calculation 6 3 4 2 4" xfId="6175" xr:uid="{00000000-0005-0000-0000-00001F180000}"/>
    <cellStyle name="Calculation 6 3 4 2 4 2" xfId="6176" xr:uid="{00000000-0005-0000-0000-000020180000}"/>
    <cellStyle name="Calculation 6 3 4 2 5" xfId="6177" xr:uid="{00000000-0005-0000-0000-000021180000}"/>
    <cellStyle name="Calculation 6 3 4 3" xfId="6178" xr:uid="{00000000-0005-0000-0000-000022180000}"/>
    <cellStyle name="Calculation 6 3 4 3 2" xfId="6179" xr:uid="{00000000-0005-0000-0000-000023180000}"/>
    <cellStyle name="Calculation 6 3 4 3 2 2" xfId="6180" xr:uid="{00000000-0005-0000-0000-000024180000}"/>
    <cellStyle name="Calculation 6 3 4 3 3" xfId="6181" xr:uid="{00000000-0005-0000-0000-000025180000}"/>
    <cellStyle name="Calculation 6 3 4 3 3 2" xfId="6182" xr:uid="{00000000-0005-0000-0000-000026180000}"/>
    <cellStyle name="Calculation 6 3 4 3 3 3" xfId="29823" xr:uid="{00000000-0005-0000-0000-00007F740000}"/>
    <cellStyle name="Calculation 6 3 4 3 4" xfId="6183" xr:uid="{00000000-0005-0000-0000-000027180000}"/>
    <cellStyle name="Calculation 6 3 4 3 5" xfId="30759" xr:uid="{00000000-0005-0000-0000-000027780000}"/>
    <cellStyle name="Calculation 6 3 4 4" xfId="6184" xr:uid="{00000000-0005-0000-0000-000028180000}"/>
    <cellStyle name="Calculation 6 3 4 4 2" xfId="6185" xr:uid="{00000000-0005-0000-0000-000029180000}"/>
    <cellStyle name="Calculation 6 3 4 4 2 2" xfId="26725" xr:uid="{00000000-0005-0000-0000-000065680000}"/>
    <cellStyle name="Calculation 6 3 4 5" xfId="6186" xr:uid="{00000000-0005-0000-0000-00002A180000}"/>
    <cellStyle name="Calculation 6 3 4 5 2" xfId="6187" xr:uid="{00000000-0005-0000-0000-00002B180000}"/>
    <cellStyle name="Calculation 6 3 4 5 3" xfId="28316" xr:uid="{00000000-0005-0000-0000-00009C6E0000}"/>
    <cellStyle name="Calculation 6 3 4 6" xfId="6188" xr:uid="{00000000-0005-0000-0000-00002C180000}"/>
    <cellStyle name="Calculation 6 3 4 7" xfId="28958" xr:uid="{00000000-0005-0000-0000-00001E710000}"/>
    <cellStyle name="Calculation 6 3 5" xfId="1894" xr:uid="{00000000-0005-0000-0000-000066070000}"/>
    <cellStyle name="Calculation 6 3 5 2" xfId="6189" xr:uid="{00000000-0005-0000-0000-00002D180000}"/>
    <cellStyle name="Calculation 6 3 5 2 2" xfId="6190" xr:uid="{00000000-0005-0000-0000-00002E180000}"/>
    <cellStyle name="Calculation 6 3 5 2 2 2" xfId="6191" xr:uid="{00000000-0005-0000-0000-00002F180000}"/>
    <cellStyle name="Calculation 6 3 5 2 3" xfId="6192" xr:uid="{00000000-0005-0000-0000-000030180000}"/>
    <cellStyle name="Calculation 6 3 5 2 3 2" xfId="6193" xr:uid="{00000000-0005-0000-0000-000031180000}"/>
    <cellStyle name="Calculation 6 3 5 2 4" xfId="6194" xr:uid="{00000000-0005-0000-0000-000032180000}"/>
    <cellStyle name="Calculation 6 3 5 3" xfId="6195" xr:uid="{00000000-0005-0000-0000-000033180000}"/>
    <cellStyle name="Calculation 6 3 5 3 2" xfId="6196" xr:uid="{00000000-0005-0000-0000-000034180000}"/>
    <cellStyle name="Calculation 6 3 5 4" xfId="6197" xr:uid="{00000000-0005-0000-0000-000035180000}"/>
    <cellStyle name="Calculation 6 3 5 4 2" xfId="6198" xr:uid="{00000000-0005-0000-0000-000036180000}"/>
    <cellStyle name="Calculation 6 3 5 5" xfId="6199" xr:uid="{00000000-0005-0000-0000-000037180000}"/>
    <cellStyle name="Calculation 6 3 5 6" xfId="32025" xr:uid="{00000000-0005-0000-0000-0000197D0000}"/>
    <cellStyle name="Calculation 6 3 6" xfId="6200" xr:uid="{00000000-0005-0000-0000-000038180000}"/>
    <cellStyle name="Calculation 6 3 6 2" xfId="6201" xr:uid="{00000000-0005-0000-0000-000039180000}"/>
    <cellStyle name="Calculation 6 3 6 2 2" xfId="6202" xr:uid="{00000000-0005-0000-0000-00003A180000}"/>
    <cellStyle name="Calculation 6 3 6 2 2 2" xfId="27143" xr:uid="{00000000-0005-0000-0000-0000076A0000}"/>
    <cellStyle name="Calculation 6 3 6 3" xfId="6203" xr:uid="{00000000-0005-0000-0000-00003B180000}"/>
    <cellStyle name="Calculation 6 3 6 3 2" xfId="6204" xr:uid="{00000000-0005-0000-0000-00003C180000}"/>
    <cellStyle name="Calculation 6 3 6 4" xfId="6205" xr:uid="{00000000-0005-0000-0000-00003D180000}"/>
    <cellStyle name="Calculation 6 3 6 5" xfId="32382" xr:uid="{00000000-0005-0000-0000-00007E7E0000}"/>
    <cellStyle name="Calculation 6 3 7" xfId="6206" xr:uid="{00000000-0005-0000-0000-00003E180000}"/>
    <cellStyle name="Calculation 6 3 7 2" xfId="6207" xr:uid="{00000000-0005-0000-0000-00003F180000}"/>
    <cellStyle name="Calculation 6 3 7 3" xfId="26170" xr:uid="{00000000-0005-0000-0000-00003A660000}"/>
    <cellStyle name="Calculation 6 3 8" xfId="6208" xr:uid="{00000000-0005-0000-0000-000040180000}"/>
    <cellStyle name="Calculation 6 3 8 2" xfId="6209" xr:uid="{00000000-0005-0000-0000-000041180000}"/>
    <cellStyle name="Calculation 6 3 9" xfId="6210" xr:uid="{00000000-0005-0000-0000-000042180000}"/>
    <cellStyle name="Calculation 6 4" xfId="1004" xr:uid="{00000000-0005-0000-0000-0000EC030000}"/>
    <cellStyle name="Calculation 6 4 10" xfId="31385" xr:uid="{00000000-0005-0000-0000-0000997A0000}"/>
    <cellStyle name="Calculation 6 4 2" xfId="1432" xr:uid="{00000000-0005-0000-0000-000098050000}"/>
    <cellStyle name="Calculation 6 4 2 2" xfId="1694" xr:uid="{00000000-0005-0000-0000-00009E060000}"/>
    <cellStyle name="Calculation 6 4 2 2 2" xfId="2679" xr:uid="{00000000-0005-0000-0000-0000770A0000}"/>
    <cellStyle name="Calculation 6 4 2 2 2 2" xfId="6211" xr:uid="{00000000-0005-0000-0000-000043180000}"/>
    <cellStyle name="Calculation 6 4 2 2 2 2 2" xfId="6212" xr:uid="{00000000-0005-0000-0000-000044180000}"/>
    <cellStyle name="Calculation 6 4 2 2 2 2 2 2" xfId="6213" xr:uid="{00000000-0005-0000-0000-000045180000}"/>
    <cellStyle name="Calculation 6 4 2 2 2 2 3" xfId="6214" xr:uid="{00000000-0005-0000-0000-000046180000}"/>
    <cellStyle name="Calculation 6 4 2 2 2 2 3 2" xfId="6215" xr:uid="{00000000-0005-0000-0000-000047180000}"/>
    <cellStyle name="Calculation 6 4 2 2 2 2 3 2 2" xfId="26196" xr:uid="{00000000-0005-0000-0000-000054660000}"/>
    <cellStyle name="Calculation 6 4 2 2 2 2 4" xfId="6216" xr:uid="{00000000-0005-0000-0000-000048180000}"/>
    <cellStyle name="Calculation 6 4 2 2 2 3" xfId="6217" xr:uid="{00000000-0005-0000-0000-000049180000}"/>
    <cellStyle name="Calculation 6 4 2 2 2 3 2" xfId="6218" xr:uid="{00000000-0005-0000-0000-00004A180000}"/>
    <cellStyle name="Calculation 6 4 2 2 2 3 3" xfId="29604" xr:uid="{00000000-0005-0000-0000-0000A4730000}"/>
    <cellStyle name="Calculation 6 4 2 2 2 4" xfId="6219" xr:uid="{00000000-0005-0000-0000-00004B180000}"/>
    <cellStyle name="Calculation 6 4 2 2 2 4 2" xfId="6220" xr:uid="{00000000-0005-0000-0000-00004C180000}"/>
    <cellStyle name="Calculation 6 4 2 2 2 5" xfId="6221" xr:uid="{00000000-0005-0000-0000-00004D180000}"/>
    <cellStyle name="Calculation 6 4 2 2 2 6" xfId="32289" xr:uid="{00000000-0005-0000-0000-0000217E0000}"/>
    <cellStyle name="Calculation 6 4 2 2 3" xfId="6222" xr:uid="{00000000-0005-0000-0000-00004E180000}"/>
    <cellStyle name="Calculation 6 4 2 2 3 2" xfId="6223" xr:uid="{00000000-0005-0000-0000-00004F180000}"/>
    <cellStyle name="Calculation 6 4 2 2 3 2 2" xfId="6224" xr:uid="{00000000-0005-0000-0000-000050180000}"/>
    <cellStyle name="Calculation 6 4 2 2 3 3" xfId="6225" xr:uid="{00000000-0005-0000-0000-000051180000}"/>
    <cellStyle name="Calculation 6 4 2 2 3 3 2" xfId="6226" xr:uid="{00000000-0005-0000-0000-000052180000}"/>
    <cellStyle name="Calculation 6 4 2 2 3 3 3" xfId="26400" xr:uid="{00000000-0005-0000-0000-000020670000}"/>
    <cellStyle name="Calculation 6 4 2 2 3 4" xfId="6227" xr:uid="{00000000-0005-0000-0000-000053180000}"/>
    <cellStyle name="Calculation 6 4 2 2 3 5" xfId="29750" xr:uid="{00000000-0005-0000-0000-000036740000}"/>
    <cellStyle name="Calculation 6 4 2 2 4" xfId="6228" xr:uid="{00000000-0005-0000-0000-000054180000}"/>
    <cellStyle name="Calculation 6 4 2 2 4 2" xfId="6229" xr:uid="{00000000-0005-0000-0000-000055180000}"/>
    <cellStyle name="Calculation 6 4 2 2 5" xfId="6230" xr:uid="{00000000-0005-0000-0000-000056180000}"/>
    <cellStyle name="Calculation 6 4 2 2 5 2" xfId="6231" xr:uid="{00000000-0005-0000-0000-000057180000}"/>
    <cellStyle name="Calculation 6 4 2 2 5 2 2" xfId="30941" xr:uid="{00000000-0005-0000-0000-0000DD780000}"/>
    <cellStyle name="Calculation 6 4 2 2 6" xfId="6232" xr:uid="{00000000-0005-0000-0000-000058180000}"/>
    <cellStyle name="Calculation 6 4 2 2 7" xfId="25251" xr:uid="{00000000-0005-0000-0000-0000A3620000}"/>
    <cellStyle name="Calculation 6 4 2 3" xfId="2423" xr:uid="{00000000-0005-0000-0000-000077090000}"/>
    <cellStyle name="Calculation 6 4 2 3 2" xfId="6233" xr:uid="{00000000-0005-0000-0000-000059180000}"/>
    <cellStyle name="Calculation 6 4 2 3 2 2" xfId="6234" xr:uid="{00000000-0005-0000-0000-00005A180000}"/>
    <cellStyle name="Calculation 6 4 2 3 2 2 2" xfId="6235" xr:uid="{00000000-0005-0000-0000-00005B180000}"/>
    <cellStyle name="Calculation 6 4 2 3 2 3" xfId="6236" xr:uid="{00000000-0005-0000-0000-00005C180000}"/>
    <cellStyle name="Calculation 6 4 2 3 2 3 2" xfId="6237" xr:uid="{00000000-0005-0000-0000-00005D180000}"/>
    <cellStyle name="Calculation 6 4 2 3 2 4" xfId="6238" xr:uid="{00000000-0005-0000-0000-00005E180000}"/>
    <cellStyle name="Calculation 6 4 2 3 3" xfId="6239" xr:uid="{00000000-0005-0000-0000-00005F180000}"/>
    <cellStyle name="Calculation 6 4 2 3 3 2" xfId="6240" xr:uid="{00000000-0005-0000-0000-000060180000}"/>
    <cellStyle name="Calculation 6 4 2 3 4" xfId="6241" xr:uid="{00000000-0005-0000-0000-000061180000}"/>
    <cellStyle name="Calculation 6 4 2 3 4 2" xfId="6242" xr:uid="{00000000-0005-0000-0000-000062180000}"/>
    <cellStyle name="Calculation 6 4 2 3 4 3" xfId="28126" xr:uid="{00000000-0005-0000-0000-0000DE6D0000}"/>
    <cellStyle name="Calculation 6 4 2 3 5" xfId="6243" xr:uid="{00000000-0005-0000-0000-000063180000}"/>
    <cellStyle name="Calculation 6 4 2 3 6" xfId="28093" xr:uid="{00000000-0005-0000-0000-0000BD6D0000}"/>
    <cellStyle name="Calculation 6 4 2 4" xfId="6244" xr:uid="{00000000-0005-0000-0000-000064180000}"/>
    <cellStyle name="Calculation 6 4 2 4 2" xfId="6245" xr:uid="{00000000-0005-0000-0000-000065180000}"/>
    <cellStyle name="Calculation 6 4 2 4 2 2" xfId="6246" xr:uid="{00000000-0005-0000-0000-000066180000}"/>
    <cellStyle name="Calculation 6 4 2 4 3" xfId="6247" xr:uid="{00000000-0005-0000-0000-000067180000}"/>
    <cellStyle name="Calculation 6 4 2 4 3 2" xfId="6248" xr:uid="{00000000-0005-0000-0000-000068180000}"/>
    <cellStyle name="Calculation 6 4 2 4 3 2 2" xfId="29320" xr:uid="{00000000-0005-0000-0000-000088720000}"/>
    <cellStyle name="Calculation 6 4 2 4 4" xfId="6249" xr:uid="{00000000-0005-0000-0000-000069180000}"/>
    <cellStyle name="Calculation 6 4 2 5" xfId="6250" xr:uid="{00000000-0005-0000-0000-00006A180000}"/>
    <cellStyle name="Calculation 6 4 2 5 2" xfId="6251" xr:uid="{00000000-0005-0000-0000-00006B180000}"/>
    <cellStyle name="Calculation 6 4 2 5 3" xfId="28110" xr:uid="{00000000-0005-0000-0000-0000CE6D0000}"/>
    <cellStyle name="Calculation 6 4 2 6" xfId="6252" xr:uid="{00000000-0005-0000-0000-00006C180000}"/>
    <cellStyle name="Calculation 6 4 2 6 2" xfId="6253" xr:uid="{00000000-0005-0000-0000-00006D180000}"/>
    <cellStyle name="Calculation 6 4 2 7" xfId="6254" xr:uid="{00000000-0005-0000-0000-00006E180000}"/>
    <cellStyle name="Calculation 6 4 3" xfId="918" xr:uid="{00000000-0005-0000-0000-000096030000}"/>
    <cellStyle name="Calculation 6 4 3 2" xfId="1961" xr:uid="{00000000-0005-0000-0000-0000A9070000}"/>
    <cellStyle name="Calculation 6 4 3 2 2" xfId="6255" xr:uid="{00000000-0005-0000-0000-00006F180000}"/>
    <cellStyle name="Calculation 6 4 3 2 2 2" xfId="6256" xr:uid="{00000000-0005-0000-0000-000070180000}"/>
    <cellStyle name="Calculation 6 4 3 2 2 2 2" xfId="6257" xr:uid="{00000000-0005-0000-0000-000071180000}"/>
    <cellStyle name="Calculation 6 4 3 2 2 3" xfId="6258" xr:uid="{00000000-0005-0000-0000-000072180000}"/>
    <cellStyle name="Calculation 6 4 3 2 2 3 2" xfId="6259" xr:uid="{00000000-0005-0000-0000-000073180000}"/>
    <cellStyle name="Calculation 6 4 3 2 2 3 3" xfId="30510" xr:uid="{00000000-0005-0000-0000-00002E770000}"/>
    <cellStyle name="Calculation 6 4 3 2 2 4" xfId="6260" xr:uid="{00000000-0005-0000-0000-000074180000}"/>
    <cellStyle name="Calculation 6 4 3 2 3" xfId="6261" xr:uid="{00000000-0005-0000-0000-000075180000}"/>
    <cellStyle name="Calculation 6 4 3 2 3 2" xfId="6262" xr:uid="{00000000-0005-0000-0000-000076180000}"/>
    <cellStyle name="Calculation 6 4 3 2 3 3" xfId="26451" xr:uid="{00000000-0005-0000-0000-000053670000}"/>
    <cellStyle name="Calculation 6 4 3 2 4" xfId="6263" xr:uid="{00000000-0005-0000-0000-000077180000}"/>
    <cellStyle name="Calculation 6 4 3 2 4 2" xfId="6264" xr:uid="{00000000-0005-0000-0000-000078180000}"/>
    <cellStyle name="Calculation 6 4 3 2 5" xfId="6265" xr:uid="{00000000-0005-0000-0000-000079180000}"/>
    <cellStyle name="Calculation 6 4 3 2 5 2" xfId="27806" xr:uid="{00000000-0005-0000-0000-00009E6C0000}"/>
    <cellStyle name="Calculation 6 4 3 3" xfId="6266" xr:uid="{00000000-0005-0000-0000-00007A180000}"/>
    <cellStyle name="Calculation 6 4 3 3 2" xfId="6267" xr:uid="{00000000-0005-0000-0000-00007B180000}"/>
    <cellStyle name="Calculation 6 4 3 3 2 2" xfId="6268" xr:uid="{00000000-0005-0000-0000-00007C180000}"/>
    <cellStyle name="Calculation 6 4 3 3 3" xfId="6269" xr:uid="{00000000-0005-0000-0000-00007D180000}"/>
    <cellStyle name="Calculation 6 4 3 3 3 2" xfId="6270" xr:uid="{00000000-0005-0000-0000-00007E180000}"/>
    <cellStyle name="Calculation 6 4 3 3 4" xfId="6271" xr:uid="{00000000-0005-0000-0000-00007F180000}"/>
    <cellStyle name="Calculation 6 4 3 3 5" xfId="32421" xr:uid="{00000000-0005-0000-0000-0000A57E0000}"/>
    <cellStyle name="Calculation 6 4 3 4" xfId="6272" xr:uid="{00000000-0005-0000-0000-000080180000}"/>
    <cellStyle name="Calculation 6 4 3 4 2" xfId="6273" xr:uid="{00000000-0005-0000-0000-000081180000}"/>
    <cellStyle name="Calculation 6 4 3 4 3" xfId="30833" xr:uid="{00000000-0005-0000-0000-000071780000}"/>
    <cellStyle name="Calculation 6 4 3 5" xfId="6274" xr:uid="{00000000-0005-0000-0000-000082180000}"/>
    <cellStyle name="Calculation 6 4 3 5 2" xfId="6275" xr:uid="{00000000-0005-0000-0000-000083180000}"/>
    <cellStyle name="Calculation 6 4 3 5 3" xfId="27750" xr:uid="{00000000-0005-0000-0000-0000666C0000}"/>
    <cellStyle name="Calculation 6 4 3 6" xfId="6276" xr:uid="{00000000-0005-0000-0000-000084180000}"/>
    <cellStyle name="Calculation 6 4 3 7" xfId="31615" xr:uid="{00000000-0005-0000-0000-00007F7B0000}"/>
    <cellStyle name="Calculation 6 4 4" xfId="1192" xr:uid="{00000000-0005-0000-0000-0000A8040000}"/>
    <cellStyle name="Calculation 6 4 4 2" xfId="2190" xr:uid="{00000000-0005-0000-0000-00008E080000}"/>
    <cellStyle name="Calculation 6 4 4 2 2" xfId="6277" xr:uid="{00000000-0005-0000-0000-000085180000}"/>
    <cellStyle name="Calculation 6 4 4 2 2 2" xfId="6278" xr:uid="{00000000-0005-0000-0000-000086180000}"/>
    <cellStyle name="Calculation 6 4 4 2 2 2 2" xfId="6279" xr:uid="{00000000-0005-0000-0000-000087180000}"/>
    <cellStyle name="Calculation 6 4 4 2 2 3" xfId="6280" xr:uid="{00000000-0005-0000-0000-000088180000}"/>
    <cellStyle name="Calculation 6 4 4 2 2 3 2" xfId="6281" xr:uid="{00000000-0005-0000-0000-000089180000}"/>
    <cellStyle name="Calculation 6 4 4 2 2 4" xfId="6282" xr:uid="{00000000-0005-0000-0000-00008A180000}"/>
    <cellStyle name="Calculation 6 4 4 2 2 5" xfId="30729" xr:uid="{00000000-0005-0000-0000-000009780000}"/>
    <cellStyle name="Calculation 6 4 4 2 3" xfId="6283" xr:uid="{00000000-0005-0000-0000-00008B180000}"/>
    <cellStyle name="Calculation 6 4 4 2 3 2" xfId="6284" xr:uid="{00000000-0005-0000-0000-00008C180000}"/>
    <cellStyle name="Calculation 6 4 4 2 3 3" xfId="26452" xr:uid="{00000000-0005-0000-0000-000054670000}"/>
    <cellStyle name="Calculation 6 4 4 2 4" xfId="6285" xr:uid="{00000000-0005-0000-0000-00008D180000}"/>
    <cellStyle name="Calculation 6 4 4 2 4 2" xfId="6286" xr:uid="{00000000-0005-0000-0000-00008E180000}"/>
    <cellStyle name="Calculation 6 4 4 2 4 3" xfId="27630" xr:uid="{00000000-0005-0000-0000-0000EE6B0000}"/>
    <cellStyle name="Calculation 6 4 4 2 5" xfId="6287" xr:uid="{00000000-0005-0000-0000-00008F180000}"/>
    <cellStyle name="Calculation 6 4 4 3" xfId="6288" xr:uid="{00000000-0005-0000-0000-000090180000}"/>
    <cellStyle name="Calculation 6 4 4 3 2" xfId="6289" xr:uid="{00000000-0005-0000-0000-000091180000}"/>
    <cellStyle name="Calculation 6 4 4 3 2 2" xfId="6290" xr:uid="{00000000-0005-0000-0000-000092180000}"/>
    <cellStyle name="Calculation 6 4 4 3 2 2 2" xfId="29347" xr:uid="{00000000-0005-0000-0000-0000A3720000}"/>
    <cellStyle name="Calculation 6 4 4 3 3" xfId="6291" xr:uid="{00000000-0005-0000-0000-000093180000}"/>
    <cellStyle name="Calculation 6 4 4 3 3 2" xfId="6292" xr:uid="{00000000-0005-0000-0000-000094180000}"/>
    <cellStyle name="Calculation 6 4 4 3 4" xfId="6293" xr:uid="{00000000-0005-0000-0000-000095180000}"/>
    <cellStyle name="Calculation 6 4 4 3 5" xfId="32554" xr:uid="{00000000-0005-0000-0000-00002A7F0000}"/>
    <cellStyle name="Calculation 6 4 4 4" xfId="6294" xr:uid="{00000000-0005-0000-0000-000096180000}"/>
    <cellStyle name="Calculation 6 4 4 4 2" xfId="6295" xr:uid="{00000000-0005-0000-0000-000097180000}"/>
    <cellStyle name="Calculation 6 4 4 5" xfId="6296" xr:uid="{00000000-0005-0000-0000-000098180000}"/>
    <cellStyle name="Calculation 6 4 4 5 2" xfId="6297" xr:uid="{00000000-0005-0000-0000-000099180000}"/>
    <cellStyle name="Calculation 6 4 4 6" xfId="6298" xr:uid="{00000000-0005-0000-0000-00009A180000}"/>
    <cellStyle name="Calculation 6 4 4 6 2" xfId="29994" xr:uid="{00000000-0005-0000-0000-00002A750000}"/>
    <cellStyle name="Calculation 6 4 5" xfId="2023" xr:uid="{00000000-0005-0000-0000-0000E7070000}"/>
    <cellStyle name="Calculation 6 4 5 2" xfId="6299" xr:uid="{00000000-0005-0000-0000-00009B180000}"/>
    <cellStyle name="Calculation 6 4 5 2 2" xfId="6300" xr:uid="{00000000-0005-0000-0000-00009C180000}"/>
    <cellStyle name="Calculation 6 4 5 2 2 2" xfId="6301" xr:uid="{00000000-0005-0000-0000-00009D180000}"/>
    <cellStyle name="Calculation 6 4 5 2 2 2 2" xfId="30873" xr:uid="{00000000-0005-0000-0000-000099780000}"/>
    <cellStyle name="Calculation 6 4 5 2 3" xfId="6302" xr:uid="{00000000-0005-0000-0000-00009E180000}"/>
    <cellStyle name="Calculation 6 4 5 2 3 2" xfId="6303" xr:uid="{00000000-0005-0000-0000-00009F180000}"/>
    <cellStyle name="Calculation 6 4 5 2 4" xfId="6304" xr:uid="{00000000-0005-0000-0000-0000A0180000}"/>
    <cellStyle name="Calculation 6 4 5 2 4 2" xfId="30666" xr:uid="{00000000-0005-0000-0000-0000CA770000}"/>
    <cellStyle name="Calculation 6 4 5 3" xfId="6305" xr:uid="{00000000-0005-0000-0000-0000A1180000}"/>
    <cellStyle name="Calculation 6 4 5 3 2" xfId="6306" xr:uid="{00000000-0005-0000-0000-0000A2180000}"/>
    <cellStyle name="Calculation 6 4 5 4" xfId="6307" xr:uid="{00000000-0005-0000-0000-0000A3180000}"/>
    <cellStyle name="Calculation 6 4 5 4 2" xfId="6308" xr:uid="{00000000-0005-0000-0000-0000A4180000}"/>
    <cellStyle name="Calculation 6 4 5 5" xfId="6309" xr:uid="{00000000-0005-0000-0000-0000A5180000}"/>
    <cellStyle name="Calculation 6 4 5 5 2" xfId="25347" xr:uid="{00000000-0005-0000-0000-000003630000}"/>
    <cellStyle name="Calculation 6 4 5 6" xfId="32103" xr:uid="{00000000-0005-0000-0000-0000677D0000}"/>
    <cellStyle name="Calculation 6 4 6" xfId="6310" xr:uid="{00000000-0005-0000-0000-0000A6180000}"/>
    <cellStyle name="Calculation 6 4 6 2" xfId="6311" xr:uid="{00000000-0005-0000-0000-0000A7180000}"/>
    <cellStyle name="Calculation 6 4 6 2 2" xfId="6312" xr:uid="{00000000-0005-0000-0000-0000A8180000}"/>
    <cellStyle name="Calculation 6 4 6 2 2 2" xfId="30060" xr:uid="{00000000-0005-0000-0000-00006C750000}"/>
    <cellStyle name="Calculation 6 4 6 3" xfId="6313" xr:uid="{00000000-0005-0000-0000-0000A9180000}"/>
    <cellStyle name="Calculation 6 4 6 3 2" xfId="6314" xr:uid="{00000000-0005-0000-0000-0000AA180000}"/>
    <cellStyle name="Calculation 6 4 6 4" xfId="6315" xr:uid="{00000000-0005-0000-0000-0000AB180000}"/>
    <cellStyle name="Calculation 6 4 7" xfId="6316" xr:uid="{00000000-0005-0000-0000-0000AC180000}"/>
    <cellStyle name="Calculation 6 4 7 2" xfId="6317" xr:uid="{00000000-0005-0000-0000-0000AD180000}"/>
    <cellStyle name="Calculation 6 4 8" xfId="6318" xr:uid="{00000000-0005-0000-0000-0000AE180000}"/>
    <cellStyle name="Calculation 6 4 8 2" xfId="6319" xr:uid="{00000000-0005-0000-0000-0000AF180000}"/>
    <cellStyle name="Calculation 6 4 9" xfId="6320" xr:uid="{00000000-0005-0000-0000-0000B0180000}"/>
    <cellStyle name="Calculation 6 5" xfId="1160" xr:uid="{00000000-0005-0000-0000-000088040000}"/>
    <cellStyle name="Calculation 6 5 2" xfId="1494" xr:uid="{00000000-0005-0000-0000-0000D6050000}"/>
    <cellStyle name="Calculation 6 5 2 2" xfId="2485" xr:uid="{00000000-0005-0000-0000-0000B5090000}"/>
    <cellStyle name="Calculation 6 5 2 2 2" xfId="6321" xr:uid="{00000000-0005-0000-0000-0000B1180000}"/>
    <cellStyle name="Calculation 6 5 2 2 2 2" xfId="6322" xr:uid="{00000000-0005-0000-0000-0000B2180000}"/>
    <cellStyle name="Calculation 6 5 2 2 2 2 2" xfId="6323" xr:uid="{00000000-0005-0000-0000-0000B3180000}"/>
    <cellStyle name="Calculation 6 5 2 2 2 3" xfId="6324" xr:uid="{00000000-0005-0000-0000-0000B4180000}"/>
    <cellStyle name="Calculation 6 5 2 2 2 3 2" xfId="6325" xr:uid="{00000000-0005-0000-0000-0000B5180000}"/>
    <cellStyle name="Calculation 6 5 2 2 2 4" xfId="6326" xr:uid="{00000000-0005-0000-0000-0000B6180000}"/>
    <cellStyle name="Calculation 6 5 2 2 3" xfId="6327" xr:uid="{00000000-0005-0000-0000-0000B7180000}"/>
    <cellStyle name="Calculation 6 5 2 2 3 2" xfId="6328" xr:uid="{00000000-0005-0000-0000-0000B8180000}"/>
    <cellStyle name="Calculation 6 5 2 2 4" xfId="6329" xr:uid="{00000000-0005-0000-0000-0000B9180000}"/>
    <cellStyle name="Calculation 6 5 2 2 4 2" xfId="6330" xr:uid="{00000000-0005-0000-0000-0000BA180000}"/>
    <cellStyle name="Calculation 6 5 2 2 5" xfId="6331" xr:uid="{00000000-0005-0000-0000-0000BB180000}"/>
    <cellStyle name="Calculation 6 5 2 2 5 2" xfId="25860" xr:uid="{00000000-0005-0000-0000-000004650000}"/>
    <cellStyle name="Calculation 6 5 2 3" xfId="6332" xr:uid="{00000000-0005-0000-0000-0000BC180000}"/>
    <cellStyle name="Calculation 6 5 2 3 2" xfId="6333" xr:uid="{00000000-0005-0000-0000-0000BD180000}"/>
    <cellStyle name="Calculation 6 5 2 3 2 2" xfId="6334" xr:uid="{00000000-0005-0000-0000-0000BE180000}"/>
    <cellStyle name="Calculation 6 5 2 3 3" xfId="6335" xr:uid="{00000000-0005-0000-0000-0000BF180000}"/>
    <cellStyle name="Calculation 6 5 2 3 3 2" xfId="6336" xr:uid="{00000000-0005-0000-0000-0000C0180000}"/>
    <cellStyle name="Calculation 6 5 2 3 4" xfId="6337" xr:uid="{00000000-0005-0000-0000-0000C1180000}"/>
    <cellStyle name="Calculation 6 5 2 3 4 2" xfId="28682" xr:uid="{00000000-0005-0000-0000-00000A700000}"/>
    <cellStyle name="Calculation 6 5 2 4" xfId="6338" xr:uid="{00000000-0005-0000-0000-0000C2180000}"/>
    <cellStyle name="Calculation 6 5 2 4 2" xfId="6339" xr:uid="{00000000-0005-0000-0000-0000C3180000}"/>
    <cellStyle name="Calculation 6 5 2 4 2 2" xfId="27447" xr:uid="{00000000-0005-0000-0000-0000376B0000}"/>
    <cellStyle name="Calculation 6 5 2 4 3" xfId="26273" xr:uid="{00000000-0005-0000-0000-0000A1660000}"/>
    <cellStyle name="Calculation 6 5 2 5" xfId="6340" xr:uid="{00000000-0005-0000-0000-0000C4180000}"/>
    <cellStyle name="Calculation 6 5 2 5 2" xfId="6341" xr:uid="{00000000-0005-0000-0000-0000C5180000}"/>
    <cellStyle name="Calculation 6 5 2 5 2 2" xfId="29480" xr:uid="{00000000-0005-0000-0000-000028730000}"/>
    <cellStyle name="Calculation 6 5 2 6" xfId="6342" xr:uid="{00000000-0005-0000-0000-0000C6180000}"/>
    <cellStyle name="Calculation 6 5 3" xfId="1756" xr:uid="{00000000-0005-0000-0000-0000DC060000}"/>
    <cellStyle name="Calculation 6 5 3 2" xfId="2741" xr:uid="{00000000-0005-0000-0000-0000B50A0000}"/>
    <cellStyle name="Calculation 6 5 3 2 2" xfId="6343" xr:uid="{00000000-0005-0000-0000-0000C7180000}"/>
    <cellStyle name="Calculation 6 5 3 2 2 2" xfId="6344" xr:uid="{00000000-0005-0000-0000-0000C8180000}"/>
    <cellStyle name="Calculation 6 5 3 2 2 2 2" xfId="6345" xr:uid="{00000000-0005-0000-0000-0000C9180000}"/>
    <cellStyle name="Calculation 6 5 3 2 2 3" xfId="6346" xr:uid="{00000000-0005-0000-0000-0000CA180000}"/>
    <cellStyle name="Calculation 6 5 3 2 2 3 2" xfId="6347" xr:uid="{00000000-0005-0000-0000-0000CB180000}"/>
    <cellStyle name="Calculation 6 5 3 2 2 3 2 2" xfId="26095" xr:uid="{00000000-0005-0000-0000-0000EF650000}"/>
    <cellStyle name="Calculation 6 5 3 2 2 4" xfId="6348" xr:uid="{00000000-0005-0000-0000-0000CC180000}"/>
    <cellStyle name="Calculation 6 5 3 2 3" xfId="6349" xr:uid="{00000000-0005-0000-0000-0000CD180000}"/>
    <cellStyle name="Calculation 6 5 3 2 3 2" xfId="6350" xr:uid="{00000000-0005-0000-0000-0000CE180000}"/>
    <cellStyle name="Calculation 6 5 3 2 4" xfId="6351" xr:uid="{00000000-0005-0000-0000-0000CF180000}"/>
    <cellStyle name="Calculation 6 5 3 2 4 2" xfId="6352" xr:uid="{00000000-0005-0000-0000-0000D0180000}"/>
    <cellStyle name="Calculation 6 5 3 2 5" xfId="6353" xr:uid="{00000000-0005-0000-0000-0000D1180000}"/>
    <cellStyle name="Calculation 6 5 3 2 6" xfId="32326" xr:uid="{00000000-0005-0000-0000-0000467E0000}"/>
    <cellStyle name="Calculation 6 5 3 3" xfId="6354" xr:uid="{00000000-0005-0000-0000-0000D2180000}"/>
    <cellStyle name="Calculation 6 5 3 3 2" xfId="6355" xr:uid="{00000000-0005-0000-0000-0000D3180000}"/>
    <cellStyle name="Calculation 6 5 3 3 2 2" xfId="6356" xr:uid="{00000000-0005-0000-0000-0000D4180000}"/>
    <cellStyle name="Calculation 6 5 3 3 2 3" xfId="29572" xr:uid="{00000000-0005-0000-0000-000084730000}"/>
    <cellStyle name="Calculation 6 5 3 3 3" xfId="6357" xr:uid="{00000000-0005-0000-0000-0000D5180000}"/>
    <cellStyle name="Calculation 6 5 3 3 3 2" xfId="6358" xr:uid="{00000000-0005-0000-0000-0000D6180000}"/>
    <cellStyle name="Calculation 6 5 3 3 4" xfId="6359" xr:uid="{00000000-0005-0000-0000-0000D7180000}"/>
    <cellStyle name="Calculation 6 5 3 3 4 2" xfId="26288" xr:uid="{00000000-0005-0000-0000-0000B0660000}"/>
    <cellStyle name="Calculation 6 5 3 3 5" xfId="28921" xr:uid="{00000000-0005-0000-0000-0000F9700000}"/>
    <cellStyle name="Calculation 6 5 3 4" xfId="6360" xr:uid="{00000000-0005-0000-0000-0000D8180000}"/>
    <cellStyle name="Calculation 6 5 3 4 2" xfId="6361" xr:uid="{00000000-0005-0000-0000-0000D9180000}"/>
    <cellStyle name="Calculation 6 5 3 5" xfId="6362" xr:uid="{00000000-0005-0000-0000-0000DA180000}"/>
    <cellStyle name="Calculation 6 5 3 5 2" xfId="6363" xr:uid="{00000000-0005-0000-0000-0000DB180000}"/>
    <cellStyle name="Calculation 6 5 3 5 2 2" xfId="26560" xr:uid="{00000000-0005-0000-0000-0000C0670000}"/>
    <cellStyle name="Calculation 6 5 3 6" xfId="6364" xr:uid="{00000000-0005-0000-0000-0000DC180000}"/>
    <cellStyle name="Calculation 6 5 3 6 2" xfId="27520" xr:uid="{00000000-0005-0000-0000-0000806B0000}"/>
    <cellStyle name="Calculation 6 5 3 7" xfId="31886" xr:uid="{00000000-0005-0000-0000-00008E7C0000}"/>
    <cellStyle name="Calculation 6 5 4" xfId="2162" xr:uid="{00000000-0005-0000-0000-000072080000}"/>
    <cellStyle name="Calculation 6 5 4 2" xfId="6365" xr:uid="{00000000-0005-0000-0000-0000DD180000}"/>
    <cellStyle name="Calculation 6 5 4 2 2" xfId="6366" xr:uid="{00000000-0005-0000-0000-0000DE180000}"/>
    <cellStyle name="Calculation 6 5 4 2 2 2" xfId="6367" xr:uid="{00000000-0005-0000-0000-0000DF180000}"/>
    <cellStyle name="Calculation 6 5 4 2 2 2 2" xfId="26816" xr:uid="{00000000-0005-0000-0000-0000C0680000}"/>
    <cellStyle name="Calculation 6 5 4 2 3" xfId="6368" xr:uid="{00000000-0005-0000-0000-0000E0180000}"/>
    <cellStyle name="Calculation 6 5 4 2 3 2" xfId="6369" xr:uid="{00000000-0005-0000-0000-0000E1180000}"/>
    <cellStyle name="Calculation 6 5 4 2 4" xfId="6370" xr:uid="{00000000-0005-0000-0000-0000E2180000}"/>
    <cellStyle name="Calculation 6 5 4 3" xfId="6371" xr:uid="{00000000-0005-0000-0000-0000E3180000}"/>
    <cellStyle name="Calculation 6 5 4 3 2" xfId="6372" xr:uid="{00000000-0005-0000-0000-0000E4180000}"/>
    <cellStyle name="Calculation 6 5 4 3 2 2" xfId="26832" xr:uid="{00000000-0005-0000-0000-0000D0680000}"/>
    <cellStyle name="Calculation 6 5 4 4" xfId="6373" xr:uid="{00000000-0005-0000-0000-0000E5180000}"/>
    <cellStyle name="Calculation 6 5 4 4 2" xfId="6374" xr:uid="{00000000-0005-0000-0000-0000E6180000}"/>
    <cellStyle name="Calculation 6 5 4 5" xfId="6375" xr:uid="{00000000-0005-0000-0000-0000E7180000}"/>
    <cellStyle name="Calculation 6 5 4 5 2" xfId="31165" xr:uid="{00000000-0005-0000-0000-0000BD790000}"/>
    <cellStyle name="Calculation 6 5 4 6" xfId="32184" xr:uid="{00000000-0005-0000-0000-0000B87D0000}"/>
    <cellStyle name="Calculation 6 5 5" xfId="6376" xr:uid="{00000000-0005-0000-0000-0000E8180000}"/>
    <cellStyle name="Calculation 6 5 5 2" xfId="6377" xr:uid="{00000000-0005-0000-0000-0000E9180000}"/>
    <cellStyle name="Calculation 6 5 5 2 2" xfId="6378" xr:uid="{00000000-0005-0000-0000-0000EA180000}"/>
    <cellStyle name="Calculation 6 5 5 3" xfId="6379" xr:uid="{00000000-0005-0000-0000-0000EB180000}"/>
    <cellStyle name="Calculation 6 5 5 3 2" xfId="6380" xr:uid="{00000000-0005-0000-0000-0000EC180000}"/>
    <cellStyle name="Calculation 6 5 5 4" xfId="6381" xr:uid="{00000000-0005-0000-0000-0000ED180000}"/>
    <cellStyle name="Calculation 6 5 5 5" xfId="32536" xr:uid="{00000000-0005-0000-0000-0000187F0000}"/>
    <cellStyle name="Calculation 6 5 6" xfId="6382" xr:uid="{00000000-0005-0000-0000-0000EE180000}"/>
    <cellStyle name="Calculation 6 5 6 2" xfId="6383" xr:uid="{00000000-0005-0000-0000-0000EF180000}"/>
    <cellStyle name="Calculation 6 5 7" xfId="6384" xr:uid="{00000000-0005-0000-0000-0000F0180000}"/>
    <cellStyle name="Calculation 6 5 7 2" xfId="6385" xr:uid="{00000000-0005-0000-0000-0000F1180000}"/>
    <cellStyle name="Calculation 6 5 8" xfId="6386" xr:uid="{00000000-0005-0000-0000-0000F2180000}"/>
    <cellStyle name="Calculation 6 5 9" xfId="31564" xr:uid="{00000000-0005-0000-0000-00004C7B0000}"/>
    <cellStyle name="Calculation 6 6" xfId="860" xr:uid="{00000000-0005-0000-0000-00005C030000}"/>
    <cellStyle name="Calculation 6 6 2" xfId="1913" xr:uid="{00000000-0005-0000-0000-000079070000}"/>
    <cellStyle name="Calculation 6 6 2 2" xfId="6387" xr:uid="{00000000-0005-0000-0000-0000F3180000}"/>
    <cellStyle name="Calculation 6 6 2 2 2" xfId="6388" xr:uid="{00000000-0005-0000-0000-0000F4180000}"/>
    <cellStyle name="Calculation 6 6 2 2 2 2" xfId="6389" xr:uid="{00000000-0005-0000-0000-0000F5180000}"/>
    <cellStyle name="Calculation 6 6 2 2 2 2 2" xfId="28055" xr:uid="{00000000-0005-0000-0000-0000976D0000}"/>
    <cellStyle name="Calculation 6 6 2 2 3" xfId="6390" xr:uid="{00000000-0005-0000-0000-0000F6180000}"/>
    <cellStyle name="Calculation 6 6 2 2 3 2" xfId="6391" xr:uid="{00000000-0005-0000-0000-0000F7180000}"/>
    <cellStyle name="Calculation 6 6 2 2 3 2 2" xfId="27427" xr:uid="{00000000-0005-0000-0000-0000236B0000}"/>
    <cellStyle name="Calculation 6 6 2 2 4" xfId="6392" xr:uid="{00000000-0005-0000-0000-0000F8180000}"/>
    <cellStyle name="Calculation 6 6 2 3" xfId="6393" xr:uid="{00000000-0005-0000-0000-0000F9180000}"/>
    <cellStyle name="Calculation 6 6 2 3 2" xfId="6394" xr:uid="{00000000-0005-0000-0000-0000FA180000}"/>
    <cellStyle name="Calculation 6 6 2 3 3" xfId="28129" xr:uid="{00000000-0005-0000-0000-0000E16D0000}"/>
    <cellStyle name="Calculation 6 6 2 4" xfId="6395" xr:uid="{00000000-0005-0000-0000-0000FB180000}"/>
    <cellStyle name="Calculation 6 6 2 4 2" xfId="6396" xr:uid="{00000000-0005-0000-0000-0000FC180000}"/>
    <cellStyle name="Calculation 6 6 2 4 3" xfId="26764" xr:uid="{00000000-0005-0000-0000-00008C680000}"/>
    <cellStyle name="Calculation 6 6 2 5" xfId="6397" xr:uid="{00000000-0005-0000-0000-0000FD180000}"/>
    <cellStyle name="Calculation 6 6 2 6" xfId="32038" xr:uid="{00000000-0005-0000-0000-0000267D0000}"/>
    <cellStyle name="Calculation 6 6 3" xfId="6398" xr:uid="{00000000-0005-0000-0000-0000FE180000}"/>
    <cellStyle name="Calculation 6 6 3 2" xfId="6399" xr:uid="{00000000-0005-0000-0000-0000FF180000}"/>
    <cellStyle name="Calculation 6 6 3 2 2" xfId="6400" xr:uid="{00000000-0005-0000-0000-000000190000}"/>
    <cellStyle name="Calculation 6 6 3 3" xfId="6401" xr:uid="{00000000-0005-0000-0000-000001190000}"/>
    <cellStyle name="Calculation 6 6 3 3 2" xfId="6402" xr:uid="{00000000-0005-0000-0000-000002190000}"/>
    <cellStyle name="Calculation 6 6 3 4" xfId="6403" xr:uid="{00000000-0005-0000-0000-000003190000}"/>
    <cellStyle name="Calculation 6 6 4" xfId="6404" xr:uid="{00000000-0005-0000-0000-000004190000}"/>
    <cellStyle name="Calculation 6 6 4 2" xfId="6405" xr:uid="{00000000-0005-0000-0000-000005190000}"/>
    <cellStyle name="Calculation 6 6 4 3" xfId="28363" xr:uid="{00000000-0005-0000-0000-0000CB6E0000}"/>
    <cellStyle name="Calculation 6 6 5" xfId="6406" xr:uid="{00000000-0005-0000-0000-000006190000}"/>
    <cellStyle name="Calculation 6 6 5 2" xfId="6407" xr:uid="{00000000-0005-0000-0000-000007190000}"/>
    <cellStyle name="Calculation 6 6 6" xfId="6408" xr:uid="{00000000-0005-0000-0000-000008190000}"/>
    <cellStyle name="Calculation 6 6 7" xfId="31596" xr:uid="{00000000-0005-0000-0000-00006C7B0000}"/>
    <cellStyle name="Calculation 6 7" xfId="953" xr:uid="{00000000-0005-0000-0000-0000B9030000}"/>
    <cellStyle name="Calculation 6 7 2" xfId="1982" xr:uid="{00000000-0005-0000-0000-0000BE070000}"/>
    <cellStyle name="Calculation 6 7 2 2" xfId="6409" xr:uid="{00000000-0005-0000-0000-000009190000}"/>
    <cellStyle name="Calculation 6 7 2 2 2" xfId="6410" xr:uid="{00000000-0005-0000-0000-00000A190000}"/>
    <cellStyle name="Calculation 6 7 2 2 2 2" xfId="6411" xr:uid="{00000000-0005-0000-0000-00000B190000}"/>
    <cellStyle name="Calculation 6 7 2 2 3" xfId="6412" xr:uid="{00000000-0005-0000-0000-00000C190000}"/>
    <cellStyle name="Calculation 6 7 2 2 3 2" xfId="6413" xr:uid="{00000000-0005-0000-0000-00000D190000}"/>
    <cellStyle name="Calculation 6 7 2 2 4" xfId="6414" xr:uid="{00000000-0005-0000-0000-00000E190000}"/>
    <cellStyle name="Calculation 6 7 2 3" xfId="6415" xr:uid="{00000000-0005-0000-0000-00000F190000}"/>
    <cellStyle name="Calculation 6 7 2 3 2" xfId="6416" xr:uid="{00000000-0005-0000-0000-000010190000}"/>
    <cellStyle name="Calculation 6 7 2 4" xfId="6417" xr:uid="{00000000-0005-0000-0000-000011190000}"/>
    <cellStyle name="Calculation 6 7 2 4 2" xfId="6418" xr:uid="{00000000-0005-0000-0000-000012190000}"/>
    <cellStyle name="Calculation 6 7 2 4 2 2" xfId="28894" xr:uid="{00000000-0005-0000-0000-0000DE700000}"/>
    <cellStyle name="Calculation 6 7 2 5" xfId="6419" xr:uid="{00000000-0005-0000-0000-000013190000}"/>
    <cellStyle name="Calculation 6 7 3" xfId="6420" xr:uid="{00000000-0005-0000-0000-000014190000}"/>
    <cellStyle name="Calculation 6 7 3 2" xfId="6421" xr:uid="{00000000-0005-0000-0000-000015190000}"/>
    <cellStyle name="Calculation 6 7 3 2 2" xfId="6422" xr:uid="{00000000-0005-0000-0000-000016190000}"/>
    <cellStyle name="Calculation 6 7 3 2 2 2" xfId="27693" xr:uid="{00000000-0005-0000-0000-00002D6C0000}"/>
    <cellStyle name="Calculation 6 7 3 3" xfId="6423" xr:uid="{00000000-0005-0000-0000-000017190000}"/>
    <cellStyle name="Calculation 6 7 3 3 2" xfId="6424" xr:uid="{00000000-0005-0000-0000-000018190000}"/>
    <cellStyle name="Calculation 6 7 3 4" xfId="6425" xr:uid="{00000000-0005-0000-0000-000019190000}"/>
    <cellStyle name="Calculation 6 7 4" xfId="6426" xr:uid="{00000000-0005-0000-0000-00001A190000}"/>
    <cellStyle name="Calculation 6 7 4 2" xfId="6427" xr:uid="{00000000-0005-0000-0000-00001B190000}"/>
    <cellStyle name="Calculation 6 7 5" xfId="6428" xr:uid="{00000000-0005-0000-0000-00001C190000}"/>
    <cellStyle name="Calculation 6 7 5 2" xfId="6429" xr:uid="{00000000-0005-0000-0000-00001D190000}"/>
    <cellStyle name="Calculation 6 7 6" xfId="6430" xr:uid="{00000000-0005-0000-0000-00001E190000}"/>
    <cellStyle name="Calculation 6 7 7" xfId="31622" xr:uid="{00000000-0005-0000-0000-0000867B0000}"/>
    <cellStyle name="Calculation 6 8" xfId="835" xr:uid="{00000000-0005-0000-0000-000043030000}"/>
    <cellStyle name="Calculation 6 8 2" xfId="6431" xr:uid="{00000000-0005-0000-0000-00001F190000}"/>
    <cellStyle name="Calculation 6 8 2 2" xfId="6432" xr:uid="{00000000-0005-0000-0000-000020190000}"/>
    <cellStyle name="Calculation 6 8 2 2 2" xfId="6433" xr:uid="{00000000-0005-0000-0000-000021190000}"/>
    <cellStyle name="Calculation 6 8 2 3" xfId="6434" xr:uid="{00000000-0005-0000-0000-000022190000}"/>
    <cellStyle name="Calculation 6 8 2 3 2" xfId="6435" xr:uid="{00000000-0005-0000-0000-000023190000}"/>
    <cellStyle name="Calculation 6 8 2 4" xfId="6436" xr:uid="{00000000-0005-0000-0000-000024190000}"/>
    <cellStyle name="Calculation 6 8 2 5" xfId="32384" xr:uid="{00000000-0005-0000-0000-0000807E0000}"/>
    <cellStyle name="Calculation 6 8 3" xfId="6437" xr:uid="{00000000-0005-0000-0000-000025190000}"/>
    <cellStyle name="Calculation 6 8 3 2" xfId="6438" xr:uid="{00000000-0005-0000-0000-000026190000}"/>
    <cellStyle name="Calculation 6 8 4" xfId="6439" xr:uid="{00000000-0005-0000-0000-000027190000}"/>
    <cellStyle name="Calculation 6 8 4 2" xfId="6440" xr:uid="{00000000-0005-0000-0000-000028190000}"/>
    <cellStyle name="Calculation 6 8 5" xfId="6441" xr:uid="{00000000-0005-0000-0000-000029190000}"/>
    <cellStyle name="Calculation 6 8 5 2" xfId="30231" xr:uid="{00000000-0005-0000-0000-000017760000}"/>
    <cellStyle name="Calculation 6 9" xfId="2800" xr:uid="{00000000-0005-0000-0000-0000F00A0000}"/>
    <cellStyle name="Calculation 6 9 2" xfId="6442" xr:uid="{00000000-0005-0000-0000-00002A190000}"/>
    <cellStyle name="Calculation 6 9 2 2" xfId="6443" xr:uid="{00000000-0005-0000-0000-00002B190000}"/>
    <cellStyle name="Calculation 6 9 3" xfId="6444" xr:uid="{00000000-0005-0000-0000-00002C190000}"/>
    <cellStyle name="Calculation 6 9 3 2" xfId="6445" xr:uid="{00000000-0005-0000-0000-00002D190000}"/>
    <cellStyle name="Calculation 6 9 3 2 2" xfId="30937" xr:uid="{00000000-0005-0000-0000-0000D9780000}"/>
    <cellStyle name="Calculation 6 9 4" xfId="6446" xr:uid="{00000000-0005-0000-0000-00002E190000}"/>
    <cellStyle name="Calculation 6 9 5" xfId="25299" xr:uid="{00000000-0005-0000-0000-0000D3620000}"/>
    <cellStyle name="Calculation 7" xfId="26815" xr:uid="{00000000-0005-0000-0000-0000BF680000}"/>
    <cellStyle name="Check Cell" xfId="32" xr:uid="{00000000-0005-0000-0000-000020000000}"/>
    <cellStyle name="Check Cell 2" xfId="234" xr:uid="{00000000-0005-0000-0000-0000EA000000}"/>
    <cellStyle name="Check Cell 2 2" xfId="27764" xr:uid="{00000000-0005-0000-0000-0000746C0000}"/>
    <cellStyle name="Check Cell 3" xfId="235" xr:uid="{00000000-0005-0000-0000-0000EB000000}"/>
    <cellStyle name="Check Cell 4" xfId="236" xr:uid="{00000000-0005-0000-0000-0000EC000000}"/>
    <cellStyle name="Check Cell 5" xfId="237" xr:uid="{00000000-0005-0000-0000-0000ED000000}"/>
    <cellStyle name="Check Cell 6" xfId="238" xr:uid="{00000000-0005-0000-0000-0000EE000000}"/>
    <cellStyle name="Comma" xfId="4" xr:uid="{00000000-0005-0000-0000-000004000000}"/>
    <cellStyle name="Comma [0]" xfId="5" xr:uid="{00000000-0005-0000-0000-000005000000}"/>
    <cellStyle name="Comma 10" xfId="356" xr:uid="{00000000-0005-0000-0000-000064010000}"/>
    <cellStyle name="Comma 10 2" xfId="25406" xr:uid="{00000000-0005-0000-0000-00003E630000}"/>
    <cellStyle name="Comma 11" xfId="354" xr:uid="{00000000-0005-0000-0000-000062010000}"/>
    <cellStyle name="Comma 11 2" xfId="25404" xr:uid="{00000000-0005-0000-0000-00003C630000}"/>
    <cellStyle name="Comma 12" xfId="357" xr:uid="{00000000-0005-0000-0000-000065010000}"/>
    <cellStyle name="Comma 12 2" xfId="25407" xr:uid="{00000000-0005-0000-0000-00003F630000}"/>
    <cellStyle name="Comma 13" xfId="25136" xr:uid="{00000000-0005-0000-0000-000030620000}"/>
    <cellStyle name="Comma 2" xfId="33" xr:uid="{00000000-0005-0000-0000-000021000000}"/>
    <cellStyle name="Comma 2 2" xfId="34" xr:uid="{00000000-0005-0000-0000-000022000000}"/>
    <cellStyle name="Comma 2 2 2" xfId="80" xr:uid="{00000000-0005-0000-0000-000050000000}"/>
    <cellStyle name="Comma 2 2 3" xfId="368" xr:uid="{00000000-0005-0000-0000-000070010000}"/>
    <cellStyle name="Comma 2 2 3 2" xfId="932" xr:uid="{00000000-0005-0000-0000-0000A4030000}"/>
    <cellStyle name="Comma 2 2 3 3" xfId="583" xr:uid="{00000000-0005-0000-0000-000047020000}"/>
    <cellStyle name="Comma 2 2 3 3 2" xfId="25049" xr:uid="{00000000-0005-0000-0000-0000D9610000}"/>
    <cellStyle name="Comma 2 2 3 3 3" xfId="25624" xr:uid="{00000000-0005-0000-0000-000018640000}"/>
    <cellStyle name="Comma 2 2 3 3 4" xfId="31408" xr:uid="{00000000-0005-0000-0000-0000B07A0000}"/>
    <cellStyle name="Comma 2 2 4" xfId="377" xr:uid="{00000000-0005-0000-0000-000079010000}"/>
    <cellStyle name="Comma 2 2 4 2" xfId="25024" xr:uid="{00000000-0005-0000-0000-0000C0610000}"/>
    <cellStyle name="Comma 2 2 5" xfId="392" xr:uid="{00000000-0005-0000-0000-000088010000}"/>
    <cellStyle name="Comma 2 2 5 2" xfId="25440" xr:uid="{00000000-0005-0000-0000-000060630000}"/>
    <cellStyle name="Comma 2 3" xfId="35" xr:uid="{00000000-0005-0000-0000-000023000000}"/>
    <cellStyle name="Comma 2 3 2" xfId="353" xr:uid="{00000000-0005-0000-0000-000061010000}"/>
    <cellStyle name="Comma 2 3 3" xfId="382" xr:uid="{00000000-0005-0000-0000-00007E010000}"/>
    <cellStyle name="Comma 2 3 3 2" xfId="25025" xr:uid="{00000000-0005-0000-0000-0000C1610000}"/>
    <cellStyle name="Comma 2 4" xfId="36" xr:uid="{00000000-0005-0000-0000-000024000000}"/>
    <cellStyle name="Comma 2 4 2" xfId="25009" xr:uid="{00000000-0005-0000-0000-0000B1610000}"/>
    <cellStyle name="Comma 2 5" xfId="239" xr:uid="{00000000-0005-0000-0000-0000EF000000}"/>
    <cellStyle name="Comma 2 5 2" xfId="767" xr:uid="{00000000-0005-0000-0000-0000FF020000}"/>
    <cellStyle name="Comma 2 5 3" xfId="870" xr:uid="{00000000-0005-0000-0000-000066030000}"/>
    <cellStyle name="Comma 2 5 3 2" xfId="25901" xr:uid="{00000000-0005-0000-0000-00002D650000}"/>
    <cellStyle name="Comma 2 5 4" xfId="626" xr:uid="{00000000-0005-0000-0000-000072020000}"/>
    <cellStyle name="Comma 2 5 5" xfId="25292" xr:uid="{00000000-0005-0000-0000-0000CC620000}"/>
    <cellStyle name="Comma 2 6" xfId="240" xr:uid="{00000000-0005-0000-0000-0000F0000000}"/>
    <cellStyle name="Comma 2 6 2" xfId="25293" xr:uid="{00000000-0005-0000-0000-0000CD620000}"/>
    <cellStyle name="Comma 2 7" xfId="25137" xr:uid="{00000000-0005-0000-0000-000031620000}"/>
    <cellStyle name="Comma 3" xfId="37" xr:uid="{00000000-0005-0000-0000-000025000000}"/>
    <cellStyle name="Comma 3 2" xfId="38" xr:uid="{00000000-0005-0000-0000-000026000000}"/>
    <cellStyle name="Comma 3 2 2" xfId="81" xr:uid="{00000000-0005-0000-0000-000051000000}"/>
    <cellStyle name="Comma 3 2 2 2" xfId="25015" xr:uid="{00000000-0005-0000-0000-0000B7610000}"/>
    <cellStyle name="Comma 3 2 3" xfId="362" xr:uid="{00000000-0005-0000-0000-00006A010000}"/>
    <cellStyle name="Comma 3 2 3 2" xfId="1098" xr:uid="{00000000-0005-0000-0000-00004A040000}"/>
    <cellStyle name="Comma 3 2 3 2 2" xfId="25091" xr:uid="{00000000-0005-0000-0000-000003620000}"/>
    <cellStyle name="Comma 3 2 3 3" xfId="621" xr:uid="{00000000-0005-0000-0000-00006D020000}"/>
    <cellStyle name="Comma 3 2 3 3 2" xfId="25056" xr:uid="{00000000-0005-0000-0000-0000E0610000}"/>
    <cellStyle name="Comma 3 2 3 3 3" xfId="25660" xr:uid="{00000000-0005-0000-0000-00003C640000}"/>
    <cellStyle name="Comma 3 2 3 3 4" xfId="30688" xr:uid="{00000000-0005-0000-0000-0000E0770000}"/>
    <cellStyle name="Comma 3 2 3 4" xfId="789" xr:uid="{00000000-0005-0000-0000-000015030000}"/>
    <cellStyle name="Comma 3 2 3 4 2" xfId="25085" xr:uid="{00000000-0005-0000-0000-0000FD610000}"/>
    <cellStyle name="Comma 3 2 3 5" xfId="25021" xr:uid="{00000000-0005-0000-0000-0000BD610000}"/>
    <cellStyle name="Comma 3 2 3 6" xfId="25411" xr:uid="{00000000-0005-0000-0000-000043630000}"/>
    <cellStyle name="Comma 3 2 4" xfId="418" xr:uid="{00000000-0005-0000-0000-0000A2010000}"/>
    <cellStyle name="Comma 3 2 5" xfId="565" xr:uid="{00000000-0005-0000-0000-000035020000}"/>
    <cellStyle name="Comma 3 2 5 2" xfId="25046" xr:uid="{00000000-0005-0000-0000-0000D6610000}"/>
    <cellStyle name="Comma 3 2 6" xfId="25010" xr:uid="{00000000-0005-0000-0000-0000B2610000}"/>
    <cellStyle name="Comma 3 2 7" xfId="28000" xr:uid="{00000000-0005-0000-0000-0000606D0000}"/>
    <cellStyle name="Comma 3 3" xfId="473" xr:uid="{00000000-0005-0000-0000-0000D9010000}"/>
    <cellStyle name="Comma 3 3 2" xfId="647" xr:uid="{00000000-0005-0000-0000-000087020000}"/>
    <cellStyle name="Comma 3 3 2 2" xfId="25058" xr:uid="{00000000-0005-0000-0000-0000E2610000}"/>
    <cellStyle name="Comma 3 3 3" xfId="568" xr:uid="{00000000-0005-0000-0000-000038020000}"/>
    <cellStyle name="Comma 3 3 3 2" xfId="25048" xr:uid="{00000000-0005-0000-0000-0000D8610000}"/>
    <cellStyle name="Comma 3 3 4" xfId="517" xr:uid="{00000000-0005-0000-0000-000005020000}"/>
    <cellStyle name="Comma 3 3 5" xfId="988" xr:uid="{00000000-0005-0000-0000-0000DC030000}"/>
    <cellStyle name="Comma 3 3 5 2" xfId="25089" xr:uid="{00000000-0005-0000-0000-000001620000}"/>
    <cellStyle name="Comma 3 3 6" xfId="549" xr:uid="{00000000-0005-0000-0000-000025020000}"/>
    <cellStyle name="Comma 3 3 6 2" xfId="25045" xr:uid="{00000000-0005-0000-0000-0000D5610000}"/>
    <cellStyle name="Comma 3 3 7" xfId="25037" xr:uid="{00000000-0005-0000-0000-0000CD610000}"/>
    <cellStyle name="Comma 3 4" xfId="609" xr:uid="{00000000-0005-0000-0000-000061020000}"/>
    <cellStyle name="Comma 3 4 2" xfId="871" xr:uid="{00000000-0005-0000-0000-000067030000}"/>
    <cellStyle name="Comma 3 4 2 2" xfId="25087" xr:uid="{00000000-0005-0000-0000-0000FF610000}"/>
    <cellStyle name="Comma 3 4 3" xfId="995" xr:uid="{00000000-0005-0000-0000-0000E3030000}"/>
    <cellStyle name="Comma 3 4 3 2" xfId="25090" xr:uid="{00000000-0005-0000-0000-000002620000}"/>
    <cellStyle name="Comma 3 4 4" xfId="797" xr:uid="{00000000-0005-0000-0000-00001D030000}"/>
    <cellStyle name="Comma 3 4 4 2" xfId="25086" xr:uid="{00000000-0005-0000-0000-0000FE610000}"/>
    <cellStyle name="Comma 3 4 5" xfId="25052" xr:uid="{00000000-0005-0000-0000-0000DC610000}"/>
    <cellStyle name="Comma 3 5" xfId="391" xr:uid="{00000000-0005-0000-0000-000087010000}"/>
    <cellStyle name="Comma 3 5 2" xfId="25027" xr:uid="{00000000-0005-0000-0000-0000C3610000}"/>
    <cellStyle name="Comma 3 6" xfId="671" xr:uid="{00000000-0005-0000-0000-00009F020000}"/>
    <cellStyle name="Comma 3 7" xfId="620" xr:uid="{00000000-0005-0000-0000-00006C020000}"/>
    <cellStyle name="Comma 3 7 2" xfId="25055" xr:uid="{00000000-0005-0000-0000-0000DF610000}"/>
    <cellStyle name="Comma 3 8" xfId="25141" xr:uid="{00000000-0005-0000-0000-000035620000}"/>
    <cellStyle name="Comma 3 9" xfId="27877" xr:uid="{00000000-0005-0000-0000-0000E56C0000}"/>
    <cellStyle name="Comma 4" xfId="39" xr:uid="{00000000-0005-0000-0000-000027000000}"/>
    <cellStyle name="Comma 4 10" xfId="25011" xr:uid="{00000000-0005-0000-0000-0000B3610000}"/>
    <cellStyle name="Comma 4 2" xfId="376" xr:uid="{00000000-0005-0000-0000-000078010000}"/>
    <cellStyle name="Comma 4 2 10" xfId="25023" xr:uid="{00000000-0005-0000-0000-0000BF610000}"/>
    <cellStyle name="Comma 4 2 11" xfId="25425" xr:uid="{00000000-0005-0000-0000-000051630000}"/>
    <cellStyle name="Comma 4 2 12" xfId="31373" xr:uid="{00000000-0005-0000-0000-00008D7A0000}"/>
    <cellStyle name="Comma 4 2 2" xfId="494" xr:uid="{00000000-0005-0000-0000-0000EE010000}"/>
    <cellStyle name="Comma 4 2 2 2" xfId="402" xr:uid="{00000000-0005-0000-0000-000092010000}"/>
    <cellStyle name="Comma 4 2 2 2 2" xfId="673" xr:uid="{00000000-0005-0000-0000-0000A1020000}"/>
    <cellStyle name="Comma 4 2 2 2 2 2" xfId="25061" xr:uid="{00000000-0005-0000-0000-0000E5610000}"/>
    <cellStyle name="Comma 4 2 2 2 2 3" xfId="25710" xr:uid="{00000000-0005-0000-0000-00006E640000}"/>
    <cellStyle name="Comma 4 2 2 2 2 4" xfId="31413" xr:uid="{00000000-0005-0000-0000-0000B57A0000}"/>
    <cellStyle name="Comma 4 2 2 2 3" xfId="571" xr:uid="{00000000-0005-0000-0000-00003B020000}"/>
    <cellStyle name="Comma 4 2 2 2 4" xfId="25028" xr:uid="{00000000-0005-0000-0000-0000C4610000}"/>
    <cellStyle name="Comma 4 2 2 2 5" xfId="25450" xr:uid="{00000000-0005-0000-0000-00006A630000}"/>
    <cellStyle name="Comma 4 2 2 2 6" xfId="29814" xr:uid="{00000000-0005-0000-0000-000076740000}"/>
    <cellStyle name="Comma 4 2 2 3" xfId="413" xr:uid="{00000000-0005-0000-0000-00009D010000}"/>
    <cellStyle name="Comma 4 2 2 3 2" xfId="25032" xr:uid="{00000000-0005-0000-0000-0000C8610000}"/>
    <cellStyle name="Comma 4 2 2 3 3" xfId="25461" xr:uid="{00000000-0005-0000-0000-000075630000}"/>
    <cellStyle name="Comma 4 2 2 3 4" xfId="26882" xr:uid="{00000000-0005-0000-0000-000002690000}"/>
    <cellStyle name="Comma 4 2 2 4" xfId="682" xr:uid="{00000000-0005-0000-0000-0000AA020000}"/>
    <cellStyle name="Comma 4 2 2 4 2" xfId="25063" xr:uid="{00000000-0005-0000-0000-0000E7610000}"/>
    <cellStyle name="Comma 4 2 2 4 3" xfId="25719" xr:uid="{00000000-0005-0000-0000-000077640000}"/>
    <cellStyle name="Comma 4 2 2 4 4" xfId="29508" xr:uid="{00000000-0005-0000-0000-000044730000}"/>
    <cellStyle name="Comma 4 2 2 5" xfId="723" xr:uid="{00000000-0005-0000-0000-0000D3020000}"/>
    <cellStyle name="Comma 4 2 2 5 2" xfId="25068" xr:uid="{00000000-0005-0000-0000-0000EC610000}"/>
    <cellStyle name="Comma 4 2 2 5 3" xfId="25758" xr:uid="{00000000-0005-0000-0000-00009E640000}"/>
    <cellStyle name="Comma 4 2 2 5 4" xfId="25728" xr:uid="{00000000-0005-0000-0000-000080640000}"/>
    <cellStyle name="Comma 4 2 2 6" xfId="688" xr:uid="{00000000-0005-0000-0000-0000B0020000}"/>
    <cellStyle name="Comma 4 2 2 7" xfId="25039" xr:uid="{00000000-0005-0000-0000-0000CF610000}"/>
    <cellStyle name="Comma 4 2 2 8" xfId="25539" xr:uid="{00000000-0005-0000-0000-0000C3630000}"/>
    <cellStyle name="Comma 4 2 2 9" xfId="25816" xr:uid="{00000000-0005-0000-0000-0000D8640000}"/>
    <cellStyle name="Comma 4 2 3" xfId="566" xr:uid="{00000000-0005-0000-0000-000036020000}"/>
    <cellStyle name="Comma 4 2 3 2" xfId="441" xr:uid="{00000000-0005-0000-0000-0000B9010000}"/>
    <cellStyle name="Comma 4 2 3 2 2" xfId="25035" xr:uid="{00000000-0005-0000-0000-0000CB610000}"/>
    <cellStyle name="Comma 4 2 3 2 3" xfId="25488" xr:uid="{00000000-0005-0000-0000-000090630000}"/>
    <cellStyle name="Comma 4 2 3 2 4" xfId="31400" xr:uid="{00000000-0005-0000-0000-0000A87A0000}"/>
    <cellStyle name="Comma 4 2 3 3" xfId="415" xr:uid="{00000000-0005-0000-0000-00009F010000}"/>
    <cellStyle name="Comma 4 2 3 4" xfId="25047" xr:uid="{00000000-0005-0000-0000-0000D7610000}"/>
    <cellStyle name="Comma 4 2 3 5" xfId="25608" xr:uid="{00000000-0005-0000-0000-000008640000}"/>
    <cellStyle name="Comma 4 2 3 6" xfId="26467" xr:uid="{00000000-0005-0000-0000-000063670000}"/>
    <cellStyle name="Comma 4 2 4" xfId="454" xr:uid="{00000000-0005-0000-0000-0000C6010000}"/>
    <cellStyle name="Comma 4 2 4 2" xfId="25036" xr:uid="{00000000-0005-0000-0000-0000CC610000}"/>
    <cellStyle name="Comma 4 2 4 3" xfId="25500" xr:uid="{00000000-0005-0000-0000-00009C630000}"/>
    <cellStyle name="Comma 4 2 4 4" xfId="26668" xr:uid="{00000000-0005-0000-0000-00002C680000}"/>
    <cellStyle name="Comma 4 2 5" xfId="662" xr:uid="{00000000-0005-0000-0000-000096020000}"/>
    <cellStyle name="Comma 4 2 5 2" xfId="25060" xr:uid="{00000000-0005-0000-0000-0000E4610000}"/>
    <cellStyle name="Comma 4 2 5 3" xfId="25699" xr:uid="{00000000-0005-0000-0000-000063640000}"/>
    <cellStyle name="Comma 4 2 5 4" xfId="31412" xr:uid="{00000000-0005-0000-0000-0000B47A0000}"/>
    <cellStyle name="Comma 4 2 6" xfId="727" xr:uid="{00000000-0005-0000-0000-0000D7020000}"/>
    <cellStyle name="Comma 4 2 6 2" xfId="25069" xr:uid="{00000000-0005-0000-0000-0000ED610000}"/>
    <cellStyle name="Comma 4 2 6 3" xfId="25762" xr:uid="{00000000-0005-0000-0000-0000A2640000}"/>
    <cellStyle name="Comma 4 2 7" xfId="572" xr:uid="{00000000-0005-0000-0000-00003C020000}"/>
    <cellStyle name="Comma 4 2 8" xfId="940" xr:uid="{00000000-0005-0000-0000-0000AC030000}"/>
    <cellStyle name="Comma 4 2 8 2" xfId="25088" xr:uid="{00000000-0005-0000-0000-000000620000}"/>
    <cellStyle name="Comma 4 2 8 3" xfId="25971" xr:uid="{00000000-0005-0000-0000-000073650000}"/>
    <cellStyle name="Comma 4 2 9" xfId="518" xr:uid="{00000000-0005-0000-0000-000006020000}"/>
    <cellStyle name="Comma 4 2 9 2" xfId="25041" xr:uid="{00000000-0005-0000-0000-0000D1610000}"/>
    <cellStyle name="Comma 4 2 9 3" xfId="25563" xr:uid="{00000000-0005-0000-0000-0000DB630000}"/>
    <cellStyle name="Comma 4 2 9 4" xfId="31404" xr:uid="{00000000-0005-0000-0000-0000AC7A0000}"/>
    <cellStyle name="Comma 4 3" xfId="713" xr:uid="{00000000-0005-0000-0000-0000C9020000}"/>
    <cellStyle name="Comma 4 3 2" xfId="720" xr:uid="{00000000-0005-0000-0000-0000D0020000}"/>
    <cellStyle name="Comma 4 3 2 2" xfId="547" xr:uid="{00000000-0005-0000-0000-000023020000}"/>
    <cellStyle name="Comma 4 3 2 2 2" xfId="25044" xr:uid="{00000000-0005-0000-0000-0000D4610000}"/>
    <cellStyle name="Comma 4 3 2 2 3" xfId="25590" xr:uid="{00000000-0005-0000-0000-0000F6630000}"/>
    <cellStyle name="Comma 4 3 2 2 4" xfId="30651" xr:uid="{00000000-0005-0000-0000-0000BB770000}"/>
    <cellStyle name="Comma 4 3 2 3" xfId="569" xr:uid="{00000000-0005-0000-0000-000039020000}"/>
    <cellStyle name="Comma 4 3 2 4" xfId="25067" xr:uid="{00000000-0005-0000-0000-0000EB610000}"/>
    <cellStyle name="Comma 4 3 2 5" xfId="25755" xr:uid="{00000000-0005-0000-0000-00009B640000}"/>
    <cellStyle name="Comma 4 3 3" xfId="622" xr:uid="{00000000-0005-0000-0000-00006E020000}"/>
    <cellStyle name="Comma 4 3 3 2" xfId="25057" xr:uid="{00000000-0005-0000-0000-0000E1610000}"/>
    <cellStyle name="Comma 4 3 3 3" xfId="25661" xr:uid="{00000000-0005-0000-0000-00003D640000}"/>
    <cellStyle name="Comma 4 3 3 4" xfId="31411" xr:uid="{00000000-0005-0000-0000-0000B37A0000}"/>
    <cellStyle name="Comma 4 3 4" xfId="409" xr:uid="{00000000-0005-0000-0000-000099010000}"/>
    <cellStyle name="Comma 4 3 4 2" xfId="25031" xr:uid="{00000000-0005-0000-0000-0000C7610000}"/>
    <cellStyle name="Comma 4 3 4 3" xfId="25457" xr:uid="{00000000-0005-0000-0000-000071630000}"/>
    <cellStyle name="Comma 4 3 4 4" xfId="31396" xr:uid="{00000000-0005-0000-0000-0000A47A0000}"/>
    <cellStyle name="Comma 4 3 5" xfId="615" xr:uid="{00000000-0005-0000-0000-000067020000}"/>
    <cellStyle name="Comma 4 3 5 2" xfId="25053" xr:uid="{00000000-0005-0000-0000-0000DD610000}"/>
    <cellStyle name="Comma 4 3 5 3" xfId="25655" xr:uid="{00000000-0005-0000-0000-000037640000}"/>
    <cellStyle name="Comma 4 3 6" xfId="513" xr:uid="{00000000-0005-0000-0000-000001020000}"/>
    <cellStyle name="Comma 4 3 7" xfId="25065" xr:uid="{00000000-0005-0000-0000-0000E9610000}"/>
    <cellStyle name="Comma 4 3 8" xfId="25748" xr:uid="{00000000-0005-0000-0000-000094640000}"/>
    <cellStyle name="Comma 4 3 9" xfId="31415" xr:uid="{00000000-0005-0000-0000-0000B77A0000}"/>
    <cellStyle name="Comma 4 4" xfId="483" xr:uid="{00000000-0005-0000-0000-0000E3010000}"/>
    <cellStyle name="Comma 4 4 2" xfId="436" xr:uid="{00000000-0005-0000-0000-0000B4010000}"/>
    <cellStyle name="Comma 4 4 2 2" xfId="25034" xr:uid="{00000000-0005-0000-0000-0000CA610000}"/>
    <cellStyle name="Comma 4 4 2 3" xfId="25484" xr:uid="{00000000-0005-0000-0000-00008C630000}"/>
    <cellStyle name="Comma 4 4 2 4" xfId="31399" xr:uid="{00000000-0005-0000-0000-0000A77A0000}"/>
    <cellStyle name="Comma 4 4 3" xfId="502" xr:uid="{00000000-0005-0000-0000-0000F6010000}"/>
    <cellStyle name="Comma 4 4 4" xfId="25038" xr:uid="{00000000-0005-0000-0000-0000CE610000}"/>
    <cellStyle name="Comma 4 4 5" xfId="25528" xr:uid="{00000000-0005-0000-0000-0000B8630000}"/>
    <cellStyle name="Comma 4 4 6" xfId="31402" xr:uid="{00000000-0005-0000-0000-0000AA7A0000}"/>
    <cellStyle name="Comma 4 5" xfId="601" xr:uid="{00000000-0005-0000-0000-000059020000}"/>
    <cellStyle name="Comma 4 5 2" xfId="25050" xr:uid="{00000000-0005-0000-0000-0000DA610000}"/>
    <cellStyle name="Comma 4 5 3" xfId="25641" xr:uid="{00000000-0005-0000-0000-000029640000}"/>
    <cellStyle name="Comma 4 5 4" xfId="31409" xr:uid="{00000000-0005-0000-0000-0000B17A0000}"/>
    <cellStyle name="Comma 4 6" xfId="530" xr:uid="{00000000-0005-0000-0000-000012020000}"/>
    <cellStyle name="Comma 4 6 2" xfId="25042" xr:uid="{00000000-0005-0000-0000-0000D2610000}"/>
    <cellStyle name="Comma 4 6 3" xfId="25575" xr:uid="{00000000-0005-0000-0000-0000E7630000}"/>
    <cellStyle name="Comma 4 6 4" xfId="31405" xr:uid="{00000000-0005-0000-0000-0000AD7A0000}"/>
    <cellStyle name="Comma 4 7" xfId="417" xr:uid="{00000000-0005-0000-0000-0000A1010000}"/>
    <cellStyle name="Comma 4 7 2" xfId="25033" xr:uid="{00000000-0005-0000-0000-0000C9610000}"/>
    <cellStyle name="Comma 4 7 3" xfId="25465" xr:uid="{00000000-0005-0000-0000-000079630000}"/>
    <cellStyle name="Comma 4 7 4" xfId="31398" xr:uid="{00000000-0005-0000-0000-0000A67A0000}"/>
    <cellStyle name="Comma 4 8" xfId="466" xr:uid="{00000000-0005-0000-0000-0000D2010000}"/>
    <cellStyle name="Comma 4 9" xfId="768" xr:uid="{00000000-0005-0000-0000-000000030000}"/>
    <cellStyle name="Comma 4 9 2" xfId="25083" xr:uid="{00000000-0005-0000-0000-0000FB610000}"/>
    <cellStyle name="Comma 5" xfId="40" xr:uid="{00000000-0005-0000-0000-000028000000}"/>
    <cellStyle name="Comma 5 2" xfId="241" xr:uid="{00000000-0005-0000-0000-0000F1000000}"/>
    <cellStyle name="Comma 5 2 2" xfId="25294" xr:uid="{00000000-0005-0000-0000-0000CE620000}"/>
    <cellStyle name="Comma 5 3" xfId="352" xr:uid="{00000000-0005-0000-0000-000060010000}"/>
    <cellStyle name="Comma 5 3 2" xfId="25019" xr:uid="{00000000-0005-0000-0000-0000BB610000}"/>
    <cellStyle name="Comma 5 4" xfId="375" xr:uid="{00000000-0005-0000-0000-000077010000}"/>
    <cellStyle name="Comma 5 4 2" xfId="25022" xr:uid="{00000000-0005-0000-0000-0000BE610000}"/>
    <cellStyle name="Comma 5 4 3" xfId="25424" xr:uid="{00000000-0005-0000-0000-000050630000}"/>
    <cellStyle name="Comma 5 4 4" xfId="31372" xr:uid="{00000000-0005-0000-0000-00008C7A0000}"/>
    <cellStyle name="Comma 5 5" xfId="631" xr:uid="{00000000-0005-0000-0000-000077020000}"/>
    <cellStyle name="Comma 5 5 2" xfId="25670" xr:uid="{00000000-0005-0000-0000-000046640000}"/>
    <cellStyle name="Comma 5 6" xfId="25012" xr:uid="{00000000-0005-0000-0000-0000B4610000}"/>
    <cellStyle name="Comma 6" xfId="79" xr:uid="{00000000-0005-0000-0000-00004F000000}"/>
    <cellStyle name="Comma 6 2" xfId="351" xr:uid="{00000000-0005-0000-0000-00005F010000}"/>
    <cellStyle name="Comma 6 2 2" xfId="25402" xr:uid="{00000000-0005-0000-0000-00003A630000}"/>
    <cellStyle name="Comma 6 3" xfId="359" xr:uid="{00000000-0005-0000-0000-000067010000}"/>
    <cellStyle name="Comma 6 3 2" xfId="25020" xr:uid="{00000000-0005-0000-0000-0000BC610000}"/>
    <cellStyle name="Comma 6 4" xfId="25170" xr:uid="{00000000-0005-0000-0000-000052620000}"/>
    <cellStyle name="Comma 7" xfId="326" xr:uid="{00000000-0005-0000-0000-000046010000}"/>
    <cellStyle name="Comma 7 2" xfId="385" xr:uid="{00000000-0005-0000-0000-000081010000}"/>
    <cellStyle name="Comma 7 2 2" xfId="25026" xr:uid="{00000000-0005-0000-0000-0000C2610000}"/>
    <cellStyle name="Comma 7 2 3" xfId="25434" xr:uid="{00000000-0005-0000-0000-00005A630000}"/>
    <cellStyle name="Comma 7 3" xfId="373" xr:uid="{00000000-0005-0000-0000-000075010000}"/>
    <cellStyle name="Comma 7 3 2" xfId="25422" xr:uid="{00000000-0005-0000-0000-00004E630000}"/>
    <cellStyle name="Comma 7 4" xfId="25018" xr:uid="{00000000-0005-0000-0000-0000BA610000}"/>
    <cellStyle name="Comma 7 5" xfId="25379" xr:uid="{00000000-0005-0000-0000-000023630000}"/>
    <cellStyle name="Comma 7 6" xfId="31358" xr:uid="{00000000-0005-0000-0000-00007E7A0000}"/>
    <cellStyle name="Comma 8" xfId="355" xr:uid="{00000000-0005-0000-0000-000063010000}"/>
    <cellStyle name="Comma 8 2" xfId="25405" xr:uid="{00000000-0005-0000-0000-00003D630000}"/>
    <cellStyle name="Comma 9" xfId="374" xr:uid="{00000000-0005-0000-0000-000076010000}"/>
    <cellStyle name="Comma 9 2" xfId="25423" xr:uid="{00000000-0005-0000-0000-00004F630000}"/>
    <cellStyle name="Currency" xfId="2" xr:uid="{00000000-0005-0000-0000-000002000000}"/>
    <cellStyle name="Currency [0]" xfId="3" xr:uid="{00000000-0005-0000-0000-000003000000}"/>
    <cellStyle name="Currency 2" xfId="41" xr:uid="{00000000-0005-0000-0000-000029000000}"/>
    <cellStyle name="Currency 2 2" xfId="82" xr:uid="{00000000-0005-0000-0000-000052000000}"/>
    <cellStyle name="Currency 2 2 2" xfId="25016" xr:uid="{00000000-0005-0000-0000-0000B8610000}"/>
    <cellStyle name="Currency 2 3" xfId="25013" xr:uid="{00000000-0005-0000-0000-0000B5610000}"/>
    <cellStyle name="Currency 2 3 2" xfId="26512" xr:uid="{00000000-0005-0000-0000-000090670000}"/>
    <cellStyle name="Currency 2 4" xfId="25096" xr:uid="{00000000-0005-0000-0000-000008620000}"/>
    <cellStyle name="Currency 3" xfId="42" xr:uid="{00000000-0005-0000-0000-00002A000000}"/>
    <cellStyle name="Currency 3 2" xfId="83" xr:uid="{00000000-0005-0000-0000-000053000000}"/>
    <cellStyle name="Currency 3 2 2" xfId="25017" xr:uid="{00000000-0005-0000-0000-0000B9610000}"/>
    <cellStyle name="Currency 3 3" xfId="25014" xr:uid="{00000000-0005-0000-0000-0000B6610000}"/>
    <cellStyle name="Currency 4" xfId="327" xr:uid="{00000000-0005-0000-0000-000047010000}"/>
    <cellStyle name="Currency 4 2" xfId="25380" xr:uid="{00000000-0005-0000-0000-000024630000}"/>
    <cellStyle name="Currency 4 3" xfId="31359" xr:uid="{00000000-0005-0000-0000-00007F7A0000}"/>
    <cellStyle name="Euro" xfId="242" xr:uid="{00000000-0005-0000-0000-0000F2000000}"/>
    <cellStyle name="Excel_BuiltIn_Heading 2" xfId="482" xr:uid="{00000000-0005-0000-0000-0000E2010000}"/>
    <cellStyle name="Explanatory Text" xfId="43" xr:uid="{00000000-0005-0000-0000-00002B000000}"/>
    <cellStyle name="Explanatory Text 2" xfId="243" xr:uid="{00000000-0005-0000-0000-0000F3000000}"/>
    <cellStyle name="Explanatory Text 3" xfId="244" xr:uid="{00000000-0005-0000-0000-0000F4000000}"/>
    <cellStyle name="Explanatory Text 4" xfId="245" xr:uid="{00000000-0005-0000-0000-0000F5000000}"/>
    <cellStyle name="Explanatory Text 5" xfId="246" xr:uid="{00000000-0005-0000-0000-0000F6000000}"/>
    <cellStyle name="Explanatory Text 6" xfId="247" xr:uid="{00000000-0005-0000-0000-0000F7000000}"/>
    <cellStyle name="EYColumnHeading" xfId="248" xr:uid="{00000000-0005-0000-0000-0000F8000000}"/>
    <cellStyle name="EYColumnHeading 10" xfId="6447" xr:uid="{00000000-0005-0000-0000-00002F190000}"/>
    <cellStyle name="EYColumnHeading 10 2" xfId="6448" xr:uid="{00000000-0005-0000-0000-000030190000}"/>
    <cellStyle name="EYColumnHeading 11" xfId="6449" xr:uid="{00000000-0005-0000-0000-000031190000}"/>
    <cellStyle name="EYColumnHeading 11 2" xfId="6450" xr:uid="{00000000-0005-0000-0000-000032190000}"/>
    <cellStyle name="EYColumnHeading 12" xfId="6451" xr:uid="{00000000-0005-0000-0000-000033190000}"/>
    <cellStyle name="EYColumnHeading 13" xfId="31340" xr:uid="{00000000-0005-0000-0000-00006C7A0000}"/>
    <cellStyle name="EYColumnHeading 2" xfId="845" xr:uid="{00000000-0005-0000-0000-00004D030000}"/>
    <cellStyle name="EYColumnHeading 2 10" xfId="6452" xr:uid="{00000000-0005-0000-0000-000034190000}"/>
    <cellStyle name="EYColumnHeading 2 11" xfId="25291" xr:uid="{00000000-0005-0000-0000-0000CB620000}"/>
    <cellStyle name="EYColumnHeading 2 2" xfId="951" xr:uid="{00000000-0005-0000-0000-0000B7030000}"/>
    <cellStyle name="EYColumnHeading 2 2 10" xfId="6453" xr:uid="{00000000-0005-0000-0000-000035190000}"/>
    <cellStyle name="EYColumnHeading 2 2 11" xfId="28429" xr:uid="{00000000-0005-0000-0000-00000D6F0000}"/>
    <cellStyle name="EYColumnHeading 2 2 2" xfId="1210" xr:uid="{00000000-0005-0000-0000-0000BA040000}"/>
    <cellStyle name="EYColumnHeading 2 2 2 2" xfId="1521" xr:uid="{00000000-0005-0000-0000-0000F1050000}"/>
    <cellStyle name="EYColumnHeading 2 2 2 2 2" xfId="2512" xr:uid="{00000000-0005-0000-0000-0000D0090000}"/>
    <cellStyle name="EYColumnHeading 2 2 2 2 2 2" xfId="6454" xr:uid="{00000000-0005-0000-0000-000036190000}"/>
    <cellStyle name="EYColumnHeading 2 2 2 2 2 2 2" xfId="6455" xr:uid="{00000000-0005-0000-0000-000037190000}"/>
    <cellStyle name="EYColumnHeading 2 2 2 2 2 2 2 2" xfId="6456" xr:uid="{00000000-0005-0000-0000-000038190000}"/>
    <cellStyle name="EYColumnHeading 2 2 2 2 2 2 3" xfId="6457" xr:uid="{00000000-0005-0000-0000-000039190000}"/>
    <cellStyle name="EYColumnHeading 2 2 2 2 2 2 3 2" xfId="6458" xr:uid="{00000000-0005-0000-0000-00003A190000}"/>
    <cellStyle name="EYColumnHeading 2 2 2 2 2 2 3 3" xfId="30190" xr:uid="{00000000-0005-0000-0000-0000EE750000}"/>
    <cellStyle name="EYColumnHeading 2 2 2 2 2 2 4" xfId="6459" xr:uid="{00000000-0005-0000-0000-00003B190000}"/>
    <cellStyle name="EYColumnHeading 2 2 2 2 2 3" xfId="6460" xr:uid="{00000000-0005-0000-0000-00003C190000}"/>
    <cellStyle name="EYColumnHeading 2 2 2 2 2 3 2" xfId="6461" xr:uid="{00000000-0005-0000-0000-00003D190000}"/>
    <cellStyle name="EYColumnHeading 2 2 2 2 2 4" xfId="6462" xr:uid="{00000000-0005-0000-0000-00003E190000}"/>
    <cellStyle name="EYColumnHeading 2 2 2 2 2 4 2" xfId="6463" xr:uid="{00000000-0005-0000-0000-00003F190000}"/>
    <cellStyle name="EYColumnHeading 2 2 2 2 2 4 3" xfId="25952" xr:uid="{00000000-0005-0000-0000-000060650000}"/>
    <cellStyle name="EYColumnHeading 2 2 2 2 2 5" xfId="6464" xr:uid="{00000000-0005-0000-0000-000040190000}"/>
    <cellStyle name="EYColumnHeading 2 2 2 2 2 6" xfId="29545" xr:uid="{00000000-0005-0000-0000-000069730000}"/>
    <cellStyle name="EYColumnHeading 2 2 2 2 3" xfId="6465" xr:uid="{00000000-0005-0000-0000-000041190000}"/>
    <cellStyle name="EYColumnHeading 2 2 2 2 3 2" xfId="6466" xr:uid="{00000000-0005-0000-0000-000042190000}"/>
    <cellStyle name="EYColumnHeading 2 2 2 2 3 2 2" xfId="6467" xr:uid="{00000000-0005-0000-0000-000043190000}"/>
    <cellStyle name="EYColumnHeading 2 2 2 2 3 2 3" xfId="31055" xr:uid="{00000000-0005-0000-0000-00004F790000}"/>
    <cellStyle name="EYColumnHeading 2 2 2 2 3 3" xfId="6468" xr:uid="{00000000-0005-0000-0000-000044190000}"/>
    <cellStyle name="EYColumnHeading 2 2 2 2 3 3 2" xfId="6469" xr:uid="{00000000-0005-0000-0000-000045190000}"/>
    <cellStyle name="EYColumnHeading 2 2 2 2 3 4" xfId="6470" xr:uid="{00000000-0005-0000-0000-000046190000}"/>
    <cellStyle name="EYColumnHeading 2 2 2 2 3 4 2" xfId="29165" xr:uid="{00000000-0005-0000-0000-0000ED710000}"/>
    <cellStyle name="EYColumnHeading 2 2 2 2 4" xfId="6471" xr:uid="{00000000-0005-0000-0000-000047190000}"/>
    <cellStyle name="EYColumnHeading 2 2 2 2 4 2" xfId="6472" xr:uid="{00000000-0005-0000-0000-000048190000}"/>
    <cellStyle name="EYColumnHeading 2 2 2 2 5" xfId="6473" xr:uid="{00000000-0005-0000-0000-000049190000}"/>
    <cellStyle name="EYColumnHeading 2 2 2 2 5 2" xfId="6474" xr:uid="{00000000-0005-0000-0000-00004A190000}"/>
    <cellStyle name="EYColumnHeading 2 2 2 2 6" xfId="6475" xr:uid="{00000000-0005-0000-0000-00004B190000}"/>
    <cellStyle name="EYColumnHeading 2 2 2 2 6 2" xfId="27574" xr:uid="{00000000-0005-0000-0000-0000B66B0000}"/>
    <cellStyle name="EYColumnHeading 2 2 2 3" xfId="1783" xr:uid="{00000000-0005-0000-0000-0000F7060000}"/>
    <cellStyle name="EYColumnHeading 2 2 2 3 2" xfId="2768" xr:uid="{00000000-0005-0000-0000-0000D00A0000}"/>
    <cellStyle name="EYColumnHeading 2 2 2 3 2 2" xfId="6476" xr:uid="{00000000-0005-0000-0000-00004C190000}"/>
    <cellStyle name="EYColumnHeading 2 2 2 3 2 2 2" xfId="6477" xr:uid="{00000000-0005-0000-0000-00004D190000}"/>
    <cellStyle name="EYColumnHeading 2 2 2 3 2 2 2 2" xfId="6478" xr:uid="{00000000-0005-0000-0000-00004E190000}"/>
    <cellStyle name="EYColumnHeading 2 2 2 3 2 2 2 2 2" xfId="26844" xr:uid="{00000000-0005-0000-0000-0000DC680000}"/>
    <cellStyle name="EYColumnHeading 2 2 2 3 2 2 3" xfId="6479" xr:uid="{00000000-0005-0000-0000-00004F190000}"/>
    <cellStyle name="EYColumnHeading 2 2 2 3 2 2 3 2" xfId="6480" xr:uid="{00000000-0005-0000-0000-000050190000}"/>
    <cellStyle name="EYColumnHeading 2 2 2 3 2 2 4" xfId="6481" xr:uid="{00000000-0005-0000-0000-000051190000}"/>
    <cellStyle name="EYColumnHeading 2 2 2 3 2 2 4 2" xfId="30196" xr:uid="{00000000-0005-0000-0000-0000F4750000}"/>
    <cellStyle name="EYColumnHeading 2 2 2 3 2 3" xfId="6482" xr:uid="{00000000-0005-0000-0000-000052190000}"/>
    <cellStyle name="EYColumnHeading 2 2 2 3 2 3 2" xfId="6483" xr:uid="{00000000-0005-0000-0000-000053190000}"/>
    <cellStyle name="EYColumnHeading 2 2 2 3 2 4" xfId="6484" xr:uid="{00000000-0005-0000-0000-000054190000}"/>
    <cellStyle name="EYColumnHeading 2 2 2 3 2 4 2" xfId="6485" xr:uid="{00000000-0005-0000-0000-000055190000}"/>
    <cellStyle name="EYColumnHeading 2 2 2 3 2 4 2 2" xfId="30906" xr:uid="{00000000-0005-0000-0000-0000BA780000}"/>
    <cellStyle name="EYColumnHeading 2 2 2 3 2 4 3" xfId="29324" xr:uid="{00000000-0005-0000-0000-00008C720000}"/>
    <cellStyle name="EYColumnHeading 2 2 2 3 2 5" xfId="6486" xr:uid="{00000000-0005-0000-0000-000056190000}"/>
    <cellStyle name="EYColumnHeading 2 2 2 3 3" xfId="6487" xr:uid="{00000000-0005-0000-0000-000057190000}"/>
    <cellStyle name="EYColumnHeading 2 2 2 3 3 2" xfId="6488" xr:uid="{00000000-0005-0000-0000-000058190000}"/>
    <cellStyle name="EYColumnHeading 2 2 2 3 3 2 2" xfId="6489" xr:uid="{00000000-0005-0000-0000-000059190000}"/>
    <cellStyle name="EYColumnHeading 2 2 2 3 3 2 2 2" xfId="25759" xr:uid="{00000000-0005-0000-0000-00009F640000}"/>
    <cellStyle name="EYColumnHeading 2 2 2 3 3 2 3" xfId="28238" xr:uid="{00000000-0005-0000-0000-00004E6E0000}"/>
    <cellStyle name="EYColumnHeading 2 2 2 3 3 3" xfId="6490" xr:uid="{00000000-0005-0000-0000-00005A190000}"/>
    <cellStyle name="EYColumnHeading 2 2 2 3 3 3 2" xfId="6491" xr:uid="{00000000-0005-0000-0000-00005B190000}"/>
    <cellStyle name="EYColumnHeading 2 2 2 3 3 4" xfId="6492" xr:uid="{00000000-0005-0000-0000-00005C190000}"/>
    <cellStyle name="EYColumnHeading 2 2 2 3 4" xfId="6493" xr:uid="{00000000-0005-0000-0000-00005D190000}"/>
    <cellStyle name="EYColumnHeading 2 2 2 3 4 2" xfId="6494" xr:uid="{00000000-0005-0000-0000-00005E190000}"/>
    <cellStyle name="EYColumnHeading 2 2 2 3 5" xfId="6495" xr:uid="{00000000-0005-0000-0000-00005F190000}"/>
    <cellStyle name="EYColumnHeading 2 2 2 3 5 2" xfId="6496" xr:uid="{00000000-0005-0000-0000-000060190000}"/>
    <cellStyle name="EYColumnHeading 2 2 2 3 5 3" xfId="30044" xr:uid="{00000000-0005-0000-0000-00005C750000}"/>
    <cellStyle name="EYColumnHeading 2 2 2 3 6" xfId="6497" xr:uid="{00000000-0005-0000-0000-000061190000}"/>
    <cellStyle name="EYColumnHeading 2 2 2 3 7" xfId="31902" xr:uid="{00000000-0005-0000-0000-00009E7C0000}"/>
    <cellStyle name="EYColumnHeading 2 2 2 4" xfId="2208" xr:uid="{00000000-0005-0000-0000-0000A0080000}"/>
    <cellStyle name="EYColumnHeading 2 2 2 4 2" xfId="6498" xr:uid="{00000000-0005-0000-0000-000062190000}"/>
    <cellStyle name="EYColumnHeading 2 2 2 4 2 2" xfId="6499" xr:uid="{00000000-0005-0000-0000-000063190000}"/>
    <cellStyle name="EYColumnHeading 2 2 2 4 2 2 2" xfId="6500" xr:uid="{00000000-0005-0000-0000-000064190000}"/>
    <cellStyle name="EYColumnHeading 2 2 2 4 2 2 3" xfId="25463" xr:uid="{00000000-0005-0000-0000-000077630000}"/>
    <cellStyle name="EYColumnHeading 2 2 2 4 2 3" xfId="6501" xr:uid="{00000000-0005-0000-0000-000065190000}"/>
    <cellStyle name="EYColumnHeading 2 2 2 4 2 3 2" xfId="6502" xr:uid="{00000000-0005-0000-0000-000066190000}"/>
    <cellStyle name="EYColumnHeading 2 2 2 4 2 4" xfId="6503" xr:uid="{00000000-0005-0000-0000-000067190000}"/>
    <cellStyle name="EYColumnHeading 2 2 2 4 2 5" xfId="26526" xr:uid="{00000000-0005-0000-0000-00009E670000}"/>
    <cellStyle name="EYColumnHeading 2 2 2 4 3" xfId="6504" xr:uid="{00000000-0005-0000-0000-000068190000}"/>
    <cellStyle name="EYColumnHeading 2 2 2 4 3 2" xfId="6505" xr:uid="{00000000-0005-0000-0000-000069190000}"/>
    <cellStyle name="EYColumnHeading 2 2 2 4 3 3" xfId="25543" xr:uid="{00000000-0005-0000-0000-0000C7630000}"/>
    <cellStyle name="EYColumnHeading 2 2 2 4 4" xfId="6506" xr:uid="{00000000-0005-0000-0000-00006A190000}"/>
    <cellStyle name="EYColumnHeading 2 2 2 4 4 2" xfId="6507" xr:uid="{00000000-0005-0000-0000-00006B190000}"/>
    <cellStyle name="EYColumnHeading 2 2 2 4 5" xfId="6508" xr:uid="{00000000-0005-0000-0000-00006C190000}"/>
    <cellStyle name="EYColumnHeading 2 2 2 4 6" xfId="30864" xr:uid="{00000000-0005-0000-0000-000090780000}"/>
    <cellStyle name="EYColumnHeading 2 2 2 5" xfId="6509" xr:uid="{00000000-0005-0000-0000-00006D190000}"/>
    <cellStyle name="EYColumnHeading 2 2 2 5 2" xfId="6510" xr:uid="{00000000-0005-0000-0000-00006E190000}"/>
    <cellStyle name="EYColumnHeading 2 2 2 5 2 2" xfId="6511" xr:uid="{00000000-0005-0000-0000-00006F190000}"/>
    <cellStyle name="EYColumnHeading 2 2 2 5 2 2 2" xfId="30429" xr:uid="{00000000-0005-0000-0000-0000DD760000}"/>
    <cellStyle name="EYColumnHeading 2 2 2 5 3" xfId="6512" xr:uid="{00000000-0005-0000-0000-000070190000}"/>
    <cellStyle name="EYColumnHeading 2 2 2 5 3 2" xfId="6513" xr:uid="{00000000-0005-0000-0000-000071190000}"/>
    <cellStyle name="EYColumnHeading 2 2 2 5 4" xfId="6514" xr:uid="{00000000-0005-0000-0000-000072190000}"/>
    <cellStyle name="EYColumnHeading 2 2 2 5 4 2" xfId="27260" xr:uid="{00000000-0005-0000-0000-00007C6A0000}"/>
    <cellStyle name="EYColumnHeading 2 2 2 6" xfId="6515" xr:uid="{00000000-0005-0000-0000-000073190000}"/>
    <cellStyle name="EYColumnHeading 2 2 2 6 2" xfId="6516" xr:uid="{00000000-0005-0000-0000-000074190000}"/>
    <cellStyle name="EYColumnHeading 2 2 2 7" xfId="6517" xr:uid="{00000000-0005-0000-0000-000075190000}"/>
    <cellStyle name="EYColumnHeading 2 2 2 7 2" xfId="6518" xr:uid="{00000000-0005-0000-0000-000076190000}"/>
    <cellStyle name="EYColumnHeading 2 2 2 7 2 2" xfId="28030" xr:uid="{00000000-0005-0000-0000-00007E6D0000}"/>
    <cellStyle name="EYColumnHeading 2 2 2 8" xfId="6519" xr:uid="{00000000-0005-0000-0000-000077190000}"/>
    <cellStyle name="EYColumnHeading 2 2 2 9" xfId="31577" xr:uid="{00000000-0005-0000-0000-0000597B0000}"/>
    <cellStyle name="EYColumnHeading 2 2 3" xfId="1413" xr:uid="{00000000-0005-0000-0000-000085050000}"/>
    <cellStyle name="EYColumnHeading 2 2 3 2" xfId="1675" xr:uid="{00000000-0005-0000-0000-00008B060000}"/>
    <cellStyle name="EYColumnHeading 2 2 3 2 2" xfId="2660" xr:uid="{00000000-0005-0000-0000-0000640A0000}"/>
    <cellStyle name="EYColumnHeading 2 2 3 2 2 2" xfId="6520" xr:uid="{00000000-0005-0000-0000-000078190000}"/>
    <cellStyle name="EYColumnHeading 2 2 3 2 2 2 2" xfId="6521" xr:uid="{00000000-0005-0000-0000-000079190000}"/>
    <cellStyle name="EYColumnHeading 2 2 3 2 2 2 2 2" xfId="6522" xr:uid="{00000000-0005-0000-0000-00007A190000}"/>
    <cellStyle name="EYColumnHeading 2 2 3 2 2 2 3" xfId="6523" xr:uid="{00000000-0005-0000-0000-00007B190000}"/>
    <cellStyle name="EYColumnHeading 2 2 3 2 2 2 3 2" xfId="6524" xr:uid="{00000000-0005-0000-0000-00007C190000}"/>
    <cellStyle name="EYColumnHeading 2 2 3 2 2 2 3 3" xfId="25765" xr:uid="{00000000-0005-0000-0000-0000A5640000}"/>
    <cellStyle name="EYColumnHeading 2 2 3 2 2 2 4" xfId="6525" xr:uid="{00000000-0005-0000-0000-00007D190000}"/>
    <cellStyle name="EYColumnHeading 2 2 3 2 2 2 5" xfId="29978" xr:uid="{00000000-0005-0000-0000-00001A750000}"/>
    <cellStyle name="EYColumnHeading 2 2 3 2 2 3" xfId="6526" xr:uid="{00000000-0005-0000-0000-00007E190000}"/>
    <cellStyle name="EYColumnHeading 2 2 3 2 2 3 2" xfId="6527" xr:uid="{00000000-0005-0000-0000-00007F190000}"/>
    <cellStyle name="EYColumnHeading 2 2 3 2 2 4" xfId="6528" xr:uid="{00000000-0005-0000-0000-000080190000}"/>
    <cellStyle name="EYColumnHeading 2 2 3 2 2 4 2" xfId="6529" xr:uid="{00000000-0005-0000-0000-000081190000}"/>
    <cellStyle name="EYColumnHeading 2 2 3 2 2 5" xfId="6530" xr:uid="{00000000-0005-0000-0000-000082190000}"/>
    <cellStyle name="EYColumnHeading 2 2 3 2 2 6" xfId="32277" xr:uid="{00000000-0005-0000-0000-0000157E0000}"/>
    <cellStyle name="EYColumnHeading 2 2 3 2 3" xfId="6531" xr:uid="{00000000-0005-0000-0000-000083190000}"/>
    <cellStyle name="EYColumnHeading 2 2 3 2 3 2" xfId="6532" xr:uid="{00000000-0005-0000-0000-000084190000}"/>
    <cellStyle name="EYColumnHeading 2 2 3 2 3 2 2" xfId="6533" xr:uid="{00000000-0005-0000-0000-000085190000}"/>
    <cellStyle name="EYColumnHeading 2 2 3 2 3 3" xfId="6534" xr:uid="{00000000-0005-0000-0000-000086190000}"/>
    <cellStyle name="EYColumnHeading 2 2 3 2 3 3 2" xfId="6535" xr:uid="{00000000-0005-0000-0000-000087190000}"/>
    <cellStyle name="EYColumnHeading 2 2 3 2 3 4" xfId="6536" xr:uid="{00000000-0005-0000-0000-000088190000}"/>
    <cellStyle name="EYColumnHeading 2 2 3 2 4" xfId="6537" xr:uid="{00000000-0005-0000-0000-000089190000}"/>
    <cellStyle name="EYColumnHeading 2 2 3 2 4 2" xfId="6538" xr:uid="{00000000-0005-0000-0000-00008A190000}"/>
    <cellStyle name="EYColumnHeading 2 2 3 2 5" xfId="6539" xr:uid="{00000000-0005-0000-0000-00008B190000}"/>
    <cellStyle name="EYColumnHeading 2 2 3 2 5 2" xfId="6540" xr:uid="{00000000-0005-0000-0000-00008C190000}"/>
    <cellStyle name="EYColumnHeading 2 2 3 2 6" xfId="6541" xr:uid="{00000000-0005-0000-0000-00008D190000}"/>
    <cellStyle name="EYColumnHeading 2 2 3 2 7" xfId="26642" xr:uid="{00000000-0005-0000-0000-000012680000}"/>
    <cellStyle name="EYColumnHeading 2 2 3 3" xfId="2404" xr:uid="{00000000-0005-0000-0000-000064090000}"/>
    <cellStyle name="EYColumnHeading 2 2 3 3 2" xfId="6542" xr:uid="{00000000-0005-0000-0000-00008E190000}"/>
    <cellStyle name="EYColumnHeading 2 2 3 3 2 2" xfId="6543" xr:uid="{00000000-0005-0000-0000-00008F190000}"/>
    <cellStyle name="EYColumnHeading 2 2 3 3 2 2 2" xfId="6544" xr:uid="{00000000-0005-0000-0000-000090190000}"/>
    <cellStyle name="EYColumnHeading 2 2 3 3 2 3" xfId="6545" xr:uid="{00000000-0005-0000-0000-000091190000}"/>
    <cellStyle name="EYColumnHeading 2 2 3 3 2 3 2" xfId="6546" xr:uid="{00000000-0005-0000-0000-000092190000}"/>
    <cellStyle name="EYColumnHeading 2 2 3 3 2 4" xfId="6547" xr:uid="{00000000-0005-0000-0000-000093190000}"/>
    <cellStyle name="EYColumnHeading 2 2 3 3 3" xfId="6548" xr:uid="{00000000-0005-0000-0000-000094190000}"/>
    <cellStyle name="EYColumnHeading 2 2 3 3 3 2" xfId="6549" xr:uid="{00000000-0005-0000-0000-000095190000}"/>
    <cellStyle name="EYColumnHeading 2 2 3 3 4" xfId="6550" xr:uid="{00000000-0005-0000-0000-000096190000}"/>
    <cellStyle name="EYColumnHeading 2 2 3 3 4 2" xfId="6551" xr:uid="{00000000-0005-0000-0000-000097190000}"/>
    <cellStyle name="EYColumnHeading 2 2 3 3 4 3" xfId="30523" xr:uid="{00000000-0005-0000-0000-00003B770000}"/>
    <cellStyle name="EYColumnHeading 2 2 3 3 5" xfId="6552" xr:uid="{00000000-0005-0000-0000-000098190000}"/>
    <cellStyle name="EYColumnHeading 2 2 3 3 5 2" xfId="28469" xr:uid="{00000000-0005-0000-0000-0000356F0000}"/>
    <cellStyle name="EYColumnHeading 2 2 3 4" xfId="6553" xr:uid="{00000000-0005-0000-0000-000099190000}"/>
    <cellStyle name="EYColumnHeading 2 2 3 4 2" xfId="6554" xr:uid="{00000000-0005-0000-0000-00009A190000}"/>
    <cellStyle name="EYColumnHeading 2 2 3 4 2 2" xfId="6555" xr:uid="{00000000-0005-0000-0000-00009B190000}"/>
    <cellStyle name="EYColumnHeading 2 2 3 4 2 3" xfId="25192" xr:uid="{00000000-0005-0000-0000-000068620000}"/>
    <cellStyle name="EYColumnHeading 2 2 3 4 3" xfId="6556" xr:uid="{00000000-0005-0000-0000-00009C190000}"/>
    <cellStyle name="EYColumnHeading 2 2 3 4 3 2" xfId="6557" xr:uid="{00000000-0005-0000-0000-00009D190000}"/>
    <cellStyle name="EYColumnHeading 2 2 3 4 3 2 2" xfId="30843" xr:uid="{00000000-0005-0000-0000-00007B780000}"/>
    <cellStyle name="EYColumnHeading 2 2 3 4 4" xfId="6558" xr:uid="{00000000-0005-0000-0000-00009E190000}"/>
    <cellStyle name="EYColumnHeading 2 2 3 4 4 2" xfId="29274" xr:uid="{00000000-0005-0000-0000-00005A720000}"/>
    <cellStyle name="EYColumnHeading 2 2 3 4 5" xfId="28331" xr:uid="{00000000-0005-0000-0000-0000AB6E0000}"/>
    <cellStyle name="EYColumnHeading 2 2 3 5" xfId="6559" xr:uid="{00000000-0005-0000-0000-00009F190000}"/>
    <cellStyle name="EYColumnHeading 2 2 3 5 2" xfId="6560" xr:uid="{00000000-0005-0000-0000-0000A0190000}"/>
    <cellStyle name="EYColumnHeading 2 2 3 6" xfId="6561" xr:uid="{00000000-0005-0000-0000-0000A1190000}"/>
    <cellStyle name="EYColumnHeading 2 2 3 6 2" xfId="6562" xr:uid="{00000000-0005-0000-0000-0000A2190000}"/>
    <cellStyle name="EYColumnHeading 2 2 3 6 3" xfId="27091" xr:uid="{00000000-0005-0000-0000-0000D3690000}"/>
    <cellStyle name="EYColumnHeading 2 2 3 7" xfId="6563" xr:uid="{00000000-0005-0000-0000-0000A3190000}"/>
    <cellStyle name="EYColumnHeading 2 2 4" xfId="1304" xr:uid="{00000000-0005-0000-0000-000018050000}"/>
    <cellStyle name="EYColumnHeading 2 2 4 2" xfId="2295" xr:uid="{00000000-0005-0000-0000-0000F7080000}"/>
    <cellStyle name="EYColumnHeading 2 2 4 2 2" xfId="6564" xr:uid="{00000000-0005-0000-0000-0000A4190000}"/>
    <cellStyle name="EYColumnHeading 2 2 4 2 2 2" xfId="6565" xr:uid="{00000000-0005-0000-0000-0000A5190000}"/>
    <cellStyle name="EYColumnHeading 2 2 4 2 2 2 2" xfId="6566" xr:uid="{00000000-0005-0000-0000-0000A6190000}"/>
    <cellStyle name="EYColumnHeading 2 2 4 2 2 2 3" xfId="28330" xr:uid="{00000000-0005-0000-0000-0000AA6E0000}"/>
    <cellStyle name="EYColumnHeading 2 2 4 2 2 3" xfId="6567" xr:uid="{00000000-0005-0000-0000-0000A7190000}"/>
    <cellStyle name="EYColumnHeading 2 2 4 2 2 3 2" xfId="6568" xr:uid="{00000000-0005-0000-0000-0000A8190000}"/>
    <cellStyle name="EYColumnHeading 2 2 4 2 2 4" xfId="6569" xr:uid="{00000000-0005-0000-0000-0000A9190000}"/>
    <cellStyle name="EYColumnHeading 2 2 4 2 2 5" xfId="30952" xr:uid="{00000000-0005-0000-0000-0000E8780000}"/>
    <cellStyle name="EYColumnHeading 2 2 4 2 3" xfId="6570" xr:uid="{00000000-0005-0000-0000-0000AA190000}"/>
    <cellStyle name="EYColumnHeading 2 2 4 2 3 2" xfId="6571" xr:uid="{00000000-0005-0000-0000-0000AB190000}"/>
    <cellStyle name="EYColumnHeading 2 2 4 2 4" xfId="6572" xr:uid="{00000000-0005-0000-0000-0000AC190000}"/>
    <cellStyle name="EYColumnHeading 2 2 4 2 4 2" xfId="6573" xr:uid="{00000000-0005-0000-0000-0000AD190000}"/>
    <cellStyle name="EYColumnHeading 2 2 4 2 5" xfId="6574" xr:uid="{00000000-0005-0000-0000-0000AE190000}"/>
    <cellStyle name="EYColumnHeading 2 2 4 3" xfId="6575" xr:uid="{00000000-0005-0000-0000-0000AF190000}"/>
    <cellStyle name="EYColumnHeading 2 2 4 3 2" xfId="6576" xr:uid="{00000000-0005-0000-0000-0000B0190000}"/>
    <cellStyle name="EYColumnHeading 2 2 4 3 2 2" xfId="6577" xr:uid="{00000000-0005-0000-0000-0000B1190000}"/>
    <cellStyle name="EYColumnHeading 2 2 4 3 3" xfId="6578" xr:uid="{00000000-0005-0000-0000-0000B2190000}"/>
    <cellStyle name="EYColumnHeading 2 2 4 3 3 2" xfId="6579" xr:uid="{00000000-0005-0000-0000-0000B3190000}"/>
    <cellStyle name="EYColumnHeading 2 2 4 3 3 3" xfId="29937" xr:uid="{00000000-0005-0000-0000-0000F1740000}"/>
    <cellStyle name="EYColumnHeading 2 2 4 3 4" xfId="6580" xr:uid="{00000000-0005-0000-0000-0000B4190000}"/>
    <cellStyle name="EYColumnHeading 2 2 4 3 5" xfId="31014" xr:uid="{00000000-0005-0000-0000-000026790000}"/>
    <cellStyle name="EYColumnHeading 2 2 4 4" xfId="6581" xr:uid="{00000000-0005-0000-0000-0000B5190000}"/>
    <cellStyle name="EYColumnHeading 2 2 4 4 2" xfId="6582" xr:uid="{00000000-0005-0000-0000-0000B6190000}"/>
    <cellStyle name="EYColumnHeading 2 2 4 5" xfId="6583" xr:uid="{00000000-0005-0000-0000-0000B7190000}"/>
    <cellStyle name="EYColumnHeading 2 2 4 5 2" xfId="6584" xr:uid="{00000000-0005-0000-0000-0000B8190000}"/>
    <cellStyle name="EYColumnHeading 2 2 4 5 2 2" xfId="25740" xr:uid="{00000000-0005-0000-0000-00008C640000}"/>
    <cellStyle name="EYColumnHeading 2 2 4 6" xfId="6585" xr:uid="{00000000-0005-0000-0000-0000B9190000}"/>
    <cellStyle name="EYColumnHeading 2 2 5" xfId="1566" xr:uid="{00000000-0005-0000-0000-00001E060000}"/>
    <cellStyle name="EYColumnHeading 2 2 5 2" xfId="2551" xr:uid="{00000000-0005-0000-0000-0000F7090000}"/>
    <cellStyle name="EYColumnHeading 2 2 5 2 2" xfId="6586" xr:uid="{00000000-0005-0000-0000-0000BA190000}"/>
    <cellStyle name="EYColumnHeading 2 2 5 2 2 2" xfId="6587" xr:uid="{00000000-0005-0000-0000-0000BB190000}"/>
    <cellStyle name="EYColumnHeading 2 2 5 2 2 2 2" xfId="6588" xr:uid="{00000000-0005-0000-0000-0000BC190000}"/>
    <cellStyle name="EYColumnHeading 2 2 5 2 2 3" xfId="6589" xr:uid="{00000000-0005-0000-0000-0000BD190000}"/>
    <cellStyle name="EYColumnHeading 2 2 5 2 2 3 2" xfId="6590" xr:uid="{00000000-0005-0000-0000-0000BE190000}"/>
    <cellStyle name="EYColumnHeading 2 2 5 2 2 4" xfId="6591" xr:uid="{00000000-0005-0000-0000-0000BF190000}"/>
    <cellStyle name="EYColumnHeading 2 2 5 2 3" xfId="6592" xr:uid="{00000000-0005-0000-0000-0000C0190000}"/>
    <cellStyle name="EYColumnHeading 2 2 5 2 3 2" xfId="6593" xr:uid="{00000000-0005-0000-0000-0000C1190000}"/>
    <cellStyle name="EYColumnHeading 2 2 5 2 4" xfId="6594" xr:uid="{00000000-0005-0000-0000-0000C2190000}"/>
    <cellStyle name="EYColumnHeading 2 2 5 2 4 2" xfId="6595" xr:uid="{00000000-0005-0000-0000-0000C3190000}"/>
    <cellStyle name="EYColumnHeading 2 2 5 2 5" xfId="6596" xr:uid="{00000000-0005-0000-0000-0000C4190000}"/>
    <cellStyle name="EYColumnHeading 2 2 5 2 6" xfId="28957" xr:uid="{00000000-0005-0000-0000-00001D710000}"/>
    <cellStyle name="EYColumnHeading 2 2 5 3" xfId="6597" xr:uid="{00000000-0005-0000-0000-0000C5190000}"/>
    <cellStyle name="EYColumnHeading 2 2 5 3 2" xfId="6598" xr:uid="{00000000-0005-0000-0000-0000C6190000}"/>
    <cellStyle name="EYColumnHeading 2 2 5 3 2 2" xfId="6599" xr:uid="{00000000-0005-0000-0000-0000C7190000}"/>
    <cellStyle name="EYColumnHeading 2 2 5 3 2 2 2" xfId="27798" xr:uid="{00000000-0005-0000-0000-0000966C0000}"/>
    <cellStyle name="EYColumnHeading 2 2 5 3 3" xfId="6600" xr:uid="{00000000-0005-0000-0000-0000C8190000}"/>
    <cellStyle name="EYColumnHeading 2 2 5 3 3 2" xfId="6601" xr:uid="{00000000-0005-0000-0000-0000C9190000}"/>
    <cellStyle name="EYColumnHeading 2 2 5 3 3 3" xfId="30052" xr:uid="{00000000-0005-0000-0000-000064750000}"/>
    <cellStyle name="EYColumnHeading 2 2 5 3 4" xfId="6602" xr:uid="{00000000-0005-0000-0000-0000CA190000}"/>
    <cellStyle name="EYColumnHeading 2 2 5 4" xfId="6603" xr:uid="{00000000-0005-0000-0000-0000CB190000}"/>
    <cellStyle name="EYColumnHeading 2 2 5 4 2" xfId="6604" xr:uid="{00000000-0005-0000-0000-0000CC190000}"/>
    <cellStyle name="EYColumnHeading 2 2 5 5" xfId="6605" xr:uid="{00000000-0005-0000-0000-0000CD190000}"/>
    <cellStyle name="EYColumnHeading 2 2 5 5 2" xfId="6606" xr:uid="{00000000-0005-0000-0000-0000CE190000}"/>
    <cellStyle name="EYColumnHeading 2 2 5 6" xfId="6607" xr:uid="{00000000-0005-0000-0000-0000CF190000}"/>
    <cellStyle name="EYColumnHeading 2 2 5 7" xfId="31776" xr:uid="{00000000-0005-0000-0000-0000207C0000}"/>
    <cellStyle name="EYColumnHeading 2 2 6" xfId="1980" xr:uid="{00000000-0005-0000-0000-0000BC070000}"/>
    <cellStyle name="EYColumnHeading 2 2 6 2" xfId="6608" xr:uid="{00000000-0005-0000-0000-0000D0190000}"/>
    <cellStyle name="EYColumnHeading 2 2 6 2 2" xfId="6609" xr:uid="{00000000-0005-0000-0000-0000D1190000}"/>
    <cellStyle name="EYColumnHeading 2 2 6 2 2 2" xfId="6610" xr:uid="{00000000-0005-0000-0000-0000D2190000}"/>
    <cellStyle name="EYColumnHeading 2 2 6 2 2 2 2" xfId="28300" xr:uid="{00000000-0005-0000-0000-00008C6E0000}"/>
    <cellStyle name="EYColumnHeading 2 2 6 2 3" xfId="6611" xr:uid="{00000000-0005-0000-0000-0000D3190000}"/>
    <cellStyle name="EYColumnHeading 2 2 6 2 3 2" xfId="6612" xr:uid="{00000000-0005-0000-0000-0000D4190000}"/>
    <cellStyle name="EYColumnHeading 2 2 6 2 3 2 2" xfId="26478" xr:uid="{00000000-0005-0000-0000-00006E670000}"/>
    <cellStyle name="EYColumnHeading 2 2 6 2 3 3" xfId="25252" xr:uid="{00000000-0005-0000-0000-0000A4620000}"/>
    <cellStyle name="EYColumnHeading 2 2 6 2 4" xfId="6613" xr:uid="{00000000-0005-0000-0000-0000D5190000}"/>
    <cellStyle name="EYColumnHeading 2 2 6 2 4 2" xfId="26733" xr:uid="{00000000-0005-0000-0000-00006D680000}"/>
    <cellStyle name="EYColumnHeading 2 2 6 3" xfId="6614" xr:uid="{00000000-0005-0000-0000-0000D6190000}"/>
    <cellStyle name="EYColumnHeading 2 2 6 3 2" xfId="6615" xr:uid="{00000000-0005-0000-0000-0000D7190000}"/>
    <cellStyle name="EYColumnHeading 2 2 6 3 3" xfId="29178" xr:uid="{00000000-0005-0000-0000-0000FA710000}"/>
    <cellStyle name="EYColumnHeading 2 2 6 4" xfId="6616" xr:uid="{00000000-0005-0000-0000-0000D8190000}"/>
    <cellStyle name="EYColumnHeading 2 2 6 4 2" xfId="6617" xr:uid="{00000000-0005-0000-0000-0000D9190000}"/>
    <cellStyle name="EYColumnHeading 2 2 6 4 2 2" xfId="27682" xr:uid="{00000000-0005-0000-0000-0000226C0000}"/>
    <cellStyle name="EYColumnHeading 2 2 6 5" xfId="6618" xr:uid="{00000000-0005-0000-0000-0000DA190000}"/>
    <cellStyle name="EYColumnHeading 2 2 6 6" xfId="32074" xr:uid="{00000000-0005-0000-0000-00004A7D0000}"/>
    <cellStyle name="EYColumnHeading 2 2 7" xfId="2801" xr:uid="{00000000-0005-0000-0000-0000F10A0000}"/>
    <cellStyle name="EYColumnHeading 2 2 7 2" xfId="6619" xr:uid="{00000000-0005-0000-0000-0000DB190000}"/>
    <cellStyle name="EYColumnHeading 2 2 7 2 2" xfId="6620" xr:uid="{00000000-0005-0000-0000-0000DC190000}"/>
    <cellStyle name="EYColumnHeading 2 2 7 3" xfId="6621" xr:uid="{00000000-0005-0000-0000-0000DD190000}"/>
    <cellStyle name="EYColumnHeading 2 2 7 3 2" xfId="6622" xr:uid="{00000000-0005-0000-0000-0000DE190000}"/>
    <cellStyle name="EYColumnHeading 2 2 7 4" xfId="6623" xr:uid="{00000000-0005-0000-0000-0000DF190000}"/>
    <cellStyle name="EYColumnHeading 2 2 7 5" xfId="31945" xr:uid="{00000000-0005-0000-0000-0000C97C0000}"/>
    <cellStyle name="EYColumnHeading 2 2 8" xfId="6624" xr:uid="{00000000-0005-0000-0000-0000E0190000}"/>
    <cellStyle name="EYColumnHeading 2 2 8 2" xfId="6625" xr:uid="{00000000-0005-0000-0000-0000E1190000}"/>
    <cellStyle name="EYColumnHeading 2 2 9" xfId="6626" xr:uid="{00000000-0005-0000-0000-0000E2190000}"/>
    <cellStyle name="EYColumnHeading 2 2 9 2" xfId="6627" xr:uid="{00000000-0005-0000-0000-0000E3190000}"/>
    <cellStyle name="EYColumnHeading 2 2 9 2 2" xfId="31200" xr:uid="{00000000-0005-0000-0000-0000E0790000}"/>
    <cellStyle name="EYColumnHeading 2 3" xfId="1246" xr:uid="{00000000-0005-0000-0000-0000DE040000}"/>
    <cellStyle name="EYColumnHeading 2 3 2" xfId="1364" xr:uid="{00000000-0005-0000-0000-000054050000}"/>
    <cellStyle name="EYColumnHeading 2 3 2 2" xfId="2355" xr:uid="{00000000-0005-0000-0000-000033090000}"/>
    <cellStyle name="EYColumnHeading 2 3 2 2 2" xfId="6628" xr:uid="{00000000-0005-0000-0000-0000E4190000}"/>
    <cellStyle name="EYColumnHeading 2 3 2 2 2 2" xfId="6629" xr:uid="{00000000-0005-0000-0000-0000E5190000}"/>
    <cellStyle name="EYColumnHeading 2 3 2 2 2 2 2" xfId="6630" xr:uid="{00000000-0005-0000-0000-0000E6190000}"/>
    <cellStyle name="EYColumnHeading 2 3 2 2 2 2 2 2" xfId="26358" xr:uid="{00000000-0005-0000-0000-0000F6660000}"/>
    <cellStyle name="EYColumnHeading 2 3 2 2 2 3" xfId="6631" xr:uid="{00000000-0005-0000-0000-0000E7190000}"/>
    <cellStyle name="EYColumnHeading 2 3 2 2 2 3 2" xfId="6632" xr:uid="{00000000-0005-0000-0000-0000E8190000}"/>
    <cellStyle name="EYColumnHeading 2 3 2 2 2 4" xfId="6633" xr:uid="{00000000-0005-0000-0000-0000E9190000}"/>
    <cellStyle name="EYColumnHeading 2 3 2 2 3" xfId="6634" xr:uid="{00000000-0005-0000-0000-0000EA190000}"/>
    <cellStyle name="EYColumnHeading 2 3 2 2 3 2" xfId="6635" xr:uid="{00000000-0005-0000-0000-0000EB190000}"/>
    <cellStyle name="EYColumnHeading 2 3 2 2 3 2 2" xfId="26453" xr:uid="{00000000-0005-0000-0000-000055670000}"/>
    <cellStyle name="EYColumnHeading 2 3 2 2 3 3" xfId="27954" xr:uid="{00000000-0005-0000-0000-0000326D0000}"/>
    <cellStyle name="EYColumnHeading 2 3 2 2 4" xfId="6636" xr:uid="{00000000-0005-0000-0000-0000EC190000}"/>
    <cellStyle name="EYColumnHeading 2 3 2 2 4 2" xfId="6637" xr:uid="{00000000-0005-0000-0000-0000ED190000}"/>
    <cellStyle name="EYColumnHeading 2 3 2 2 4 2 2" xfId="28540" xr:uid="{00000000-0005-0000-0000-00007C6F0000}"/>
    <cellStyle name="EYColumnHeading 2 3 2 2 5" xfId="6638" xr:uid="{00000000-0005-0000-0000-0000EE190000}"/>
    <cellStyle name="EYColumnHeading 2 3 2 2 5 2" xfId="29346" xr:uid="{00000000-0005-0000-0000-0000A2720000}"/>
    <cellStyle name="EYColumnHeading 2 3 2 2 6" xfId="30194" xr:uid="{00000000-0005-0000-0000-0000F2750000}"/>
    <cellStyle name="EYColumnHeading 2 3 2 3" xfId="6639" xr:uid="{00000000-0005-0000-0000-0000EF190000}"/>
    <cellStyle name="EYColumnHeading 2 3 2 3 2" xfId="6640" xr:uid="{00000000-0005-0000-0000-0000F0190000}"/>
    <cellStyle name="EYColumnHeading 2 3 2 3 2 2" xfId="6641" xr:uid="{00000000-0005-0000-0000-0000F1190000}"/>
    <cellStyle name="EYColumnHeading 2 3 2 3 3" xfId="6642" xr:uid="{00000000-0005-0000-0000-0000F2190000}"/>
    <cellStyle name="EYColumnHeading 2 3 2 3 3 2" xfId="6643" xr:uid="{00000000-0005-0000-0000-0000F3190000}"/>
    <cellStyle name="EYColumnHeading 2 3 2 3 4" xfId="6644" xr:uid="{00000000-0005-0000-0000-0000F4190000}"/>
    <cellStyle name="EYColumnHeading 2 3 2 4" xfId="6645" xr:uid="{00000000-0005-0000-0000-0000F5190000}"/>
    <cellStyle name="EYColumnHeading 2 3 2 4 2" xfId="6646" xr:uid="{00000000-0005-0000-0000-0000F6190000}"/>
    <cellStyle name="EYColumnHeading 2 3 2 5" xfId="6647" xr:uid="{00000000-0005-0000-0000-0000F7190000}"/>
    <cellStyle name="EYColumnHeading 2 3 2 5 2" xfId="6648" xr:uid="{00000000-0005-0000-0000-0000F8190000}"/>
    <cellStyle name="EYColumnHeading 2 3 2 6" xfId="6649" xr:uid="{00000000-0005-0000-0000-0000F9190000}"/>
    <cellStyle name="EYColumnHeading 2 3 3" xfId="1626" xr:uid="{00000000-0005-0000-0000-00005A060000}"/>
    <cellStyle name="EYColumnHeading 2 3 3 2" xfId="2611" xr:uid="{00000000-0005-0000-0000-0000330A0000}"/>
    <cellStyle name="EYColumnHeading 2 3 3 2 2" xfId="6650" xr:uid="{00000000-0005-0000-0000-0000FA190000}"/>
    <cellStyle name="EYColumnHeading 2 3 3 2 2 2" xfId="6651" xr:uid="{00000000-0005-0000-0000-0000FB190000}"/>
    <cellStyle name="EYColumnHeading 2 3 3 2 2 2 2" xfId="6652" xr:uid="{00000000-0005-0000-0000-0000FC190000}"/>
    <cellStyle name="EYColumnHeading 2 3 3 2 2 2 3" xfId="27410" xr:uid="{00000000-0005-0000-0000-0000126B0000}"/>
    <cellStyle name="EYColumnHeading 2 3 3 2 2 3" xfId="6653" xr:uid="{00000000-0005-0000-0000-0000FD190000}"/>
    <cellStyle name="EYColumnHeading 2 3 3 2 2 3 2" xfId="6654" xr:uid="{00000000-0005-0000-0000-0000FE190000}"/>
    <cellStyle name="EYColumnHeading 2 3 3 2 2 4" xfId="6655" xr:uid="{00000000-0005-0000-0000-0000FF190000}"/>
    <cellStyle name="EYColumnHeading 2 3 3 2 3" xfId="6656" xr:uid="{00000000-0005-0000-0000-0000001A0000}"/>
    <cellStyle name="EYColumnHeading 2 3 3 2 3 2" xfId="6657" xr:uid="{00000000-0005-0000-0000-0000011A0000}"/>
    <cellStyle name="EYColumnHeading 2 3 3 2 4" xfId="6658" xr:uid="{00000000-0005-0000-0000-0000021A0000}"/>
    <cellStyle name="EYColumnHeading 2 3 3 2 4 2" xfId="6659" xr:uid="{00000000-0005-0000-0000-0000031A0000}"/>
    <cellStyle name="EYColumnHeading 2 3 3 2 5" xfId="6660" xr:uid="{00000000-0005-0000-0000-0000041A0000}"/>
    <cellStyle name="EYColumnHeading 2 3 3 2 6" xfId="32249" xr:uid="{00000000-0005-0000-0000-0000F97D0000}"/>
    <cellStyle name="EYColumnHeading 2 3 3 3" xfId="6661" xr:uid="{00000000-0005-0000-0000-0000051A0000}"/>
    <cellStyle name="EYColumnHeading 2 3 3 3 2" xfId="6662" xr:uid="{00000000-0005-0000-0000-0000061A0000}"/>
    <cellStyle name="EYColumnHeading 2 3 3 3 2 2" xfId="6663" xr:uid="{00000000-0005-0000-0000-0000071A0000}"/>
    <cellStyle name="EYColumnHeading 2 3 3 3 2 2 2" xfId="29379" xr:uid="{00000000-0005-0000-0000-0000C3720000}"/>
    <cellStyle name="EYColumnHeading 2 3 3 3 2 3" xfId="28265" xr:uid="{00000000-0005-0000-0000-0000696E0000}"/>
    <cellStyle name="EYColumnHeading 2 3 3 3 3" xfId="6664" xr:uid="{00000000-0005-0000-0000-0000081A0000}"/>
    <cellStyle name="EYColumnHeading 2 3 3 3 3 2" xfId="6665" xr:uid="{00000000-0005-0000-0000-0000091A0000}"/>
    <cellStyle name="EYColumnHeading 2 3 3 3 4" xfId="6666" xr:uid="{00000000-0005-0000-0000-00000A1A0000}"/>
    <cellStyle name="EYColumnHeading 2 3 3 4" xfId="6667" xr:uid="{00000000-0005-0000-0000-00000B1A0000}"/>
    <cellStyle name="EYColumnHeading 2 3 3 4 2" xfId="6668" xr:uid="{00000000-0005-0000-0000-00000C1A0000}"/>
    <cellStyle name="EYColumnHeading 2 3 3 4 3" xfId="27874" xr:uid="{00000000-0005-0000-0000-0000E26C0000}"/>
    <cellStyle name="EYColumnHeading 2 3 3 5" xfId="6669" xr:uid="{00000000-0005-0000-0000-00000D1A0000}"/>
    <cellStyle name="EYColumnHeading 2 3 3 5 2" xfId="6670" xr:uid="{00000000-0005-0000-0000-00000E1A0000}"/>
    <cellStyle name="EYColumnHeading 2 3 3 6" xfId="6671" xr:uid="{00000000-0005-0000-0000-00000F1A0000}"/>
    <cellStyle name="EYColumnHeading 2 3 3 7" xfId="31810" xr:uid="{00000000-0005-0000-0000-0000427C0000}"/>
    <cellStyle name="EYColumnHeading 2 3 4" xfId="2244" xr:uid="{00000000-0005-0000-0000-0000C4080000}"/>
    <cellStyle name="EYColumnHeading 2 3 4 2" xfId="6672" xr:uid="{00000000-0005-0000-0000-0000101A0000}"/>
    <cellStyle name="EYColumnHeading 2 3 4 2 2" xfId="6673" xr:uid="{00000000-0005-0000-0000-0000111A0000}"/>
    <cellStyle name="EYColumnHeading 2 3 4 2 2 2" xfId="6674" xr:uid="{00000000-0005-0000-0000-0000121A0000}"/>
    <cellStyle name="EYColumnHeading 2 3 4 2 2 2 2" xfId="27799" xr:uid="{00000000-0005-0000-0000-0000976C0000}"/>
    <cellStyle name="EYColumnHeading 2 3 4 2 3" xfId="6675" xr:uid="{00000000-0005-0000-0000-0000131A0000}"/>
    <cellStyle name="EYColumnHeading 2 3 4 2 3 2" xfId="6676" xr:uid="{00000000-0005-0000-0000-0000141A0000}"/>
    <cellStyle name="EYColumnHeading 2 3 4 2 4" xfId="6677" xr:uid="{00000000-0005-0000-0000-0000151A0000}"/>
    <cellStyle name="EYColumnHeading 2 3 4 3" xfId="6678" xr:uid="{00000000-0005-0000-0000-0000161A0000}"/>
    <cellStyle name="EYColumnHeading 2 3 4 3 2" xfId="6679" xr:uid="{00000000-0005-0000-0000-0000171A0000}"/>
    <cellStyle name="EYColumnHeading 2 3 4 3 2 2" xfId="26524" xr:uid="{00000000-0005-0000-0000-00009C670000}"/>
    <cellStyle name="EYColumnHeading 2 3 4 3 3" xfId="27927" xr:uid="{00000000-0005-0000-0000-0000176D0000}"/>
    <cellStyle name="EYColumnHeading 2 3 4 4" xfId="6680" xr:uid="{00000000-0005-0000-0000-0000181A0000}"/>
    <cellStyle name="EYColumnHeading 2 3 4 4 2" xfId="6681" xr:uid="{00000000-0005-0000-0000-0000191A0000}"/>
    <cellStyle name="EYColumnHeading 2 3 4 4 3" xfId="26279" xr:uid="{00000000-0005-0000-0000-0000A7660000}"/>
    <cellStyle name="EYColumnHeading 2 3 4 5" xfId="6682" xr:uid="{00000000-0005-0000-0000-00001A1A0000}"/>
    <cellStyle name="EYColumnHeading 2 3 5" xfId="6683" xr:uid="{00000000-0005-0000-0000-00001B1A0000}"/>
    <cellStyle name="EYColumnHeading 2 3 5 2" xfId="6684" xr:uid="{00000000-0005-0000-0000-00001C1A0000}"/>
    <cellStyle name="EYColumnHeading 2 3 5 2 2" xfId="6685" xr:uid="{00000000-0005-0000-0000-00001D1A0000}"/>
    <cellStyle name="EYColumnHeading 2 3 5 3" xfId="6686" xr:uid="{00000000-0005-0000-0000-00001E1A0000}"/>
    <cellStyle name="EYColumnHeading 2 3 5 3 2" xfId="6687" xr:uid="{00000000-0005-0000-0000-00001F1A0000}"/>
    <cellStyle name="EYColumnHeading 2 3 5 4" xfId="6688" xr:uid="{00000000-0005-0000-0000-0000201A0000}"/>
    <cellStyle name="EYColumnHeading 2 3 5 5" xfId="32585" xr:uid="{00000000-0005-0000-0000-0000497F0000}"/>
    <cellStyle name="EYColumnHeading 2 3 6" xfId="6689" xr:uid="{00000000-0005-0000-0000-0000211A0000}"/>
    <cellStyle name="EYColumnHeading 2 3 6 2" xfId="6690" xr:uid="{00000000-0005-0000-0000-0000221A0000}"/>
    <cellStyle name="EYColumnHeading 2 3 6 2 2" xfId="27617" xr:uid="{00000000-0005-0000-0000-0000E16B0000}"/>
    <cellStyle name="EYColumnHeading 2 3 6 3" xfId="25512" xr:uid="{00000000-0005-0000-0000-0000A8630000}"/>
    <cellStyle name="EYColumnHeading 2 3 7" xfId="6691" xr:uid="{00000000-0005-0000-0000-0000231A0000}"/>
    <cellStyle name="EYColumnHeading 2 3 7 2" xfId="6692" xr:uid="{00000000-0005-0000-0000-0000241A0000}"/>
    <cellStyle name="EYColumnHeading 2 3 8" xfId="6693" xr:uid="{00000000-0005-0000-0000-0000251A0000}"/>
    <cellStyle name="EYColumnHeading 2 3 9" xfId="27069" xr:uid="{00000000-0005-0000-0000-0000BD690000}"/>
    <cellStyle name="EYColumnHeading 2 4" xfId="799" xr:uid="{00000000-0005-0000-0000-00001F030000}"/>
    <cellStyle name="EYColumnHeading 2 4 2" xfId="1327" xr:uid="{00000000-0005-0000-0000-00002F050000}"/>
    <cellStyle name="EYColumnHeading 2 4 2 2" xfId="2318" xr:uid="{00000000-0005-0000-0000-00000E090000}"/>
    <cellStyle name="EYColumnHeading 2 4 2 2 2" xfId="6694" xr:uid="{00000000-0005-0000-0000-0000261A0000}"/>
    <cellStyle name="EYColumnHeading 2 4 2 2 2 2" xfId="6695" xr:uid="{00000000-0005-0000-0000-0000271A0000}"/>
    <cellStyle name="EYColumnHeading 2 4 2 2 2 2 2" xfId="6696" xr:uid="{00000000-0005-0000-0000-0000281A0000}"/>
    <cellStyle name="EYColumnHeading 2 4 2 2 2 2 2 2" xfId="26005" xr:uid="{00000000-0005-0000-0000-000095650000}"/>
    <cellStyle name="EYColumnHeading 2 4 2 2 2 3" xfId="6697" xr:uid="{00000000-0005-0000-0000-0000291A0000}"/>
    <cellStyle name="EYColumnHeading 2 4 2 2 2 3 2" xfId="6698" xr:uid="{00000000-0005-0000-0000-00002A1A0000}"/>
    <cellStyle name="EYColumnHeading 2 4 2 2 2 4" xfId="6699" xr:uid="{00000000-0005-0000-0000-00002B1A0000}"/>
    <cellStyle name="EYColumnHeading 2 4 2 2 2 4 2" xfId="31265" xr:uid="{00000000-0005-0000-0000-0000217A0000}"/>
    <cellStyle name="EYColumnHeading 2 4 2 2 3" xfId="6700" xr:uid="{00000000-0005-0000-0000-00002C1A0000}"/>
    <cellStyle name="EYColumnHeading 2 4 2 2 3 2" xfId="6701" xr:uid="{00000000-0005-0000-0000-00002D1A0000}"/>
    <cellStyle name="EYColumnHeading 2 4 2 2 3 2 2" xfId="28504" xr:uid="{00000000-0005-0000-0000-0000586F0000}"/>
    <cellStyle name="EYColumnHeading 2 4 2 2 4" xfId="6702" xr:uid="{00000000-0005-0000-0000-00002E1A0000}"/>
    <cellStyle name="EYColumnHeading 2 4 2 2 4 2" xfId="6703" xr:uid="{00000000-0005-0000-0000-00002F1A0000}"/>
    <cellStyle name="EYColumnHeading 2 4 2 2 5" xfId="6704" xr:uid="{00000000-0005-0000-0000-0000301A0000}"/>
    <cellStyle name="EYColumnHeading 2 4 2 3" xfId="6705" xr:uid="{00000000-0005-0000-0000-0000311A0000}"/>
    <cellStyle name="EYColumnHeading 2 4 2 3 2" xfId="6706" xr:uid="{00000000-0005-0000-0000-0000321A0000}"/>
    <cellStyle name="EYColumnHeading 2 4 2 3 2 2" xfId="6707" xr:uid="{00000000-0005-0000-0000-0000331A0000}"/>
    <cellStyle name="EYColumnHeading 2 4 2 3 2 3" xfId="25418" xr:uid="{00000000-0005-0000-0000-00004A630000}"/>
    <cellStyle name="EYColumnHeading 2 4 2 3 3" xfId="6708" xr:uid="{00000000-0005-0000-0000-0000341A0000}"/>
    <cellStyle name="EYColumnHeading 2 4 2 3 3 2" xfId="6709" xr:uid="{00000000-0005-0000-0000-0000351A0000}"/>
    <cellStyle name="EYColumnHeading 2 4 2 3 3 3" xfId="30649" xr:uid="{00000000-0005-0000-0000-0000B9770000}"/>
    <cellStyle name="EYColumnHeading 2 4 2 3 4" xfId="6710" xr:uid="{00000000-0005-0000-0000-0000361A0000}"/>
    <cellStyle name="EYColumnHeading 2 4 2 4" xfId="6711" xr:uid="{00000000-0005-0000-0000-0000371A0000}"/>
    <cellStyle name="EYColumnHeading 2 4 2 4 2" xfId="6712" xr:uid="{00000000-0005-0000-0000-0000381A0000}"/>
    <cellStyle name="EYColumnHeading 2 4 2 5" xfId="6713" xr:uid="{00000000-0005-0000-0000-0000391A0000}"/>
    <cellStyle name="EYColumnHeading 2 4 2 5 2" xfId="6714" xr:uid="{00000000-0005-0000-0000-00003A1A0000}"/>
    <cellStyle name="EYColumnHeading 2 4 2 6" xfId="6715" xr:uid="{00000000-0005-0000-0000-00003B1A0000}"/>
    <cellStyle name="EYColumnHeading 2 4 3" xfId="1589" xr:uid="{00000000-0005-0000-0000-000035060000}"/>
    <cellStyle name="EYColumnHeading 2 4 3 2" xfId="2574" xr:uid="{00000000-0005-0000-0000-00000E0A0000}"/>
    <cellStyle name="EYColumnHeading 2 4 3 2 2" xfId="6716" xr:uid="{00000000-0005-0000-0000-00003C1A0000}"/>
    <cellStyle name="EYColumnHeading 2 4 3 2 2 2" xfId="6717" xr:uid="{00000000-0005-0000-0000-00003D1A0000}"/>
    <cellStyle name="EYColumnHeading 2 4 3 2 2 2 2" xfId="6718" xr:uid="{00000000-0005-0000-0000-00003E1A0000}"/>
    <cellStyle name="EYColumnHeading 2 4 3 2 2 3" xfId="6719" xr:uid="{00000000-0005-0000-0000-00003F1A0000}"/>
    <cellStyle name="EYColumnHeading 2 4 3 2 2 3 2" xfId="6720" xr:uid="{00000000-0005-0000-0000-0000401A0000}"/>
    <cellStyle name="EYColumnHeading 2 4 3 2 2 4" xfId="6721" xr:uid="{00000000-0005-0000-0000-0000411A0000}"/>
    <cellStyle name="EYColumnHeading 2 4 3 2 2 4 2" xfId="27438" xr:uid="{00000000-0005-0000-0000-00002E6B0000}"/>
    <cellStyle name="EYColumnHeading 2 4 3 2 3" xfId="6722" xr:uid="{00000000-0005-0000-0000-0000421A0000}"/>
    <cellStyle name="EYColumnHeading 2 4 3 2 3 2" xfId="6723" xr:uid="{00000000-0005-0000-0000-0000431A0000}"/>
    <cellStyle name="EYColumnHeading 2 4 3 2 4" xfId="6724" xr:uid="{00000000-0005-0000-0000-0000441A0000}"/>
    <cellStyle name="EYColumnHeading 2 4 3 2 4 2" xfId="6725" xr:uid="{00000000-0005-0000-0000-0000451A0000}"/>
    <cellStyle name="EYColumnHeading 2 4 3 2 5" xfId="6726" xr:uid="{00000000-0005-0000-0000-0000461A0000}"/>
    <cellStyle name="EYColumnHeading 2 4 3 2 5 2" xfId="28982" xr:uid="{00000000-0005-0000-0000-000036710000}"/>
    <cellStyle name="EYColumnHeading 2 4 3 2 6" xfId="26491" xr:uid="{00000000-0005-0000-0000-00007B670000}"/>
    <cellStyle name="EYColumnHeading 2 4 3 3" xfId="6727" xr:uid="{00000000-0005-0000-0000-0000471A0000}"/>
    <cellStyle name="EYColumnHeading 2 4 3 3 2" xfId="6728" xr:uid="{00000000-0005-0000-0000-0000481A0000}"/>
    <cellStyle name="EYColumnHeading 2 4 3 3 2 2" xfId="6729" xr:uid="{00000000-0005-0000-0000-0000491A0000}"/>
    <cellStyle name="EYColumnHeading 2 4 3 3 3" xfId="6730" xr:uid="{00000000-0005-0000-0000-00004A1A0000}"/>
    <cellStyle name="EYColumnHeading 2 4 3 3 3 2" xfId="6731" xr:uid="{00000000-0005-0000-0000-00004B1A0000}"/>
    <cellStyle name="EYColumnHeading 2 4 3 3 3 3" xfId="29390" xr:uid="{00000000-0005-0000-0000-0000CE720000}"/>
    <cellStyle name="EYColumnHeading 2 4 3 3 4" xfId="6732" xr:uid="{00000000-0005-0000-0000-00004C1A0000}"/>
    <cellStyle name="EYColumnHeading 2 4 3 3 5" xfId="29775" xr:uid="{00000000-0005-0000-0000-00004F740000}"/>
    <cellStyle name="EYColumnHeading 2 4 3 4" xfId="6733" xr:uid="{00000000-0005-0000-0000-00004D1A0000}"/>
    <cellStyle name="EYColumnHeading 2 4 3 4 2" xfId="6734" xr:uid="{00000000-0005-0000-0000-00004E1A0000}"/>
    <cellStyle name="EYColumnHeading 2 4 3 5" xfId="6735" xr:uid="{00000000-0005-0000-0000-00004F1A0000}"/>
    <cellStyle name="EYColumnHeading 2 4 3 5 2" xfId="6736" xr:uid="{00000000-0005-0000-0000-0000501A0000}"/>
    <cellStyle name="EYColumnHeading 2 4 3 6" xfId="6737" xr:uid="{00000000-0005-0000-0000-0000511A0000}"/>
    <cellStyle name="EYColumnHeading 2 4 3 7" xfId="31790" xr:uid="{00000000-0005-0000-0000-00002E7C0000}"/>
    <cellStyle name="EYColumnHeading 2 4 4" xfId="1875" xr:uid="{00000000-0005-0000-0000-000053070000}"/>
    <cellStyle name="EYColumnHeading 2 4 4 2" xfId="6738" xr:uid="{00000000-0005-0000-0000-0000521A0000}"/>
    <cellStyle name="EYColumnHeading 2 4 4 2 2" xfId="6739" xr:uid="{00000000-0005-0000-0000-0000531A0000}"/>
    <cellStyle name="EYColumnHeading 2 4 4 2 2 2" xfId="6740" xr:uid="{00000000-0005-0000-0000-0000541A0000}"/>
    <cellStyle name="EYColumnHeading 2 4 4 2 2 2 2" xfId="31318" xr:uid="{00000000-0005-0000-0000-0000567A0000}"/>
    <cellStyle name="EYColumnHeading 2 4 4 2 2 3" xfId="28908" xr:uid="{00000000-0005-0000-0000-0000EC700000}"/>
    <cellStyle name="EYColumnHeading 2 4 4 2 3" xfId="6741" xr:uid="{00000000-0005-0000-0000-0000551A0000}"/>
    <cellStyle name="EYColumnHeading 2 4 4 2 3 2" xfId="6742" xr:uid="{00000000-0005-0000-0000-0000561A0000}"/>
    <cellStyle name="EYColumnHeading 2 4 4 2 4" xfId="6743" xr:uid="{00000000-0005-0000-0000-0000571A0000}"/>
    <cellStyle name="EYColumnHeading 2 4 4 3" xfId="6744" xr:uid="{00000000-0005-0000-0000-0000581A0000}"/>
    <cellStyle name="EYColumnHeading 2 4 4 3 2" xfId="6745" xr:uid="{00000000-0005-0000-0000-0000591A0000}"/>
    <cellStyle name="EYColumnHeading 2 4 4 4" xfId="6746" xr:uid="{00000000-0005-0000-0000-00005A1A0000}"/>
    <cellStyle name="EYColumnHeading 2 4 4 4 2" xfId="6747" xr:uid="{00000000-0005-0000-0000-00005B1A0000}"/>
    <cellStyle name="EYColumnHeading 2 4 4 5" xfId="6748" xr:uid="{00000000-0005-0000-0000-00005C1A0000}"/>
    <cellStyle name="EYColumnHeading 2 4 4 6" xfId="32010" xr:uid="{00000000-0005-0000-0000-00000A7D0000}"/>
    <cellStyle name="EYColumnHeading 2 4 5" xfId="6749" xr:uid="{00000000-0005-0000-0000-00005D1A0000}"/>
    <cellStyle name="EYColumnHeading 2 4 5 2" xfId="6750" xr:uid="{00000000-0005-0000-0000-00005E1A0000}"/>
    <cellStyle name="EYColumnHeading 2 4 5 2 2" xfId="6751" xr:uid="{00000000-0005-0000-0000-00005F1A0000}"/>
    <cellStyle name="EYColumnHeading 2 4 5 2 2 2" xfId="31113" xr:uid="{00000000-0005-0000-0000-000089790000}"/>
    <cellStyle name="EYColumnHeading 2 4 5 3" xfId="6752" xr:uid="{00000000-0005-0000-0000-0000601A0000}"/>
    <cellStyle name="EYColumnHeading 2 4 5 3 2" xfId="6753" xr:uid="{00000000-0005-0000-0000-0000611A0000}"/>
    <cellStyle name="EYColumnHeading 2 4 5 4" xfId="6754" xr:uid="{00000000-0005-0000-0000-0000621A0000}"/>
    <cellStyle name="EYColumnHeading 2 4 5 5" xfId="32372" xr:uid="{00000000-0005-0000-0000-0000747E0000}"/>
    <cellStyle name="EYColumnHeading 2 4 6" xfId="6755" xr:uid="{00000000-0005-0000-0000-0000631A0000}"/>
    <cellStyle name="EYColumnHeading 2 4 6 2" xfId="6756" xr:uid="{00000000-0005-0000-0000-0000641A0000}"/>
    <cellStyle name="EYColumnHeading 2 4 6 2 2" xfId="31226" xr:uid="{00000000-0005-0000-0000-0000FA790000}"/>
    <cellStyle name="EYColumnHeading 2 4 7" xfId="6757" xr:uid="{00000000-0005-0000-0000-0000651A0000}"/>
    <cellStyle name="EYColumnHeading 2 4 7 2" xfId="6758" xr:uid="{00000000-0005-0000-0000-0000661A0000}"/>
    <cellStyle name="EYColumnHeading 2 4 8" xfId="6759" xr:uid="{00000000-0005-0000-0000-0000671A0000}"/>
    <cellStyle name="EYColumnHeading 2 4 9" xfId="25725" xr:uid="{00000000-0005-0000-0000-00007D640000}"/>
    <cellStyle name="EYColumnHeading 2 5" xfId="996" xr:uid="{00000000-0005-0000-0000-0000E4030000}"/>
    <cellStyle name="EYColumnHeading 2 5 2" xfId="2016" xr:uid="{00000000-0005-0000-0000-0000E0070000}"/>
    <cellStyle name="EYColumnHeading 2 5 2 2" xfId="6760" xr:uid="{00000000-0005-0000-0000-0000681A0000}"/>
    <cellStyle name="EYColumnHeading 2 5 2 2 2" xfId="6761" xr:uid="{00000000-0005-0000-0000-0000691A0000}"/>
    <cellStyle name="EYColumnHeading 2 5 2 2 2 2" xfId="6762" xr:uid="{00000000-0005-0000-0000-00006A1A0000}"/>
    <cellStyle name="EYColumnHeading 2 5 2 2 2 2 2" xfId="27800" xr:uid="{00000000-0005-0000-0000-0000986C0000}"/>
    <cellStyle name="EYColumnHeading 2 5 2 2 3" xfId="6763" xr:uid="{00000000-0005-0000-0000-00006B1A0000}"/>
    <cellStyle name="EYColumnHeading 2 5 2 2 3 2" xfId="6764" xr:uid="{00000000-0005-0000-0000-00006C1A0000}"/>
    <cellStyle name="EYColumnHeading 2 5 2 2 3 3" xfId="28361" xr:uid="{00000000-0005-0000-0000-0000C96E0000}"/>
    <cellStyle name="EYColumnHeading 2 5 2 2 4" xfId="6765" xr:uid="{00000000-0005-0000-0000-00006D1A0000}"/>
    <cellStyle name="EYColumnHeading 2 5 2 3" xfId="6766" xr:uid="{00000000-0005-0000-0000-00006E1A0000}"/>
    <cellStyle name="EYColumnHeading 2 5 2 3 2" xfId="6767" xr:uid="{00000000-0005-0000-0000-00006F1A0000}"/>
    <cellStyle name="EYColumnHeading 2 5 2 4" xfId="6768" xr:uid="{00000000-0005-0000-0000-0000701A0000}"/>
    <cellStyle name="EYColumnHeading 2 5 2 4 2" xfId="6769" xr:uid="{00000000-0005-0000-0000-0000711A0000}"/>
    <cellStyle name="EYColumnHeading 2 5 2 5" xfId="6770" xr:uid="{00000000-0005-0000-0000-0000721A0000}"/>
    <cellStyle name="EYColumnHeading 2 5 3" xfId="6771" xr:uid="{00000000-0005-0000-0000-0000731A0000}"/>
    <cellStyle name="EYColumnHeading 2 5 3 2" xfId="6772" xr:uid="{00000000-0005-0000-0000-0000741A0000}"/>
    <cellStyle name="EYColumnHeading 2 5 3 2 2" xfId="6773" xr:uid="{00000000-0005-0000-0000-0000751A0000}"/>
    <cellStyle name="EYColumnHeading 2 5 3 3" xfId="6774" xr:uid="{00000000-0005-0000-0000-0000761A0000}"/>
    <cellStyle name="EYColumnHeading 2 5 3 3 2" xfId="6775" xr:uid="{00000000-0005-0000-0000-0000771A0000}"/>
    <cellStyle name="EYColumnHeading 2 5 3 3 3" xfId="27929" xr:uid="{00000000-0005-0000-0000-0000196D0000}"/>
    <cellStyle name="EYColumnHeading 2 5 3 4" xfId="6776" xr:uid="{00000000-0005-0000-0000-0000781A0000}"/>
    <cellStyle name="EYColumnHeading 2 5 3 4 2" xfId="28349" xr:uid="{00000000-0005-0000-0000-0000BD6E0000}"/>
    <cellStyle name="EYColumnHeading 2 5 3 5" xfId="32450" xr:uid="{00000000-0005-0000-0000-0000C27E0000}"/>
    <cellStyle name="EYColumnHeading 2 5 4" xfId="6777" xr:uid="{00000000-0005-0000-0000-0000791A0000}"/>
    <cellStyle name="EYColumnHeading 2 5 4 2" xfId="6778" xr:uid="{00000000-0005-0000-0000-00007A1A0000}"/>
    <cellStyle name="EYColumnHeading 2 5 4 3" xfId="27452" xr:uid="{00000000-0005-0000-0000-00003C6B0000}"/>
    <cellStyle name="EYColumnHeading 2 5 5" xfId="6779" xr:uid="{00000000-0005-0000-0000-00007B1A0000}"/>
    <cellStyle name="EYColumnHeading 2 5 5 2" xfId="6780" xr:uid="{00000000-0005-0000-0000-00007C1A0000}"/>
    <cellStyle name="EYColumnHeading 2 5 5 2 2" xfId="28685" xr:uid="{00000000-0005-0000-0000-00000D700000}"/>
    <cellStyle name="EYColumnHeading 2 5 6" xfId="6781" xr:uid="{00000000-0005-0000-0000-00007D1A0000}"/>
    <cellStyle name="EYColumnHeading 2 5 6 2" xfId="27973" xr:uid="{00000000-0005-0000-0000-0000456D0000}"/>
    <cellStyle name="EYColumnHeading 2 6" xfId="782" xr:uid="{00000000-0005-0000-0000-00000E030000}"/>
    <cellStyle name="EYColumnHeading 2 6 2" xfId="1865" xr:uid="{00000000-0005-0000-0000-000049070000}"/>
    <cellStyle name="EYColumnHeading 2 6 2 2" xfId="6782" xr:uid="{00000000-0005-0000-0000-00007E1A0000}"/>
    <cellStyle name="EYColumnHeading 2 6 2 2 2" xfId="6783" xr:uid="{00000000-0005-0000-0000-00007F1A0000}"/>
    <cellStyle name="EYColumnHeading 2 6 2 2 2 2" xfId="6784" xr:uid="{00000000-0005-0000-0000-0000801A0000}"/>
    <cellStyle name="EYColumnHeading 2 6 2 2 3" xfId="6785" xr:uid="{00000000-0005-0000-0000-0000811A0000}"/>
    <cellStyle name="EYColumnHeading 2 6 2 2 3 2" xfId="6786" xr:uid="{00000000-0005-0000-0000-0000821A0000}"/>
    <cellStyle name="EYColumnHeading 2 6 2 2 3 2 2" xfId="29483" xr:uid="{00000000-0005-0000-0000-00002B730000}"/>
    <cellStyle name="EYColumnHeading 2 6 2 2 3 3" xfId="28250" xr:uid="{00000000-0005-0000-0000-00005A6E0000}"/>
    <cellStyle name="EYColumnHeading 2 6 2 2 4" xfId="6787" xr:uid="{00000000-0005-0000-0000-0000831A0000}"/>
    <cellStyle name="EYColumnHeading 2 6 2 3" xfId="6788" xr:uid="{00000000-0005-0000-0000-0000841A0000}"/>
    <cellStyle name="EYColumnHeading 2 6 2 3 2" xfId="6789" xr:uid="{00000000-0005-0000-0000-0000851A0000}"/>
    <cellStyle name="EYColumnHeading 2 6 2 4" xfId="6790" xr:uid="{00000000-0005-0000-0000-0000861A0000}"/>
    <cellStyle name="EYColumnHeading 2 6 2 4 2" xfId="6791" xr:uid="{00000000-0005-0000-0000-0000871A0000}"/>
    <cellStyle name="EYColumnHeading 2 6 2 4 3" xfId="29935" xr:uid="{00000000-0005-0000-0000-0000EF740000}"/>
    <cellStyle name="EYColumnHeading 2 6 2 5" xfId="6792" xr:uid="{00000000-0005-0000-0000-0000881A0000}"/>
    <cellStyle name="EYColumnHeading 2 6 2 6" xfId="32007" xr:uid="{00000000-0005-0000-0000-0000077D0000}"/>
    <cellStyle name="EYColumnHeading 2 6 3" xfId="6793" xr:uid="{00000000-0005-0000-0000-0000891A0000}"/>
    <cellStyle name="EYColumnHeading 2 6 3 2" xfId="6794" xr:uid="{00000000-0005-0000-0000-00008A1A0000}"/>
    <cellStyle name="EYColumnHeading 2 6 3 2 2" xfId="6795" xr:uid="{00000000-0005-0000-0000-00008B1A0000}"/>
    <cellStyle name="EYColumnHeading 2 6 3 3" xfId="6796" xr:uid="{00000000-0005-0000-0000-00008C1A0000}"/>
    <cellStyle name="EYColumnHeading 2 6 3 3 2" xfId="6797" xr:uid="{00000000-0005-0000-0000-00008D1A0000}"/>
    <cellStyle name="EYColumnHeading 2 6 3 3 3" xfId="31261" xr:uid="{00000000-0005-0000-0000-00001D7A0000}"/>
    <cellStyle name="EYColumnHeading 2 6 3 4" xfId="6798" xr:uid="{00000000-0005-0000-0000-00008E1A0000}"/>
    <cellStyle name="EYColumnHeading 2 6 4" xfId="6799" xr:uid="{00000000-0005-0000-0000-00008F1A0000}"/>
    <cellStyle name="EYColumnHeading 2 6 4 2" xfId="6800" xr:uid="{00000000-0005-0000-0000-0000901A0000}"/>
    <cellStyle name="EYColumnHeading 2 6 5" xfId="6801" xr:uid="{00000000-0005-0000-0000-0000911A0000}"/>
    <cellStyle name="EYColumnHeading 2 6 5 2" xfId="6802" xr:uid="{00000000-0005-0000-0000-0000921A0000}"/>
    <cellStyle name="EYColumnHeading 2 6 6" xfId="6803" xr:uid="{00000000-0005-0000-0000-0000931A0000}"/>
    <cellStyle name="EYColumnHeading 2 6 7" xfId="31459" xr:uid="{00000000-0005-0000-0000-0000E37A0000}"/>
    <cellStyle name="EYColumnHeading 2 7" xfId="1825" xr:uid="{00000000-0005-0000-0000-000021070000}"/>
    <cellStyle name="EYColumnHeading 2 7 2" xfId="6804" xr:uid="{00000000-0005-0000-0000-0000941A0000}"/>
    <cellStyle name="EYColumnHeading 2 7 2 2" xfId="6805" xr:uid="{00000000-0005-0000-0000-0000951A0000}"/>
    <cellStyle name="EYColumnHeading 2 7 2 2 2" xfId="6806" xr:uid="{00000000-0005-0000-0000-0000961A0000}"/>
    <cellStyle name="EYColumnHeading 2 7 2 2 3" xfId="25515" xr:uid="{00000000-0005-0000-0000-0000AB630000}"/>
    <cellStyle name="EYColumnHeading 2 7 2 3" xfId="6807" xr:uid="{00000000-0005-0000-0000-0000971A0000}"/>
    <cellStyle name="EYColumnHeading 2 7 2 3 2" xfId="6808" xr:uid="{00000000-0005-0000-0000-0000981A0000}"/>
    <cellStyle name="EYColumnHeading 2 7 2 3 3" xfId="30368" xr:uid="{00000000-0005-0000-0000-0000A0760000}"/>
    <cellStyle name="EYColumnHeading 2 7 2 4" xfId="6809" xr:uid="{00000000-0005-0000-0000-0000991A0000}"/>
    <cellStyle name="EYColumnHeading 2 7 2 4 2" xfId="26403" xr:uid="{00000000-0005-0000-0000-000023670000}"/>
    <cellStyle name="EYColumnHeading 2 7 3" xfId="6810" xr:uid="{00000000-0005-0000-0000-00009A1A0000}"/>
    <cellStyle name="EYColumnHeading 2 7 3 2" xfId="6811" xr:uid="{00000000-0005-0000-0000-00009B1A0000}"/>
    <cellStyle name="EYColumnHeading 2 7 3 3" xfId="28272" xr:uid="{00000000-0005-0000-0000-0000706E0000}"/>
    <cellStyle name="EYColumnHeading 2 7 4" xfId="6812" xr:uid="{00000000-0005-0000-0000-00009C1A0000}"/>
    <cellStyle name="EYColumnHeading 2 7 4 2" xfId="6813" xr:uid="{00000000-0005-0000-0000-00009D1A0000}"/>
    <cellStyle name="EYColumnHeading 2 7 5" xfId="6814" xr:uid="{00000000-0005-0000-0000-00009E1A0000}"/>
    <cellStyle name="EYColumnHeading 2 7 6" xfId="31990" xr:uid="{00000000-0005-0000-0000-0000F67C0000}"/>
    <cellStyle name="EYColumnHeading 2 8" xfId="6815" xr:uid="{00000000-0005-0000-0000-00009F1A0000}"/>
    <cellStyle name="EYColumnHeading 2 8 2" xfId="6816" xr:uid="{00000000-0005-0000-0000-0000A01A0000}"/>
    <cellStyle name="EYColumnHeading 2 9" xfId="6817" xr:uid="{00000000-0005-0000-0000-0000A11A0000}"/>
    <cellStyle name="EYColumnHeading 2 9 2" xfId="6818" xr:uid="{00000000-0005-0000-0000-0000A21A0000}"/>
    <cellStyle name="EYColumnHeading 2 9 2 2" xfId="27364" xr:uid="{00000000-0005-0000-0000-0000E46A0000}"/>
    <cellStyle name="EYColumnHeading 2 9 3" xfId="30511" xr:uid="{00000000-0005-0000-0000-00002F770000}"/>
    <cellStyle name="EYColumnHeading 3" xfId="1030" xr:uid="{00000000-0005-0000-0000-000006040000}"/>
    <cellStyle name="EYColumnHeading 3 10" xfId="31365" xr:uid="{00000000-0005-0000-0000-0000857A0000}"/>
    <cellStyle name="EYColumnHeading 3 2" xfId="1446" xr:uid="{00000000-0005-0000-0000-0000A6050000}"/>
    <cellStyle name="EYColumnHeading 3 2 2" xfId="1708" xr:uid="{00000000-0005-0000-0000-0000AC060000}"/>
    <cellStyle name="EYColumnHeading 3 2 2 2" xfId="2693" xr:uid="{00000000-0005-0000-0000-0000850A0000}"/>
    <cellStyle name="EYColumnHeading 3 2 2 2 2" xfId="6819" xr:uid="{00000000-0005-0000-0000-0000A31A0000}"/>
    <cellStyle name="EYColumnHeading 3 2 2 2 2 2" xfId="6820" xr:uid="{00000000-0005-0000-0000-0000A41A0000}"/>
    <cellStyle name="EYColumnHeading 3 2 2 2 2 2 2" xfId="6821" xr:uid="{00000000-0005-0000-0000-0000A51A0000}"/>
    <cellStyle name="EYColumnHeading 3 2 2 2 2 3" xfId="6822" xr:uid="{00000000-0005-0000-0000-0000A61A0000}"/>
    <cellStyle name="EYColumnHeading 3 2 2 2 2 3 2" xfId="6823" xr:uid="{00000000-0005-0000-0000-0000A71A0000}"/>
    <cellStyle name="EYColumnHeading 3 2 2 2 2 4" xfId="6824" xr:uid="{00000000-0005-0000-0000-0000A81A0000}"/>
    <cellStyle name="EYColumnHeading 3 2 2 2 3" xfId="6825" xr:uid="{00000000-0005-0000-0000-0000A91A0000}"/>
    <cellStyle name="EYColumnHeading 3 2 2 2 3 2" xfId="6826" xr:uid="{00000000-0005-0000-0000-0000AA1A0000}"/>
    <cellStyle name="EYColumnHeading 3 2 2 2 4" xfId="6827" xr:uid="{00000000-0005-0000-0000-0000AB1A0000}"/>
    <cellStyle name="EYColumnHeading 3 2 2 2 4 2" xfId="6828" xr:uid="{00000000-0005-0000-0000-0000AC1A0000}"/>
    <cellStyle name="EYColumnHeading 3 2 2 2 5" xfId="6829" xr:uid="{00000000-0005-0000-0000-0000AD1A0000}"/>
    <cellStyle name="EYColumnHeading 3 2 2 2 6" xfId="32297" xr:uid="{00000000-0005-0000-0000-0000297E0000}"/>
    <cellStyle name="EYColumnHeading 3 2 2 3" xfId="6830" xr:uid="{00000000-0005-0000-0000-0000AE1A0000}"/>
    <cellStyle name="EYColumnHeading 3 2 2 3 2" xfId="6831" xr:uid="{00000000-0005-0000-0000-0000AF1A0000}"/>
    <cellStyle name="EYColumnHeading 3 2 2 3 2 2" xfId="6832" xr:uid="{00000000-0005-0000-0000-0000B01A0000}"/>
    <cellStyle name="EYColumnHeading 3 2 2 3 2 3" xfId="30641" xr:uid="{00000000-0005-0000-0000-0000B1770000}"/>
    <cellStyle name="EYColumnHeading 3 2 2 3 3" xfId="6833" xr:uid="{00000000-0005-0000-0000-0000B11A0000}"/>
    <cellStyle name="EYColumnHeading 3 2 2 3 3 2" xfId="6834" xr:uid="{00000000-0005-0000-0000-0000B21A0000}"/>
    <cellStyle name="EYColumnHeading 3 2 2 3 4" xfId="6835" xr:uid="{00000000-0005-0000-0000-0000B31A0000}"/>
    <cellStyle name="EYColumnHeading 3 2 2 4" xfId="6836" xr:uid="{00000000-0005-0000-0000-0000B41A0000}"/>
    <cellStyle name="EYColumnHeading 3 2 2 4 2" xfId="6837" xr:uid="{00000000-0005-0000-0000-0000B51A0000}"/>
    <cellStyle name="EYColumnHeading 3 2 2 4 2 2" xfId="25889" xr:uid="{00000000-0005-0000-0000-000021650000}"/>
    <cellStyle name="EYColumnHeading 3 2 2 4 3" xfId="27179" xr:uid="{00000000-0005-0000-0000-00002B6A0000}"/>
    <cellStyle name="EYColumnHeading 3 2 2 5" xfId="6838" xr:uid="{00000000-0005-0000-0000-0000B61A0000}"/>
    <cellStyle name="EYColumnHeading 3 2 2 5 2" xfId="6839" xr:uid="{00000000-0005-0000-0000-0000B71A0000}"/>
    <cellStyle name="EYColumnHeading 3 2 2 5 2 2" xfId="30896" xr:uid="{00000000-0005-0000-0000-0000B0780000}"/>
    <cellStyle name="EYColumnHeading 3 2 2 5 3" xfId="26546" xr:uid="{00000000-0005-0000-0000-0000B2670000}"/>
    <cellStyle name="EYColumnHeading 3 2 2 6" xfId="6840" xr:uid="{00000000-0005-0000-0000-0000B81A0000}"/>
    <cellStyle name="EYColumnHeading 3 2 3" xfId="2437" xr:uid="{00000000-0005-0000-0000-000085090000}"/>
    <cellStyle name="EYColumnHeading 3 2 3 2" xfId="6841" xr:uid="{00000000-0005-0000-0000-0000B91A0000}"/>
    <cellStyle name="EYColumnHeading 3 2 3 2 2" xfId="6842" xr:uid="{00000000-0005-0000-0000-0000BA1A0000}"/>
    <cellStyle name="EYColumnHeading 3 2 3 2 2 2" xfId="6843" xr:uid="{00000000-0005-0000-0000-0000BB1A0000}"/>
    <cellStyle name="EYColumnHeading 3 2 3 2 2 2 2" xfId="31156" xr:uid="{00000000-0005-0000-0000-0000B4790000}"/>
    <cellStyle name="EYColumnHeading 3 2 3 2 3" xfId="6844" xr:uid="{00000000-0005-0000-0000-0000BC1A0000}"/>
    <cellStyle name="EYColumnHeading 3 2 3 2 3 2" xfId="6845" xr:uid="{00000000-0005-0000-0000-0000BD1A0000}"/>
    <cellStyle name="EYColumnHeading 3 2 3 2 4" xfId="6846" xr:uid="{00000000-0005-0000-0000-0000BE1A0000}"/>
    <cellStyle name="EYColumnHeading 3 2 3 2 5" xfId="26268" xr:uid="{00000000-0005-0000-0000-00009C660000}"/>
    <cellStyle name="EYColumnHeading 3 2 3 3" xfId="6847" xr:uid="{00000000-0005-0000-0000-0000BF1A0000}"/>
    <cellStyle name="EYColumnHeading 3 2 3 3 2" xfId="6848" xr:uid="{00000000-0005-0000-0000-0000C01A0000}"/>
    <cellStyle name="EYColumnHeading 3 2 3 4" xfId="6849" xr:uid="{00000000-0005-0000-0000-0000C11A0000}"/>
    <cellStyle name="EYColumnHeading 3 2 3 4 2" xfId="6850" xr:uid="{00000000-0005-0000-0000-0000C21A0000}"/>
    <cellStyle name="EYColumnHeading 3 2 3 5" xfId="6851" xr:uid="{00000000-0005-0000-0000-0000C31A0000}"/>
    <cellStyle name="EYColumnHeading 3 2 4" xfId="6852" xr:uid="{00000000-0005-0000-0000-0000C41A0000}"/>
    <cellStyle name="EYColumnHeading 3 2 4 2" xfId="6853" xr:uid="{00000000-0005-0000-0000-0000C51A0000}"/>
    <cellStyle name="EYColumnHeading 3 2 4 2 2" xfId="6854" xr:uid="{00000000-0005-0000-0000-0000C61A0000}"/>
    <cellStyle name="EYColumnHeading 3 2 4 2 2 2" xfId="27844" xr:uid="{00000000-0005-0000-0000-0000C46C0000}"/>
    <cellStyle name="EYColumnHeading 3 2 4 2 3" xfId="29779" xr:uid="{00000000-0005-0000-0000-000053740000}"/>
    <cellStyle name="EYColumnHeading 3 2 4 3" xfId="6855" xr:uid="{00000000-0005-0000-0000-0000C71A0000}"/>
    <cellStyle name="EYColumnHeading 3 2 4 3 2" xfId="6856" xr:uid="{00000000-0005-0000-0000-0000C81A0000}"/>
    <cellStyle name="EYColumnHeading 3 2 4 4" xfId="6857" xr:uid="{00000000-0005-0000-0000-0000C91A0000}"/>
    <cellStyle name="EYColumnHeading 3 2 5" xfId="6858" xr:uid="{00000000-0005-0000-0000-0000CA1A0000}"/>
    <cellStyle name="EYColumnHeading 3 2 5 2" xfId="6859" xr:uid="{00000000-0005-0000-0000-0000CB1A0000}"/>
    <cellStyle name="EYColumnHeading 3 2 5 3" xfId="28769" xr:uid="{00000000-0005-0000-0000-000061700000}"/>
    <cellStyle name="EYColumnHeading 3 2 6" xfId="6860" xr:uid="{00000000-0005-0000-0000-0000CC1A0000}"/>
    <cellStyle name="EYColumnHeading 3 2 6 2" xfId="6861" xr:uid="{00000000-0005-0000-0000-0000CD1A0000}"/>
    <cellStyle name="EYColumnHeading 3 2 7" xfId="6862" xr:uid="{00000000-0005-0000-0000-0000CE1A0000}"/>
    <cellStyle name="EYColumnHeading 3 2 8" xfId="31534" xr:uid="{00000000-0005-0000-0000-00002E7B0000}"/>
    <cellStyle name="EYColumnHeading 3 3" xfId="784" xr:uid="{00000000-0005-0000-0000-000010030000}"/>
    <cellStyle name="EYColumnHeading 3 3 2" xfId="1867" xr:uid="{00000000-0005-0000-0000-00004B070000}"/>
    <cellStyle name="EYColumnHeading 3 3 2 2" xfId="6863" xr:uid="{00000000-0005-0000-0000-0000CF1A0000}"/>
    <cellStyle name="EYColumnHeading 3 3 2 2 2" xfId="6864" xr:uid="{00000000-0005-0000-0000-0000D01A0000}"/>
    <cellStyle name="EYColumnHeading 3 3 2 2 2 2" xfId="6865" xr:uid="{00000000-0005-0000-0000-0000D11A0000}"/>
    <cellStyle name="EYColumnHeading 3 3 2 2 2 3" xfId="25153" xr:uid="{00000000-0005-0000-0000-000041620000}"/>
    <cellStyle name="EYColumnHeading 3 3 2 2 3" xfId="6866" xr:uid="{00000000-0005-0000-0000-0000D21A0000}"/>
    <cellStyle name="EYColumnHeading 3 3 2 2 3 2" xfId="6867" xr:uid="{00000000-0005-0000-0000-0000D31A0000}"/>
    <cellStyle name="EYColumnHeading 3 3 2 2 4" xfId="6868" xr:uid="{00000000-0005-0000-0000-0000D41A0000}"/>
    <cellStyle name="EYColumnHeading 3 3 2 3" xfId="6869" xr:uid="{00000000-0005-0000-0000-0000D51A0000}"/>
    <cellStyle name="EYColumnHeading 3 3 2 3 2" xfId="6870" xr:uid="{00000000-0005-0000-0000-0000D61A0000}"/>
    <cellStyle name="EYColumnHeading 3 3 2 4" xfId="6871" xr:uid="{00000000-0005-0000-0000-0000D71A0000}"/>
    <cellStyle name="EYColumnHeading 3 3 2 4 2" xfId="6872" xr:uid="{00000000-0005-0000-0000-0000D81A0000}"/>
    <cellStyle name="EYColumnHeading 3 3 2 4 2 2" xfId="28897" xr:uid="{00000000-0005-0000-0000-0000E1700000}"/>
    <cellStyle name="EYColumnHeading 3 3 2 4 3" xfId="28499" xr:uid="{00000000-0005-0000-0000-0000536F0000}"/>
    <cellStyle name="EYColumnHeading 3 3 2 5" xfId="6873" xr:uid="{00000000-0005-0000-0000-0000D91A0000}"/>
    <cellStyle name="EYColumnHeading 3 3 2 5 2" xfId="29691" xr:uid="{00000000-0005-0000-0000-0000FB730000}"/>
    <cellStyle name="EYColumnHeading 3 3 2 6" xfId="26421" xr:uid="{00000000-0005-0000-0000-000035670000}"/>
    <cellStyle name="EYColumnHeading 3 3 3" xfId="6874" xr:uid="{00000000-0005-0000-0000-0000DA1A0000}"/>
    <cellStyle name="EYColumnHeading 3 3 3 2" xfId="6875" xr:uid="{00000000-0005-0000-0000-0000DB1A0000}"/>
    <cellStyle name="EYColumnHeading 3 3 3 2 2" xfId="6876" xr:uid="{00000000-0005-0000-0000-0000DC1A0000}"/>
    <cellStyle name="EYColumnHeading 3 3 3 3" xfId="6877" xr:uid="{00000000-0005-0000-0000-0000DD1A0000}"/>
    <cellStyle name="EYColumnHeading 3 3 3 3 2" xfId="6878" xr:uid="{00000000-0005-0000-0000-0000DE1A0000}"/>
    <cellStyle name="EYColumnHeading 3 3 3 4" xfId="6879" xr:uid="{00000000-0005-0000-0000-0000DF1A0000}"/>
    <cellStyle name="EYColumnHeading 3 3 3 5" xfId="32364" xr:uid="{00000000-0005-0000-0000-00006C7E0000}"/>
    <cellStyle name="EYColumnHeading 3 3 4" xfId="6880" xr:uid="{00000000-0005-0000-0000-0000E01A0000}"/>
    <cellStyle name="EYColumnHeading 3 3 4 2" xfId="6881" xr:uid="{00000000-0005-0000-0000-0000E11A0000}"/>
    <cellStyle name="EYColumnHeading 3 3 4 3" xfId="31041" xr:uid="{00000000-0005-0000-0000-000041790000}"/>
    <cellStyle name="EYColumnHeading 3 3 5" xfId="6882" xr:uid="{00000000-0005-0000-0000-0000E21A0000}"/>
    <cellStyle name="EYColumnHeading 3 3 5 2" xfId="6883" xr:uid="{00000000-0005-0000-0000-0000E31A0000}"/>
    <cellStyle name="EYColumnHeading 3 3 6" xfId="6884" xr:uid="{00000000-0005-0000-0000-0000E41A0000}"/>
    <cellStyle name="EYColumnHeading 3 3 7" xfId="31475" xr:uid="{00000000-0005-0000-0000-0000F37A0000}"/>
    <cellStyle name="EYColumnHeading 3 4" xfId="1277" xr:uid="{00000000-0005-0000-0000-0000FD040000}"/>
    <cellStyle name="EYColumnHeading 3 4 2" xfId="2271" xr:uid="{00000000-0005-0000-0000-0000DF080000}"/>
    <cellStyle name="EYColumnHeading 3 4 2 2" xfId="6885" xr:uid="{00000000-0005-0000-0000-0000E51A0000}"/>
    <cellStyle name="EYColumnHeading 3 4 2 2 2" xfId="6886" xr:uid="{00000000-0005-0000-0000-0000E61A0000}"/>
    <cellStyle name="EYColumnHeading 3 4 2 2 2 2" xfId="6887" xr:uid="{00000000-0005-0000-0000-0000E71A0000}"/>
    <cellStyle name="EYColumnHeading 3 4 2 2 3" xfId="6888" xr:uid="{00000000-0005-0000-0000-0000E81A0000}"/>
    <cellStyle name="EYColumnHeading 3 4 2 2 3 2" xfId="6889" xr:uid="{00000000-0005-0000-0000-0000E91A0000}"/>
    <cellStyle name="EYColumnHeading 3 4 2 2 4" xfId="6890" xr:uid="{00000000-0005-0000-0000-0000EA1A0000}"/>
    <cellStyle name="EYColumnHeading 3 4 2 2 5" xfId="28552" xr:uid="{00000000-0005-0000-0000-0000886F0000}"/>
    <cellStyle name="EYColumnHeading 3 4 2 3" xfId="6891" xr:uid="{00000000-0005-0000-0000-0000EB1A0000}"/>
    <cellStyle name="EYColumnHeading 3 4 2 3 2" xfId="6892" xr:uid="{00000000-0005-0000-0000-0000EC1A0000}"/>
    <cellStyle name="EYColumnHeading 3 4 2 3 3" xfId="31307" xr:uid="{00000000-0005-0000-0000-00004B7A0000}"/>
    <cellStyle name="EYColumnHeading 3 4 2 4" xfId="6893" xr:uid="{00000000-0005-0000-0000-0000ED1A0000}"/>
    <cellStyle name="EYColumnHeading 3 4 2 4 2" xfId="6894" xr:uid="{00000000-0005-0000-0000-0000EE1A0000}"/>
    <cellStyle name="EYColumnHeading 3 4 2 5" xfId="6895" xr:uid="{00000000-0005-0000-0000-0000EF1A0000}"/>
    <cellStyle name="EYColumnHeading 3 4 2 6" xfId="28846" xr:uid="{00000000-0005-0000-0000-0000AE700000}"/>
    <cellStyle name="EYColumnHeading 3 4 3" xfId="6896" xr:uid="{00000000-0005-0000-0000-0000F01A0000}"/>
    <cellStyle name="EYColumnHeading 3 4 3 2" xfId="6897" xr:uid="{00000000-0005-0000-0000-0000F11A0000}"/>
    <cellStyle name="EYColumnHeading 3 4 3 2 2" xfId="6898" xr:uid="{00000000-0005-0000-0000-0000F21A0000}"/>
    <cellStyle name="EYColumnHeading 3 4 3 3" xfId="6899" xr:uid="{00000000-0005-0000-0000-0000F31A0000}"/>
    <cellStyle name="EYColumnHeading 3 4 3 3 2" xfId="6900" xr:uid="{00000000-0005-0000-0000-0000F41A0000}"/>
    <cellStyle name="EYColumnHeading 3 4 3 4" xfId="6901" xr:uid="{00000000-0005-0000-0000-0000F51A0000}"/>
    <cellStyle name="EYColumnHeading 3 4 3 5" xfId="28652" xr:uid="{00000000-0005-0000-0000-0000EC6F0000}"/>
    <cellStyle name="EYColumnHeading 3 4 4" xfId="6902" xr:uid="{00000000-0005-0000-0000-0000F61A0000}"/>
    <cellStyle name="EYColumnHeading 3 4 4 2" xfId="6903" xr:uid="{00000000-0005-0000-0000-0000F71A0000}"/>
    <cellStyle name="EYColumnHeading 3 4 5" xfId="6904" xr:uid="{00000000-0005-0000-0000-0000F81A0000}"/>
    <cellStyle name="EYColumnHeading 3 4 5 2" xfId="6905" xr:uid="{00000000-0005-0000-0000-0000F91A0000}"/>
    <cellStyle name="EYColumnHeading 3 4 6" xfId="6906" xr:uid="{00000000-0005-0000-0000-0000FA1A0000}"/>
    <cellStyle name="EYColumnHeading 3 4 7" xfId="31657" xr:uid="{00000000-0005-0000-0000-0000A97B0000}"/>
    <cellStyle name="EYColumnHeading 3 5" xfId="2044" xr:uid="{00000000-0005-0000-0000-0000FC070000}"/>
    <cellStyle name="EYColumnHeading 3 5 2" xfId="6907" xr:uid="{00000000-0005-0000-0000-0000FB1A0000}"/>
    <cellStyle name="EYColumnHeading 3 5 2 2" xfId="6908" xr:uid="{00000000-0005-0000-0000-0000FC1A0000}"/>
    <cellStyle name="EYColumnHeading 3 5 2 2 2" xfId="6909" xr:uid="{00000000-0005-0000-0000-0000FD1A0000}"/>
    <cellStyle name="EYColumnHeading 3 5 2 3" xfId="6910" xr:uid="{00000000-0005-0000-0000-0000FE1A0000}"/>
    <cellStyle name="EYColumnHeading 3 5 2 3 2" xfId="6911" xr:uid="{00000000-0005-0000-0000-0000FF1A0000}"/>
    <cellStyle name="EYColumnHeading 3 5 2 4" xfId="6912" xr:uid="{00000000-0005-0000-0000-0000001B0000}"/>
    <cellStyle name="EYColumnHeading 3 5 2 4 2" xfId="29663" xr:uid="{00000000-0005-0000-0000-0000DF730000}"/>
    <cellStyle name="EYColumnHeading 3 5 3" xfId="6913" xr:uid="{00000000-0005-0000-0000-0000011B0000}"/>
    <cellStyle name="EYColumnHeading 3 5 3 2" xfId="6914" xr:uid="{00000000-0005-0000-0000-0000021B0000}"/>
    <cellStyle name="EYColumnHeading 3 5 3 2 2" xfId="26063" xr:uid="{00000000-0005-0000-0000-0000CF650000}"/>
    <cellStyle name="EYColumnHeading 3 5 4" xfId="6915" xr:uid="{00000000-0005-0000-0000-0000031B0000}"/>
    <cellStyle name="EYColumnHeading 3 5 4 2" xfId="6916" xr:uid="{00000000-0005-0000-0000-0000041B0000}"/>
    <cellStyle name="EYColumnHeading 3 5 5" xfId="6917" xr:uid="{00000000-0005-0000-0000-0000051B0000}"/>
    <cellStyle name="EYColumnHeading 3 5 6" xfId="32116" xr:uid="{00000000-0005-0000-0000-0000747D0000}"/>
    <cellStyle name="EYColumnHeading 3 6" xfId="6918" xr:uid="{00000000-0005-0000-0000-0000061B0000}"/>
    <cellStyle name="EYColumnHeading 3 6 2" xfId="6919" xr:uid="{00000000-0005-0000-0000-0000071B0000}"/>
    <cellStyle name="EYColumnHeading 3 6 2 2" xfId="6920" xr:uid="{00000000-0005-0000-0000-0000081B0000}"/>
    <cellStyle name="EYColumnHeading 3 6 3" xfId="6921" xr:uid="{00000000-0005-0000-0000-0000091B0000}"/>
    <cellStyle name="EYColumnHeading 3 6 3 2" xfId="6922" xr:uid="{00000000-0005-0000-0000-00000A1B0000}"/>
    <cellStyle name="EYColumnHeading 3 6 4" xfId="6923" xr:uid="{00000000-0005-0000-0000-00000B1B0000}"/>
    <cellStyle name="EYColumnHeading 3 6 5" xfId="32468" xr:uid="{00000000-0005-0000-0000-0000D47E0000}"/>
    <cellStyle name="EYColumnHeading 3 7" xfId="6924" xr:uid="{00000000-0005-0000-0000-00000C1B0000}"/>
    <cellStyle name="EYColumnHeading 3 7 2" xfId="6925" xr:uid="{00000000-0005-0000-0000-00000D1B0000}"/>
    <cellStyle name="EYColumnHeading 3 7 2 2" xfId="30493" xr:uid="{00000000-0005-0000-0000-00001D770000}"/>
    <cellStyle name="EYColumnHeading 3 8" xfId="6926" xr:uid="{00000000-0005-0000-0000-00000E1B0000}"/>
    <cellStyle name="EYColumnHeading 3 8 2" xfId="6927" xr:uid="{00000000-0005-0000-0000-00000F1B0000}"/>
    <cellStyle name="EYColumnHeading 3 9" xfId="6928" xr:uid="{00000000-0005-0000-0000-0000101B0000}"/>
    <cellStyle name="EYColumnHeading 4" xfId="1058" xr:uid="{00000000-0005-0000-0000-000022040000}"/>
    <cellStyle name="EYColumnHeading 4 10" xfId="31386" xr:uid="{00000000-0005-0000-0000-00009A7A0000}"/>
    <cellStyle name="EYColumnHeading 4 2" xfId="1455" xr:uid="{00000000-0005-0000-0000-0000AF050000}"/>
    <cellStyle name="EYColumnHeading 4 2 2" xfId="1717" xr:uid="{00000000-0005-0000-0000-0000B5060000}"/>
    <cellStyle name="EYColumnHeading 4 2 2 2" xfId="2702" xr:uid="{00000000-0005-0000-0000-00008E0A0000}"/>
    <cellStyle name="EYColumnHeading 4 2 2 2 2" xfId="6929" xr:uid="{00000000-0005-0000-0000-0000111B0000}"/>
    <cellStyle name="EYColumnHeading 4 2 2 2 2 2" xfId="6930" xr:uid="{00000000-0005-0000-0000-0000121B0000}"/>
    <cellStyle name="EYColumnHeading 4 2 2 2 2 2 2" xfId="6931" xr:uid="{00000000-0005-0000-0000-0000131B0000}"/>
    <cellStyle name="EYColumnHeading 4 2 2 2 2 2 2 2" xfId="27563" xr:uid="{00000000-0005-0000-0000-0000AB6B0000}"/>
    <cellStyle name="EYColumnHeading 4 2 2 2 2 2 3" xfId="26863" xr:uid="{00000000-0005-0000-0000-0000EF680000}"/>
    <cellStyle name="EYColumnHeading 4 2 2 2 2 3" xfId="6932" xr:uid="{00000000-0005-0000-0000-0000141B0000}"/>
    <cellStyle name="EYColumnHeading 4 2 2 2 2 3 2" xfId="6933" xr:uid="{00000000-0005-0000-0000-0000151B0000}"/>
    <cellStyle name="EYColumnHeading 4 2 2 2 2 3 2 2" xfId="26660" xr:uid="{00000000-0005-0000-0000-000024680000}"/>
    <cellStyle name="EYColumnHeading 4 2 2 2 2 4" xfId="6934" xr:uid="{00000000-0005-0000-0000-0000161B0000}"/>
    <cellStyle name="EYColumnHeading 4 2 2 2 2 4 2" xfId="27612" xr:uid="{00000000-0005-0000-0000-0000DC6B0000}"/>
    <cellStyle name="EYColumnHeading 4 2 2 2 3" xfId="6935" xr:uid="{00000000-0005-0000-0000-0000171B0000}"/>
    <cellStyle name="EYColumnHeading 4 2 2 2 3 2" xfId="6936" xr:uid="{00000000-0005-0000-0000-0000181B0000}"/>
    <cellStyle name="EYColumnHeading 4 2 2 2 4" xfId="6937" xr:uid="{00000000-0005-0000-0000-0000191B0000}"/>
    <cellStyle name="EYColumnHeading 4 2 2 2 4 2" xfId="6938" xr:uid="{00000000-0005-0000-0000-00001A1B0000}"/>
    <cellStyle name="EYColumnHeading 4 2 2 2 4 2 2" xfId="25794" xr:uid="{00000000-0005-0000-0000-0000C2640000}"/>
    <cellStyle name="EYColumnHeading 4 2 2 2 5" xfId="6939" xr:uid="{00000000-0005-0000-0000-00001B1B0000}"/>
    <cellStyle name="EYColumnHeading 4 2 2 2 6" xfId="30403" xr:uid="{00000000-0005-0000-0000-0000C3760000}"/>
    <cellStyle name="EYColumnHeading 4 2 2 3" xfId="6940" xr:uid="{00000000-0005-0000-0000-00001C1B0000}"/>
    <cellStyle name="EYColumnHeading 4 2 2 3 2" xfId="6941" xr:uid="{00000000-0005-0000-0000-00001D1B0000}"/>
    <cellStyle name="EYColumnHeading 4 2 2 3 2 2" xfId="6942" xr:uid="{00000000-0005-0000-0000-00001E1B0000}"/>
    <cellStyle name="EYColumnHeading 4 2 2 3 3" xfId="6943" xr:uid="{00000000-0005-0000-0000-00001F1B0000}"/>
    <cellStyle name="EYColumnHeading 4 2 2 3 3 2" xfId="6944" xr:uid="{00000000-0005-0000-0000-0000201B0000}"/>
    <cellStyle name="EYColumnHeading 4 2 2 3 4" xfId="6945" xr:uid="{00000000-0005-0000-0000-0000211B0000}"/>
    <cellStyle name="EYColumnHeading 4 2 2 4" xfId="6946" xr:uid="{00000000-0005-0000-0000-0000221B0000}"/>
    <cellStyle name="EYColumnHeading 4 2 2 4 2" xfId="6947" xr:uid="{00000000-0005-0000-0000-0000231B0000}"/>
    <cellStyle name="EYColumnHeading 4 2 2 5" xfId="6948" xr:uid="{00000000-0005-0000-0000-0000241B0000}"/>
    <cellStyle name="EYColumnHeading 4 2 2 5 2" xfId="6949" xr:uid="{00000000-0005-0000-0000-0000251B0000}"/>
    <cellStyle name="EYColumnHeading 4 2 2 6" xfId="6950" xr:uid="{00000000-0005-0000-0000-0000261B0000}"/>
    <cellStyle name="EYColumnHeading 4 2 3" xfId="2446" xr:uid="{00000000-0005-0000-0000-00008E090000}"/>
    <cellStyle name="EYColumnHeading 4 2 3 2" xfId="6951" xr:uid="{00000000-0005-0000-0000-0000271B0000}"/>
    <cellStyle name="EYColumnHeading 4 2 3 2 2" xfId="6952" xr:uid="{00000000-0005-0000-0000-0000281B0000}"/>
    <cellStyle name="EYColumnHeading 4 2 3 2 2 2" xfId="6953" xr:uid="{00000000-0005-0000-0000-0000291B0000}"/>
    <cellStyle name="EYColumnHeading 4 2 3 2 3" xfId="6954" xr:uid="{00000000-0005-0000-0000-00002A1B0000}"/>
    <cellStyle name="EYColumnHeading 4 2 3 2 3 2" xfId="6955" xr:uid="{00000000-0005-0000-0000-00002B1B0000}"/>
    <cellStyle name="EYColumnHeading 4 2 3 2 4" xfId="6956" xr:uid="{00000000-0005-0000-0000-00002C1B0000}"/>
    <cellStyle name="EYColumnHeading 4 2 3 3" xfId="6957" xr:uid="{00000000-0005-0000-0000-00002D1B0000}"/>
    <cellStyle name="EYColumnHeading 4 2 3 3 2" xfId="6958" xr:uid="{00000000-0005-0000-0000-00002E1B0000}"/>
    <cellStyle name="EYColumnHeading 4 2 3 3 3" xfId="31210" xr:uid="{00000000-0005-0000-0000-0000EA790000}"/>
    <cellStyle name="EYColumnHeading 4 2 3 4" xfId="6959" xr:uid="{00000000-0005-0000-0000-00002F1B0000}"/>
    <cellStyle name="EYColumnHeading 4 2 3 4 2" xfId="6960" xr:uid="{00000000-0005-0000-0000-0000301B0000}"/>
    <cellStyle name="EYColumnHeading 4 2 3 4 3" xfId="26846" xr:uid="{00000000-0005-0000-0000-0000DE680000}"/>
    <cellStyle name="EYColumnHeading 4 2 3 5" xfId="6961" xr:uid="{00000000-0005-0000-0000-0000311B0000}"/>
    <cellStyle name="EYColumnHeading 4 2 4" xfId="6962" xr:uid="{00000000-0005-0000-0000-0000321B0000}"/>
    <cellStyle name="EYColumnHeading 4 2 4 2" xfId="6963" xr:uid="{00000000-0005-0000-0000-0000331B0000}"/>
    <cellStyle name="EYColumnHeading 4 2 4 2 2" xfId="6964" xr:uid="{00000000-0005-0000-0000-0000341B0000}"/>
    <cellStyle name="EYColumnHeading 4 2 4 2 2 2" xfId="29489" xr:uid="{00000000-0005-0000-0000-000031730000}"/>
    <cellStyle name="EYColumnHeading 4 2 4 3" xfId="6965" xr:uid="{00000000-0005-0000-0000-0000351B0000}"/>
    <cellStyle name="EYColumnHeading 4 2 4 3 2" xfId="6966" xr:uid="{00000000-0005-0000-0000-0000361B0000}"/>
    <cellStyle name="EYColumnHeading 4 2 4 3 2 2" xfId="29171" xr:uid="{00000000-0005-0000-0000-0000F3710000}"/>
    <cellStyle name="EYColumnHeading 4 2 4 4" xfId="6967" xr:uid="{00000000-0005-0000-0000-0000371B0000}"/>
    <cellStyle name="EYColumnHeading 4 2 5" xfId="6968" xr:uid="{00000000-0005-0000-0000-0000381B0000}"/>
    <cellStyle name="EYColumnHeading 4 2 5 2" xfId="6969" xr:uid="{00000000-0005-0000-0000-0000391B0000}"/>
    <cellStyle name="EYColumnHeading 4 2 5 3" xfId="28256" xr:uid="{00000000-0005-0000-0000-0000606E0000}"/>
    <cellStyle name="EYColumnHeading 4 2 6" xfId="6970" xr:uid="{00000000-0005-0000-0000-00003A1B0000}"/>
    <cellStyle name="EYColumnHeading 4 2 6 2" xfId="6971" xr:uid="{00000000-0005-0000-0000-00003B1B0000}"/>
    <cellStyle name="EYColumnHeading 4 2 7" xfId="6972" xr:uid="{00000000-0005-0000-0000-00003C1B0000}"/>
    <cellStyle name="EYColumnHeading 4 2 8" xfId="27993" xr:uid="{00000000-0005-0000-0000-0000596D0000}"/>
    <cellStyle name="EYColumnHeading 4 3" xfId="981" xr:uid="{00000000-0005-0000-0000-0000D5030000}"/>
    <cellStyle name="EYColumnHeading 4 3 2" xfId="2005" xr:uid="{00000000-0005-0000-0000-0000D5070000}"/>
    <cellStyle name="EYColumnHeading 4 3 2 2" xfId="6973" xr:uid="{00000000-0005-0000-0000-00003D1B0000}"/>
    <cellStyle name="EYColumnHeading 4 3 2 2 2" xfId="6974" xr:uid="{00000000-0005-0000-0000-00003E1B0000}"/>
    <cellStyle name="EYColumnHeading 4 3 2 2 2 2" xfId="6975" xr:uid="{00000000-0005-0000-0000-00003F1B0000}"/>
    <cellStyle name="EYColumnHeading 4 3 2 2 3" xfId="6976" xr:uid="{00000000-0005-0000-0000-0000401B0000}"/>
    <cellStyle name="EYColumnHeading 4 3 2 2 3 2" xfId="6977" xr:uid="{00000000-0005-0000-0000-0000411B0000}"/>
    <cellStyle name="EYColumnHeading 4 3 2 2 3 3" xfId="26473" xr:uid="{00000000-0005-0000-0000-000069670000}"/>
    <cellStyle name="EYColumnHeading 4 3 2 2 4" xfId="6978" xr:uid="{00000000-0005-0000-0000-0000421B0000}"/>
    <cellStyle name="EYColumnHeading 4 3 2 2 5" xfId="26296" xr:uid="{00000000-0005-0000-0000-0000B8660000}"/>
    <cellStyle name="EYColumnHeading 4 3 2 3" xfId="6979" xr:uid="{00000000-0005-0000-0000-0000431B0000}"/>
    <cellStyle name="EYColumnHeading 4 3 2 3 2" xfId="6980" xr:uid="{00000000-0005-0000-0000-0000441B0000}"/>
    <cellStyle name="EYColumnHeading 4 3 2 4" xfId="6981" xr:uid="{00000000-0005-0000-0000-0000451B0000}"/>
    <cellStyle name="EYColumnHeading 4 3 2 4 2" xfId="6982" xr:uid="{00000000-0005-0000-0000-0000461B0000}"/>
    <cellStyle name="EYColumnHeading 4 3 2 4 3" xfId="27006" xr:uid="{00000000-0005-0000-0000-00007E690000}"/>
    <cellStyle name="EYColumnHeading 4 3 2 5" xfId="6983" xr:uid="{00000000-0005-0000-0000-0000471B0000}"/>
    <cellStyle name="EYColumnHeading 4 3 3" xfId="6984" xr:uid="{00000000-0005-0000-0000-0000481B0000}"/>
    <cellStyle name="EYColumnHeading 4 3 3 2" xfId="6985" xr:uid="{00000000-0005-0000-0000-0000491B0000}"/>
    <cellStyle name="EYColumnHeading 4 3 3 2 2" xfId="6986" xr:uid="{00000000-0005-0000-0000-00004A1B0000}"/>
    <cellStyle name="EYColumnHeading 4 3 3 3" xfId="6987" xr:uid="{00000000-0005-0000-0000-00004B1B0000}"/>
    <cellStyle name="EYColumnHeading 4 3 3 3 2" xfId="6988" xr:uid="{00000000-0005-0000-0000-00004C1B0000}"/>
    <cellStyle name="EYColumnHeading 4 3 3 3 2 2" xfId="30115" xr:uid="{00000000-0005-0000-0000-0000A3750000}"/>
    <cellStyle name="EYColumnHeading 4 3 3 4" xfId="6989" xr:uid="{00000000-0005-0000-0000-00004D1B0000}"/>
    <cellStyle name="EYColumnHeading 4 3 3 5" xfId="32443" xr:uid="{00000000-0005-0000-0000-0000BB7E0000}"/>
    <cellStyle name="EYColumnHeading 4 3 4" xfId="6990" xr:uid="{00000000-0005-0000-0000-00004E1B0000}"/>
    <cellStyle name="EYColumnHeading 4 3 4 2" xfId="6991" xr:uid="{00000000-0005-0000-0000-00004F1B0000}"/>
    <cellStyle name="EYColumnHeading 4 3 5" xfId="6992" xr:uid="{00000000-0005-0000-0000-0000501B0000}"/>
    <cellStyle name="EYColumnHeading 4 3 5 2" xfId="6993" xr:uid="{00000000-0005-0000-0000-0000511B0000}"/>
    <cellStyle name="EYColumnHeading 4 3 6" xfId="6994" xr:uid="{00000000-0005-0000-0000-0000521B0000}"/>
    <cellStyle name="EYColumnHeading 4 3 7" xfId="31630" xr:uid="{00000000-0005-0000-0000-00008E7B0000}"/>
    <cellStyle name="EYColumnHeading 4 4" xfId="943" xr:uid="{00000000-0005-0000-0000-0000AF030000}"/>
    <cellStyle name="EYColumnHeading 4 4 2" xfId="1974" xr:uid="{00000000-0005-0000-0000-0000B6070000}"/>
    <cellStyle name="EYColumnHeading 4 4 2 2" xfId="6995" xr:uid="{00000000-0005-0000-0000-0000531B0000}"/>
    <cellStyle name="EYColumnHeading 4 4 2 2 2" xfId="6996" xr:uid="{00000000-0005-0000-0000-0000541B0000}"/>
    <cellStyle name="EYColumnHeading 4 4 2 2 2 2" xfId="6997" xr:uid="{00000000-0005-0000-0000-0000551B0000}"/>
    <cellStyle name="EYColumnHeading 4 4 2 2 2 2 2" xfId="25948" xr:uid="{00000000-0005-0000-0000-00005C650000}"/>
    <cellStyle name="EYColumnHeading 4 4 2 2 3" xfId="6998" xr:uid="{00000000-0005-0000-0000-0000561B0000}"/>
    <cellStyle name="EYColumnHeading 4 4 2 2 3 2" xfId="6999" xr:uid="{00000000-0005-0000-0000-0000571B0000}"/>
    <cellStyle name="EYColumnHeading 4 4 2 2 3 3" xfId="27505" xr:uid="{00000000-0005-0000-0000-0000716B0000}"/>
    <cellStyle name="EYColumnHeading 4 4 2 2 4" xfId="7000" xr:uid="{00000000-0005-0000-0000-0000581B0000}"/>
    <cellStyle name="EYColumnHeading 4 4 2 3" xfId="7001" xr:uid="{00000000-0005-0000-0000-0000591B0000}"/>
    <cellStyle name="EYColumnHeading 4 4 2 3 2" xfId="7002" xr:uid="{00000000-0005-0000-0000-00005A1B0000}"/>
    <cellStyle name="EYColumnHeading 4 4 2 4" xfId="7003" xr:uid="{00000000-0005-0000-0000-00005B1B0000}"/>
    <cellStyle name="EYColumnHeading 4 4 2 4 2" xfId="7004" xr:uid="{00000000-0005-0000-0000-00005C1B0000}"/>
    <cellStyle name="EYColumnHeading 4 4 2 5" xfId="7005" xr:uid="{00000000-0005-0000-0000-00005D1B0000}"/>
    <cellStyle name="EYColumnHeading 4 4 2 6" xfId="28660" xr:uid="{00000000-0005-0000-0000-0000F46F0000}"/>
    <cellStyle name="EYColumnHeading 4 4 3" xfId="7006" xr:uid="{00000000-0005-0000-0000-00005E1B0000}"/>
    <cellStyle name="EYColumnHeading 4 4 3 2" xfId="7007" xr:uid="{00000000-0005-0000-0000-00005F1B0000}"/>
    <cellStyle name="EYColumnHeading 4 4 3 2 2" xfId="7008" xr:uid="{00000000-0005-0000-0000-0000601B0000}"/>
    <cellStyle name="EYColumnHeading 4 4 3 3" xfId="7009" xr:uid="{00000000-0005-0000-0000-0000611B0000}"/>
    <cellStyle name="EYColumnHeading 4 4 3 3 2" xfId="7010" xr:uid="{00000000-0005-0000-0000-0000621B0000}"/>
    <cellStyle name="EYColumnHeading 4 4 3 4" xfId="7011" xr:uid="{00000000-0005-0000-0000-0000631B0000}"/>
    <cellStyle name="EYColumnHeading 4 4 3 5" xfId="26670" xr:uid="{00000000-0005-0000-0000-00002E680000}"/>
    <cellStyle name="EYColumnHeading 4 4 4" xfId="7012" xr:uid="{00000000-0005-0000-0000-0000641B0000}"/>
    <cellStyle name="EYColumnHeading 4 4 4 2" xfId="7013" xr:uid="{00000000-0005-0000-0000-0000651B0000}"/>
    <cellStyle name="EYColumnHeading 4 4 5" xfId="7014" xr:uid="{00000000-0005-0000-0000-0000661B0000}"/>
    <cellStyle name="EYColumnHeading 4 4 5 2" xfId="7015" xr:uid="{00000000-0005-0000-0000-0000671B0000}"/>
    <cellStyle name="EYColumnHeading 4 4 6" xfId="7016" xr:uid="{00000000-0005-0000-0000-0000681B0000}"/>
    <cellStyle name="EYColumnHeading 4 4 7" xfId="31230" xr:uid="{00000000-0005-0000-0000-0000FE790000}"/>
    <cellStyle name="EYColumnHeading 4 5" xfId="2068" xr:uid="{00000000-0005-0000-0000-000014080000}"/>
    <cellStyle name="EYColumnHeading 4 5 2" xfId="7017" xr:uid="{00000000-0005-0000-0000-0000691B0000}"/>
    <cellStyle name="EYColumnHeading 4 5 2 2" xfId="7018" xr:uid="{00000000-0005-0000-0000-00006A1B0000}"/>
    <cellStyle name="EYColumnHeading 4 5 2 2 2" xfId="7019" xr:uid="{00000000-0005-0000-0000-00006B1B0000}"/>
    <cellStyle name="EYColumnHeading 4 5 2 3" xfId="7020" xr:uid="{00000000-0005-0000-0000-00006C1B0000}"/>
    <cellStyle name="EYColumnHeading 4 5 2 3 2" xfId="7021" xr:uid="{00000000-0005-0000-0000-00006D1B0000}"/>
    <cellStyle name="EYColumnHeading 4 5 2 3 2 2" xfId="26174" xr:uid="{00000000-0005-0000-0000-00003E660000}"/>
    <cellStyle name="EYColumnHeading 4 5 2 4" xfId="7022" xr:uid="{00000000-0005-0000-0000-00006E1B0000}"/>
    <cellStyle name="EYColumnHeading 4 5 2 4 2" xfId="31327" xr:uid="{00000000-0005-0000-0000-00005F7A0000}"/>
    <cellStyle name="EYColumnHeading 4 5 3" xfId="7023" xr:uid="{00000000-0005-0000-0000-00006F1B0000}"/>
    <cellStyle name="EYColumnHeading 4 5 3 2" xfId="7024" xr:uid="{00000000-0005-0000-0000-0000701B0000}"/>
    <cellStyle name="EYColumnHeading 4 5 3 3" xfId="27922" xr:uid="{00000000-0005-0000-0000-0000126D0000}"/>
    <cellStyle name="EYColumnHeading 4 5 4" xfId="7025" xr:uid="{00000000-0005-0000-0000-0000711B0000}"/>
    <cellStyle name="EYColumnHeading 4 5 4 2" xfId="7026" xr:uid="{00000000-0005-0000-0000-0000721B0000}"/>
    <cellStyle name="EYColumnHeading 4 5 4 2 2" xfId="27078" xr:uid="{00000000-0005-0000-0000-0000C6690000}"/>
    <cellStyle name="EYColumnHeading 4 5 5" xfId="7027" xr:uid="{00000000-0005-0000-0000-0000731B0000}"/>
    <cellStyle name="EYColumnHeading 4 5 6" xfId="32128" xr:uid="{00000000-0005-0000-0000-0000807D0000}"/>
    <cellStyle name="EYColumnHeading 4 6" xfId="7028" xr:uid="{00000000-0005-0000-0000-0000741B0000}"/>
    <cellStyle name="EYColumnHeading 4 6 2" xfId="7029" xr:uid="{00000000-0005-0000-0000-0000751B0000}"/>
    <cellStyle name="EYColumnHeading 4 6 2 2" xfId="7030" xr:uid="{00000000-0005-0000-0000-0000761B0000}"/>
    <cellStyle name="EYColumnHeading 4 6 3" xfId="7031" xr:uid="{00000000-0005-0000-0000-0000771B0000}"/>
    <cellStyle name="EYColumnHeading 4 6 3 2" xfId="7032" xr:uid="{00000000-0005-0000-0000-0000781B0000}"/>
    <cellStyle name="EYColumnHeading 4 6 3 2 2" xfId="26784" xr:uid="{00000000-0005-0000-0000-0000A0680000}"/>
    <cellStyle name="EYColumnHeading 4 6 3 3" xfId="30388" xr:uid="{00000000-0005-0000-0000-0000B4760000}"/>
    <cellStyle name="EYColumnHeading 4 6 4" xfId="7033" xr:uid="{00000000-0005-0000-0000-0000791B0000}"/>
    <cellStyle name="EYColumnHeading 4 7" xfId="7034" xr:uid="{00000000-0005-0000-0000-00007A1B0000}"/>
    <cellStyle name="EYColumnHeading 4 7 2" xfId="7035" xr:uid="{00000000-0005-0000-0000-00007B1B0000}"/>
    <cellStyle name="EYColumnHeading 4 7 2 2" xfId="26027" xr:uid="{00000000-0005-0000-0000-0000AB650000}"/>
    <cellStyle name="EYColumnHeading 4 8" xfId="7036" xr:uid="{00000000-0005-0000-0000-00007C1B0000}"/>
    <cellStyle name="EYColumnHeading 4 8 2" xfId="7037" xr:uid="{00000000-0005-0000-0000-00007D1B0000}"/>
    <cellStyle name="EYColumnHeading 4 8 3" xfId="27920" xr:uid="{00000000-0005-0000-0000-0000106D0000}"/>
    <cellStyle name="EYColumnHeading 4 9" xfId="7038" xr:uid="{00000000-0005-0000-0000-00007E1B0000}"/>
    <cellStyle name="EYColumnHeading 5" xfId="1016" xr:uid="{00000000-0005-0000-0000-0000F8030000}"/>
    <cellStyle name="EYColumnHeading 5 2" xfId="1440" xr:uid="{00000000-0005-0000-0000-0000A0050000}"/>
    <cellStyle name="EYColumnHeading 5 2 2" xfId="2431" xr:uid="{00000000-0005-0000-0000-00007F090000}"/>
    <cellStyle name="EYColumnHeading 5 2 2 2" xfId="7039" xr:uid="{00000000-0005-0000-0000-00007F1B0000}"/>
    <cellStyle name="EYColumnHeading 5 2 2 2 2" xfId="7040" xr:uid="{00000000-0005-0000-0000-0000801B0000}"/>
    <cellStyle name="EYColumnHeading 5 2 2 2 2 2" xfId="7041" xr:uid="{00000000-0005-0000-0000-0000811B0000}"/>
    <cellStyle name="EYColumnHeading 5 2 2 2 2 2 2" xfId="27308" xr:uid="{00000000-0005-0000-0000-0000AC6A0000}"/>
    <cellStyle name="EYColumnHeading 5 2 2 2 2 3" xfId="27994" xr:uid="{00000000-0005-0000-0000-00005A6D0000}"/>
    <cellStyle name="EYColumnHeading 5 2 2 2 3" xfId="7042" xr:uid="{00000000-0005-0000-0000-0000821B0000}"/>
    <cellStyle name="EYColumnHeading 5 2 2 2 3 2" xfId="7043" xr:uid="{00000000-0005-0000-0000-0000831B0000}"/>
    <cellStyle name="EYColumnHeading 5 2 2 2 4" xfId="7044" xr:uid="{00000000-0005-0000-0000-0000841B0000}"/>
    <cellStyle name="EYColumnHeading 5 2 2 2 4 2" xfId="28239" xr:uid="{00000000-0005-0000-0000-00004F6E0000}"/>
    <cellStyle name="EYColumnHeading 5 2 2 3" xfId="7045" xr:uid="{00000000-0005-0000-0000-0000851B0000}"/>
    <cellStyle name="EYColumnHeading 5 2 2 3 2" xfId="7046" xr:uid="{00000000-0005-0000-0000-0000861B0000}"/>
    <cellStyle name="EYColumnHeading 5 2 2 4" xfId="7047" xr:uid="{00000000-0005-0000-0000-0000871B0000}"/>
    <cellStyle name="EYColumnHeading 5 2 2 4 2" xfId="7048" xr:uid="{00000000-0005-0000-0000-0000881B0000}"/>
    <cellStyle name="EYColumnHeading 5 2 2 5" xfId="7049" xr:uid="{00000000-0005-0000-0000-0000891B0000}"/>
    <cellStyle name="EYColumnHeading 5 2 2 6" xfId="28024" xr:uid="{00000000-0005-0000-0000-0000786D0000}"/>
    <cellStyle name="EYColumnHeading 5 2 3" xfId="7050" xr:uid="{00000000-0005-0000-0000-00008A1B0000}"/>
    <cellStyle name="EYColumnHeading 5 2 3 2" xfId="7051" xr:uid="{00000000-0005-0000-0000-00008B1B0000}"/>
    <cellStyle name="EYColumnHeading 5 2 3 2 2" xfId="7052" xr:uid="{00000000-0005-0000-0000-00008C1B0000}"/>
    <cellStyle name="EYColumnHeading 5 2 3 2 2 2" xfId="25255" xr:uid="{00000000-0005-0000-0000-0000A7620000}"/>
    <cellStyle name="EYColumnHeading 5 2 3 2 3" xfId="30790" xr:uid="{00000000-0005-0000-0000-000046780000}"/>
    <cellStyle name="EYColumnHeading 5 2 3 3" xfId="7053" xr:uid="{00000000-0005-0000-0000-00008D1B0000}"/>
    <cellStyle name="EYColumnHeading 5 2 3 3 2" xfId="7054" xr:uid="{00000000-0005-0000-0000-00008E1B0000}"/>
    <cellStyle name="EYColumnHeading 5 2 3 3 2 2" xfId="29086" xr:uid="{00000000-0005-0000-0000-00009E710000}"/>
    <cellStyle name="EYColumnHeading 5 2 3 3 3" xfId="26018" xr:uid="{00000000-0005-0000-0000-0000A2650000}"/>
    <cellStyle name="EYColumnHeading 5 2 3 4" xfId="7055" xr:uid="{00000000-0005-0000-0000-00008F1B0000}"/>
    <cellStyle name="EYColumnHeading 5 2 4" xfId="7056" xr:uid="{00000000-0005-0000-0000-0000901B0000}"/>
    <cellStyle name="EYColumnHeading 5 2 4 2" xfId="7057" xr:uid="{00000000-0005-0000-0000-0000911B0000}"/>
    <cellStyle name="EYColumnHeading 5 2 5" xfId="7058" xr:uid="{00000000-0005-0000-0000-0000921B0000}"/>
    <cellStyle name="EYColumnHeading 5 2 5 2" xfId="7059" xr:uid="{00000000-0005-0000-0000-0000931B0000}"/>
    <cellStyle name="EYColumnHeading 5 2 5 3" xfId="27446" xr:uid="{00000000-0005-0000-0000-0000366B0000}"/>
    <cellStyle name="EYColumnHeading 5 2 6" xfId="7060" xr:uid="{00000000-0005-0000-0000-0000941B0000}"/>
    <cellStyle name="EYColumnHeading 5 2 7" xfId="31725" xr:uid="{00000000-0005-0000-0000-0000ED7B0000}"/>
    <cellStyle name="EYColumnHeading 5 3" xfId="1702" xr:uid="{00000000-0005-0000-0000-0000A6060000}"/>
    <cellStyle name="EYColumnHeading 5 3 2" xfId="2687" xr:uid="{00000000-0005-0000-0000-00007F0A0000}"/>
    <cellStyle name="EYColumnHeading 5 3 2 2" xfId="7061" xr:uid="{00000000-0005-0000-0000-0000951B0000}"/>
    <cellStyle name="EYColumnHeading 5 3 2 2 2" xfId="7062" xr:uid="{00000000-0005-0000-0000-0000961B0000}"/>
    <cellStyle name="EYColumnHeading 5 3 2 2 2 2" xfId="7063" xr:uid="{00000000-0005-0000-0000-0000971B0000}"/>
    <cellStyle name="EYColumnHeading 5 3 2 2 3" xfId="7064" xr:uid="{00000000-0005-0000-0000-0000981B0000}"/>
    <cellStyle name="EYColumnHeading 5 3 2 2 3 2" xfId="7065" xr:uid="{00000000-0005-0000-0000-0000991B0000}"/>
    <cellStyle name="EYColumnHeading 5 3 2 2 3 2 2" xfId="26071" xr:uid="{00000000-0005-0000-0000-0000D7650000}"/>
    <cellStyle name="EYColumnHeading 5 3 2 2 3 3" xfId="26118" xr:uid="{00000000-0005-0000-0000-000006660000}"/>
    <cellStyle name="EYColumnHeading 5 3 2 2 4" xfId="7066" xr:uid="{00000000-0005-0000-0000-00009A1B0000}"/>
    <cellStyle name="EYColumnHeading 5 3 2 2 5" xfId="29737" xr:uid="{00000000-0005-0000-0000-000029740000}"/>
    <cellStyle name="EYColumnHeading 5 3 2 3" xfId="7067" xr:uid="{00000000-0005-0000-0000-00009B1B0000}"/>
    <cellStyle name="EYColumnHeading 5 3 2 3 2" xfId="7068" xr:uid="{00000000-0005-0000-0000-00009C1B0000}"/>
    <cellStyle name="EYColumnHeading 5 3 2 4" xfId="7069" xr:uid="{00000000-0005-0000-0000-00009D1B0000}"/>
    <cellStyle name="EYColumnHeading 5 3 2 4 2" xfId="7070" xr:uid="{00000000-0005-0000-0000-00009E1B0000}"/>
    <cellStyle name="EYColumnHeading 5 3 2 4 2 2" xfId="30396" xr:uid="{00000000-0005-0000-0000-0000BC760000}"/>
    <cellStyle name="EYColumnHeading 5 3 2 4 3" xfId="29769" xr:uid="{00000000-0005-0000-0000-000049740000}"/>
    <cellStyle name="EYColumnHeading 5 3 2 5" xfId="7071" xr:uid="{00000000-0005-0000-0000-00009F1B0000}"/>
    <cellStyle name="EYColumnHeading 5 3 2 5 2" xfId="29215" xr:uid="{00000000-0005-0000-0000-00001F720000}"/>
    <cellStyle name="EYColumnHeading 5 3 3" xfId="7072" xr:uid="{00000000-0005-0000-0000-0000A01B0000}"/>
    <cellStyle name="EYColumnHeading 5 3 3 2" xfId="7073" xr:uid="{00000000-0005-0000-0000-0000A11B0000}"/>
    <cellStyle name="EYColumnHeading 5 3 3 2 2" xfId="7074" xr:uid="{00000000-0005-0000-0000-0000A21B0000}"/>
    <cellStyle name="EYColumnHeading 5 3 3 3" xfId="7075" xr:uid="{00000000-0005-0000-0000-0000A31B0000}"/>
    <cellStyle name="EYColumnHeading 5 3 3 3 2" xfId="7076" xr:uid="{00000000-0005-0000-0000-0000A41B0000}"/>
    <cellStyle name="EYColumnHeading 5 3 3 3 2 2" xfId="31207" xr:uid="{00000000-0005-0000-0000-0000E7790000}"/>
    <cellStyle name="EYColumnHeading 5 3 3 3 3" xfId="28617" xr:uid="{00000000-0005-0000-0000-0000C96F0000}"/>
    <cellStyle name="EYColumnHeading 5 3 3 4" xfId="7077" xr:uid="{00000000-0005-0000-0000-0000A51B0000}"/>
    <cellStyle name="EYColumnHeading 5 3 3 5" xfId="30716" xr:uid="{00000000-0005-0000-0000-0000FC770000}"/>
    <cellStyle name="EYColumnHeading 5 3 4" xfId="7078" xr:uid="{00000000-0005-0000-0000-0000A61B0000}"/>
    <cellStyle name="EYColumnHeading 5 3 4 2" xfId="7079" xr:uid="{00000000-0005-0000-0000-0000A71B0000}"/>
    <cellStyle name="EYColumnHeading 5 3 5" xfId="7080" xr:uid="{00000000-0005-0000-0000-0000A81B0000}"/>
    <cellStyle name="EYColumnHeading 5 3 5 2" xfId="7081" xr:uid="{00000000-0005-0000-0000-0000A91B0000}"/>
    <cellStyle name="EYColumnHeading 5 3 6" xfId="7082" xr:uid="{00000000-0005-0000-0000-0000AA1B0000}"/>
    <cellStyle name="EYColumnHeading 5 3 7" xfId="31855" xr:uid="{00000000-0005-0000-0000-00006F7C0000}"/>
    <cellStyle name="EYColumnHeading 5 4" xfId="2033" xr:uid="{00000000-0005-0000-0000-0000F1070000}"/>
    <cellStyle name="EYColumnHeading 5 4 2" xfId="7083" xr:uid="{00000000-0005-0000-0000-0000AB1B0000}"/>
    <cellStyle name="EYColumnHeading 5 4 2 2" xfId="7084" xr:uid="{00000000-0005-0000-0000-0000AC1B0000}"/>
    <cellStyle name="EYColumnHeading 5 4 2 2 2" xfId="7085" xr:uid="{00000000-0005-0000-0000-0000AD1B0000}"/>
    <cellStyle name="EYColumnHeading 5 4 2 3" xfId="7086" xr:uid="{00000000-0005-0000-0000-0000AE1B0000}"/>
    <cellStyle name="EYColumnHeading 5 4 2 3 2" xfId="7087" xr:uid="{00000000-0005-0000-0000-0000AF1B0000}"/>
    <cellStyle name="EYColumnHeading 5 4 2 3 3" xfId="31066" xr:uid="{00000000-0005-0000-0000-00005A790000}"/>
    <cellStyle name="EYColumnHeading 5 4 2 4" xfId="7088" xr:uid="{00000000-0005-0000-0000-0000B01B0000}"/>
    <cellStyle name="EYColumnHeading 5 4 3" xfId="7089" xr:uid="{00000000-0005-0000-0000-0000B11B0000}"/>
    <cellStyle name="EYColumnHeading 5 4 3 2" xfId="7090" xr:uid="{00000000-0005-0000-0000-0000B21B0000}"/>
    <cellStyle name="EYColumnHeading 5 4 3 3" xfId="27305" xr:uid="{00000000-0005-0000-0000-0000A96A0000}"/>
    <cellStyle name="EYColumnHeading 5 4 4" xfId="7091" xr:uid="{00000000-0005-0000-0000-0000B31B0000}"/>
    <cellStyle name="EYColumnHeading 5 4 4 2" xfId="7092" xr:uid="{00000000-0005-0000-0000-0000B41B0000}"/>
    <cellStyle name="EYColumnHeading 5 4 4 3" xfId="29829" xr:uid="{00000000-0005-0000-0000-000085740000}"/>
    <cellStyle name="EYColumnHeading 5 4 5" xfId="7093" xr:uid="{00000000-0005-0000-0000-0000B51B0000}"/>
    <cellStyle name="EYColumnHeading 5 4 6" xfId="32106" xr:uid="{00000000-0005-0000-0000-00006A7D0000}"/>
    <cellStyle name="EYColumnHeading 5 5" xfId="7094" xr:uid="{00000000-0005-0000-0000-0000B61B0000}"/>
    <cellStyle name="EYColumnHeading 5 5 2" xfId="7095" xr:uid="{00000000-0005-0000-0000-0000B71B0000}"/>
    <cellStyle name="EYColumnHeading 5 5 2 2" xfId="7096" xr:uid="{00000000-0005-0000-0000-0000B81B0000}"/>
    <cellStyle name="EYColumnHeading 5 5 2 2 2" xfId="27324" xr:uid="{00000000-0005-0000-0000-0000BC6A0000}"/>
    <cellStyle name="EYColumnHeading 5 5 3" xfId="7097" xr:uid="{00000000-0005-0000-0000-0000B91B0000}"/>
    <cellStyle name="EYColumnHeading 5 5 3 2" xfId="7098" xr:uid="{00000000-0005-0000-0000-0000BA1B0000}"/>
    <cellStyle name="EYColumnHeading 5 5 3 2 2" xfId="27807" xr:uid="{00000000-0005-0000-0000-00009F6C0000}"/>
    <cellStyle name="EYColumnHeading 5 5 4" xfId="7099" xr:uid="{00000000-0005-0000-0000-0000BB1B0000}"/>
    <cellStyle name="EYColumnHeading 5 5 5" xfId="32460" xr:uid="{00000000-0005-0000-0000-0000CC7E0000}"/>
    <cellStyle name="EYColumnHeading 5 6" xfId="7100" xr:uid="{00000000-0005-0000-0000-0000BC1B0000}"/>
    <cellStyle name="EYColumnHeading 5 6 2" xfId="7101" xr:uid="{00000000-0005-0000-0000-0000BD1B0000}"/>
    <cellStyle name="EYColumnHeading 5 7" xfId="7102" xr:uid="{00000000-0005-0000-0000-0000BE1B0000}"/>
    <cellStyle name="EYColumnHeading 5 7 2" xfId="7103" xr:uid="{00000000-0005-0000-0000-0000BF1B0000}"/>
    <cellStyle name="EYColumnHeading 5 8" xfId="7104" xr:uid="{00000000-0005-0000-0000-0000C01B0000}"/>
    <cellStyle name="EYColumnHeading 5 9" xfId="31530" xr:uid="{00000000-0005-0000-0000-00002A7B0000}"/>
    <cellStyle name="EYColumnHeading 6" xfId="1158" xr:uid="{00000000-0005-0000-0000-000086040000}"/>
    <cellStyle name="EYColumnHeading 6 2" xfId="2160" xr:uid="{00000000-0005-0000-0000-000070080000}"/>
    <cellStyle name="EYColumnHeading 6 2 2" xfId="7105" xr:uid="{00000000-0005-0000-0000-0000C11B0000}"/>
    <cellStyle name="EYColumnHeading 6 2 2 2" xfId="7106" xr:uid="{00000000-0005-0000-0000-0000C21B0000}"/>
    <cellStyle name="EYColumnHeading 6 2 2 2 2" xfId="7107" xr:uid="{00000000-0005-0000-0000-0000C31B0000}"/>
    <cellStyle name="EYColumnHeading 6 2 2 2 2 2" xfId="26847" xr:uid="{00000000-0005-0000-0000-0000DF680000}"/>
    <cellStyle name="EYColumnHeading 6 2 2 3" xfId="7108" xr:uid="{00000000-0005-0000-0000-0000C41B0000}"/>
    <cellStyle name="EYColumnHeading 6 2 2 3 2" xfId="7109" xr:uid="{00000000-0005-0000-0000-0000C51B0000}"/>
    <cellStyle name="EYColumnHeading 6 2 2 4" xfId="7110" xr:uid="{00000000-0005-0000-0000-0000C61B0000}"/>
    <cellStyle name="EYColumnHeading 6 2 3" xfId="7111" xr:uid="{00000000-0005-0000-0000-0000C71B0000}"/>
    <cellStyle name="EYColumnHeading 6 2 3 2" xfId="7112" xr:uid="{00000000-0005-0000-0000-0000C81B0000}"/>
    <cellStyle name="EYColumnHeading 6 2 4" xfId="7113" xr:uid="{00000000-0005-0000-0000-0000C91B0000}"/>
    <cellStyle name="EYColumnHeading 6 2 4 2" xfId="7114" xr:uid="{00000000-0005-0000-0000-0000CA1B0000}"/>
    <cellStyle name="EYColumnHeading 6 2 4 2 2" xfId="27923" xr:uid="{00000000-0005-0000-0000-0000136D0000}"/>
    <cellStyle name="EYColumnHeading 6 2 5" xfId="7115" xr:uid="{00000000-0005-0000-0000-0000CB1B0000}"/>
    <cellStyle name="EYColumnHeading 6 2 6" xfId="25905" xr:uid="{00000000-0005-0000-0000-000031650000}"/>
    <cellStyle name="EYColumnHeading 6 3" xfId="7116" xr:uid="{00000000-0005-0000-0000-0000CC1B0000}"/>
    <cellStyle name="EYColumnHeading 6 3 2" xfId="7117" xr:uid="{00000000-0005-0000-0000-0000CD1B0000}"/>
    <cellStyle name="EYColumnHeading 6 3 2 2" xfId="7118" xr:uid="{00000000-0005-0000-0000-0000CE1B0000}"/>
    <cellStyle name="EYColumnHeading 6 3 2 3" xfId="25419" xr:uid="{00000000-0005-0000-0000-00004B630000}"/>
    <cellStyle name="EYColumnHeading 6 3 3" xfId="7119" xr:uid="{00000000-0005-0000-0000-0000CF1B0000}"/>
    <cellStyle name="EYColumnHeading 6 3 3 2" xfId="7120" xr:uid="{00000000-0005-0000-0000-0000D01B0000}"/>
    <cellStyle name="EYColumnHeading 6 3 3 3" xfId="29921" xr:uid="{00000000-0005-0000-0000-0000E1740000}"/>
    <cellStyle name="EYColumnHeading 6 3 4" xfId="7121" xr:uid="{00000000-0005-0000-0000-0000D11B0000}"/>
    <cellStyle name="EYColumnHeading 6 3 5" xfId="27344" xr:uid="{00000000-0005-0000-0000-0000D06A0000}"/>
    <cellStyle name="EYColumnHeading 6 4" xfId="7122" xr:uid="{00000000-0005-0000-0000-0000D21B0000}"/>
    <cellStyle name="EYColumnHeading 6 4 2" xfId="7123" xr:uid="{00000000-0005-0000-0000-0000D31B0000}"/>
    <cellStyle name="EYColumnHeading 6 5" xfId="7124" xr:uid="{00000000-0005-0000-0000-0000D41B0000}"/>
    <cellStyle name="EYColumnHeading 6 5 2" xfId="7125" xr:uid="{00000000-0005-0000-0000-0000D51B0000}"/>
    <cellStyle name="EYColumnHeading 6 6" xfId="7126" xr:uid="{00000000-0005-0000-0000-0000D61B0000}"/>
    <cellStyle name="EYColumnHeading 6 6 2" xfId="26264" xr:uid="{00000000-0005-0000-0000-000098660000}"/>
    <cellStyle name="EYColumnHeading 6 7" xfId="26260" xr:uid="{00000000-0005-0000-0000-000094660000}"/>
    <cellStyle name="EYColumnHeading 7" xfId="1147" xr:uid="{00000000-0005-0000-0000-00007B040000}"/>
    <cellStyle name="EYColumnHeading 7 2" xfId="2150" xr:uid="{00000000-0005-0000-0000-000066080000}"/>
    <cellStyle name="EYColumnHeading 7 2 2" xfId="7127" xr:uid="{00000000-0005-0000-0000-0000D71B0000}"/>
    <cellStyle name="EYColumnHeading 7 2 2 2" xfId="7128" xr:uid="{00000000-0005-0000-0000-0000D81B0000}"/>
    <cellStyle name="EYColumnHeading 7 2 2 2 2" xfId="7129" xr:uid="{00000000-0005-0000-0000-0000D91B0000}"/>
    <cellStyle name="EYColumnHeading 7 2 2 3" xfId="7130" xr:uid="{00000000-0005-0000-0000-0000DA1B0000}"/>
    <cellStyle name="EYColumnHeading 7 2 2 3 2" xfId="7131" xr:uid="{00000000-0005-0000-0000-0000DB1B0000}"/>
    <cellStyle name="EYColumnHeading 7 2 2 3 2 2" xfId="26378" xr:uid="{00000000-0005-0000-0000-00000A670000}"/>
    <cellStyle name="EYColumnHeading 7 2 2 3 3" xfId="26589" xr:uid="{00000000-0005-0000-0000-0000DD670000}"/>
    <cellStyle name="EYColumnHeading 7 2 2 4" xfId="7132" xr:uid="{00000000-0005-0000-0000-0000DC1B0000}"/>
    <cellStyle name="EYColumnHeading 7 2 3" xfId="7133" xr:uid="{00000000-0005-0000-0000-0000DD1B0000}"/>
    <cellStyle name="EYColumnHeading 7 2 3 2" xfId="7134" xr:uid="{00000000-0005-0000-0000-0000DE1B0000}"/>
    <cellStyle name="EYColumnHeading 7 2 3 2 2" xfId="27636" xr:uid="{00000000-0005-0000-0000-0000F46B0000}"/>
    <cellStyle name="EYColumnHeading 7 2 3 3" xfId="25517" xr:uid="{00000000-0005-0000-0000-0000AD630000}"/>
    <cellStyle name="EYColumnHeading 7 2 4" xfId="7135" xr:uid="{00000000-0005-0000-0000-0000DF1B0000}"/>
    <cellStyle name="EYColumnHeading 7 2 4 2" xfId="7136" xr:uid="{00000000-0005-0000-0000-0000E01B0000}"/>
    <cellStyle name="EYColumnHeading 7 2 4 2 2" xfId="27339" xr:uid="{00000000-0005-0000-0000-0000CB6A0000}"/>
    <cellStyle name="EYColumnHeading 7 2 5" xfId="7137" xr:uid="{00000000-0005-0000-0000-0000E11B0000}"/>
    <cellStyle name="EYColumnHeading 7 2 5 2" xfId="28373" xr:uid="{00000000-0005-0000-0000-0000D56E0000}"/>
    <cellStyle name="EYColumnHeading 7 3" xfId="7138" xr:uid="{00000000-0005-0000-0000-0000E21B0000}"/>
    <cellStyle name="EYColumnHeading 7 3 2" xfId="7139" xr:uid="{00000000-0005-0000-0000-0000E31B0000}"/>
    <cellStyle name="EYColumnHeading 7 3 2 2" xfId="7140" xr:uid="{00000000-0005-0000-0000-0000E41B0000}"/>
    <cellStyle name="EYColumnHeading 7 3 2 2 2" xfId="27369" xr:uid="{00000000-0005-0000-0000-0000E96A0000}"/>
    <cellStyle name="EYColumnHeading 7 3 2 3" xfId="25354" xr:uid="{00000000-0005-0000-0000-00000A630000}"/>
    <cellStyle name="EYColumnHeading 7 3 3" xfId="7141" xr:uid="{00000000-0005-0000-0000-0000E51B0000}"/>
    <cellStyle name="EYColumnHeading 7 3 3 2" xfId="7142" xr:uid="{00000000-0005-0000-0000-0000E61B0000}"/>
    <cellStyle name="EYColumnHeading 7 3 3 2 2" xfId="30787" xr:uid="{00000000-0005-0000-0000-000043780000}"/>
    <cellStyle name="EYColumnHeading 7 3 4" xfId="7143" xr:uid="{00000000-0005-0000-0000-0000E71B0000}"/>
    <cellStyle name="EYColumnHeading 7 3 4 2" xfId="31277" xr:uid="{00000000-0005-0000-0000-00002D7A0000}"/>
    <cellStyle name="EYColumnHeading 7 3 5" xfId="32528" xr:uid="{00000000-0005-0000-0000-0000107F0000}"/>
    <cellStyle name="EYColumnHeading 7 4" xfId="7144" xr:uid="{00000000-0005-0000-0000-0000E81B0000}"/>
    <cellStyle name="EYColumnHeading 7 4 2" xfId="7145" xr:uid="{00000000-0005-0000-0000-0000E91B0000}"/>
    <cellStyle name="EYColumnHeading 7 5" xfId="7146" xr:uid="{00000000-0005-0000-0000-0000EA1B0000}"/>
    <cellStyle name="EYColumnHeading 7 5 2" xfId="7147" xr:uid="{00000000-0005-0000-0000-0000EB1B0000}"/>
    <cellStyle name="EYColumnHeading 7 5 2 2" xfId="29192" xr:uid="{00000000-0005-0000-0000-000008720000}"/>
    <cellStyle name="EYColumnHeading 7 5 3" xfId="28400" xr:uid="{00000000-0005-0000-0000-0000F06E0000}"/>
    <cellStyle name="EYColumnHeading 7 6" xfId="7148" xr:uid="{00000000-0005-0000-0000-0000EC1B0000}"/>
    <cellStyle name="EYColumnHeading 7 7" xfId="31642" xr:uid="{00000000-0005-0000-0000-00009A7B0000}"/>
    <cellStyle name="EYColumnHeading 8" xfId="1548" xr:uid="{00000000-0005-0000-0000-00000C060000}"/>
    <cellStyle name="EYColumnHeading 8 2" xfId="7149" xr:uid="{00000000-0005-0000-0000-0000ED1B0000}"/>
    <cellStyle name="EYColumnHeading 8 2 2" xfId="7150" xr:uid="{00000000-0005-0000-0000-0000EE1B0000}"/>
    <cellStyle name="EYColumnHeading 8 2 2 2" xfId="7151" xr:uid="{00000000-0005-0000-0000-0000EF1B0000}"/>
    <cellStyle name="EYColumnHeading 8 2 2 2 2" xfId="30009" xr:uid="{00000000-0005-0000-0000-000039750000}"/>
    <cellStyle name="EYColumnHeading 8 2 2 3" xfId="25803" xr:uid="{00000000-0005-0000-0000-0000CB640000}"/>
    <cellStyle name="EYColumnHeading 8 2 3" xfId="7152" xr:uid="{00000000-0005-0000-0000-0000F01B0000}"/>
    <cellStyle name="EYColumnHeading 8 2 3 2" xfId="7153" xr:uid="{00000000-0005-0000-0000-0000F11B0000}"/>
    <cellStyle name="EYColumnHeading 8 2 3 3" xfId="26329" xr:uid="{00000000-0005-0000-0000-0000D9660000}"/>
    <cellStyle name="EYColumnHeading 8 2 4" xfId="7154" xr:uid="{00000000-0005-0000-0000-0000F21B0000}"/>
    <cellStyle name="EYColumnHeading 8 3" xfId="7155" xr:uid="{00000000-0005-0000-0000-0000F31B0000}"/>
    <cellStyle name="EYColumnHeading 8 3 2" xfId="7156" xr:uid="{00000000-0005-0000-0000-0000F41B0000}"/>
    <cellStyle name="EYColumnHeading 8 3 3" xfId="30319" xr:uid="{00000000-0005-0000-0000-00006F760000}"/>
    <cellStyle name="EYColumnHeading 8 4" xfId="7157" xr:uid="{00000000-0005-0000-0000-0000F51B0000}"/>
    <cellStyle name="EYColumnHeading 8 4 2" xfId="7158" xr:uid="{00000000-0005-0000-0000-0000F61B0000}"/>
    <cellStyle name="EYColumnHeading 8 5" xfId="7159" xr:uid="{00000000-0005-0000-0000-0000F71B0000}"/>
    <cellStyle name="EYColumnHeading 8 6" xfId="29042" xr:uid="{00000000-0005-0000-0000-000072710000}"/>
    <cellStyle name="EYColumnHeading 9" xfId="2802" xr:uid="{00000000-0005-0000-0000-0000F20A0000}"/>
    <cellStyle name="EYColumnHeading 9 2" xfId="7160" xr:uid="{00000000-0005-0000-0000-0000F81B0000}"/>
    <cellStyle name="EYColumnHeading 9 2 2" xfId="7161" xr:uid="{00000000-0005-0000-0000-0000F91B0000}"/>
    <cellStyle name="EYColumnHeading 9 2 3" xfId="28133" xr:uid="{00000000-0005-0000-0000-0000E56D0000}"/>
    <cellStyle name="EYColumnHeading 9 3" xfId="7162" xr:uid="{00000000-0005-0000-0000-0000FA1B0000}"/>
    <cellStyle name="EYColumnHeading 9 3 2" xfId="7163" xr:uid="{00000000-0005-0000-0000-0000FB1B0000}"/>
    <cellStyle name="EYColumnHeading 9 4" xfId="7164" xr:uid="{00000000-0005-0000-0000-0000FC1B0000}"/>
    <cellStyle name="EYColumnHeading 9 5" xfId="31915" xr:uid="{00000000-0005-0000-0000-0000AB7C0000}"/>
    <cellStyle name="EYtext" xfId="249" xr:uid="{00000000-0005-0000-0000-0000F9000000}"/>
    <cellStyle name="Good" xfId="44" xr:uid="{00000000-0005-0000-0000-00002C000000}"/>
    <cellStyle name="Good 2" xfId="250" xr:uid="{00000000-0005-0000-0000-0000FA000000}"/>
    <cellStyle name="Good 3" xfId="251" xr:uid="{00000000-0005-0000-0000-0000FB000000}"/>
    <cellStyle name="Good 4" xfId="252" xr:uid="{00000000-0005-0000-0000-0000FC000000}"/>
    <cellStyle name="Good 5" xfId="253" xr:uid="{00000000-0005-0000-0000-0000FD000000}"/>
    <cellStyle name="Good 6" xfId="254" xr:uid="{00000000-0005-0000-0000-0000FE000000}"/>
    <cellStyle name="Heading 1" xfId="45" xr:uid="{00000000-0005-0000-0000-00002D000000}"/>
    <cellStyle name="Heading 1 2" xfId="255" xr:uid="{00000000-0005-0000-0000-0000FF000000}"/>
    <cellStyle name="Heading 1 3" xfId="256" xr:uid="{00000000-0005-0000-0000-000000010000}"/>
    <cellStyle name="Heading 1 3 2" xfId="27095" xr:uid="{00000000-0005-0000-0000-0000D7690000}"/>
    <cellStyle name="Heading 1 4" xfId="257" xr:uid="{00000000-0005-0000-0000-000001010000}"/>
    <cellStyle name="Heading 1 5" xfId="258" xr:uid="{00000000-0005-0000-0000-000002010000}"/>
    <cellStyle name="Heading 1 6" xfId="259" xr:uid="{00000000-0005-0000-0000-000003010000}"/>
    <cellStyle name="Heading 1 7" xfId="25946" xr:uid="{00000000-0005-0000-0000-00005A650000}"/>
    <cellStyle name="Heading 2" xfId="46" xr:uid="{00000000-0005-0000-0000-00002E000000}"/>
    <cellStyle name="Heading 2 2" xfId="260" xr:uid="{00000000-0005-0000-0000-000004010000}"/>
    <cellStyle name="Heading 2 3" xfId="261" xr:uid="{00000000-0005-0000-0000-000005010000}"/>
    <cellStyle name="Heading 2 4" xfId="262" xr:uid="{00000000-0005-0000-0000-000006010000}"/>
    <cellStyle name="Heading 2 5" xfId="263" xr:uid="{00000000-0005-0000-0000-000007010000}"/>
    <cellStyle name="Heading 2 6" xfId="264" xr:uid="{00000000-0005-0000-0000-000008010000}"/>
    <cellStyle name="Heading 3" xfId="47" xr:uid="{00000000-0005-0000-0000-00002F000000}"/>
    <cellStyle name="Heading 3 2" xfId="265" xr:uid="{00000000-0005-0000-0000-000009010000}"/>
    <cellStyle name="Heading 3 3" xfId="266" xr:uid="{00000000-0005-0000-0000-00000A010000}"/>
    <cellStyle name="Heading 3 4" xfId="267" xr:uid="{00000000-0005-0000-0000-00000B010000}"/>
    <cellStyle name="Heading 3 5" xfId="268" xr:uid="{00000000-0005-0000-0000-00000C010000}"/>
    <cellStyle name="Heading 3 6" xfId="269" xr:uid="{00000000-0005-0000-0000-00000D010000}"/>
    <cellStyle name="Heading 4" xfId="48" xr:uid="{00000000-0005-0000-0000-000030000000}"/>
    <cellStyle name="Heading 4 2" xfId="270" xr:uid="{00000000-0005-0000-0000-00000E010000}"/>
    <cellStyle name="Heading 4 3" xfId="271" xr:uid="{00000000-0005-0000-0000-00000F010000}"/>
    <cellStyle name="Heading 4 4" xfId="272" xr:uid="{00000000-0005-0000-0000-000010010000}"/>
    <cellStyle name="Heading 4 5" xfId="273" xr:uid="{00000000-0005-0000-0000-000011010000}"/>
    <cellStyle name="Heading 4 6" xfId="274" xr:uid="{00000000-0005-0000-0000-000012010000}"/>
    <cellStyle name="Hyperlink 2" xfId="49" xr:uid="{00000000-0005-0000-0000-000031000000}"/>
    <cellStyle name="Hyperlink 2 2" xfId="50" xr:uid="{00000000-0005-0000-0000-000032000000}"/>
    <cellStyle name="Hyperlink 3" xfId="721" xr:uid="{00000000-0005-0000-0000-0000D1020000}"/>
    <cellStyle name="Hyperlink 4" xfId="25095" xr:uid="{00000000-0005-0000-0000-000007620000}"/>
    <cellStyle name="Input" xfId="51" xr:uid="{00000000-0005-0000-0000-000033000000}"/>
    <cellStyle name="Input 2" xfId="275" xr:uid="{00000000-0005-0000-0000-000013010000}"/>
    <cellStyle name="Input 2 10" xfId="7165" xr:uid="{00000000-0005-0000-0000-0000FD1B0000}"/>
    <cellStyle name="Input 2 10 2" xfId="7166" xr:uid="{00000000-0005-0000-0000-0000FE1B0000}"/>
    <cellStyle name="Input 2 11" xfId="7167" xr:uid="{00000000-0005-0000-0000-0000FF1B0000}"/>
    <cellStyle name="Input 2 11 2" xfId="7168" xr:uid="{00000000-0005-0000-0000-0000001C0000}"/>
    <cellStyle name="Input 2 12" xfId="7169" xr:uid="{00000000-0005-0000-0000-0000011C0000}"/>
    <cellStyle name="Input 2 13" xfId="31074" xr:uid="{00000000-0005-0000-0000-000062790000}"/>
    <cellStyle name="Input 2 14" xfId="28787" xr:uid="{00000000-0005-0000-0000-000073700000}"/>
    <cellStyle name="Input 2 2" xfId="840" xr:uid="{00000000-0005-0000-0000-000048030000}"/>
    <cellStyle name="Input 2 2 10" xfId="7170" xr:uid="{00000000-0005-0000-0000-0000021C0000}"/>
    <cellStyle name="Input 2 2 11" xfId="31351" xr:uid="{00000000-0005-0000-0000-0000777A0000}"/>
    <cellStyle name="Input 2 2 2" xfId="1111" xr:uid="{00000000-0005-0000-0000-000057040000}"/>
    <cellStyle name="Input 2 2 2 10" xfId="7171" xr:uid="{00000000-0005-0000-0000-0000031C0000}"/>
    <cellStyle name="Input 2 2 2 11" xfId="31432" xr:uid="{00000000-0005-0000-0000-0000C87A0000}"/>
    <cellStyle name="Input 2 2 2 2" xfId="1209" xr:uid="{00000000-0005-0000-0000-0000B9040000}"/>
    <cellStyle name="Input 2 2 2 2 2" xfId="1520" xr:uid="{00000000-0005-0000-0000-0000F0050000}"/>
    <cellStyle name="Input 2 2 2 2 2 2" xfId="2511" xr:uid="{00000000-0005-0000-0000-0000CF090000}"/>
    <cellStyle name="Input 2 2 2 2 2 2 2" xfId="7172" xr:uid="{00000000-0005-0000-0000-0000041C0000}"/>
    <cellStyle name="Input 2 2 2 2 2 2 2 2" xfId="7173" xr:uid="{00000000-0005-0000-0000-0000051C0000}"/>
    <cellStyle name="Input 2 2 2 2 2 2 2 2 2" xfId="7174" xr:uid="{00000000-0005-0000-0000-0000061C0000}"/>
    <cellStyle name="Input 2 2 2 2 2 2 2 3" xfId="7175" xr:uid="{00000000-0005-0000-0000-0000071C0000}"/>
    <cellStyle name="Input 2 2 2 2 2 2 2 3 2" xfId="7176" xr:uid="{00000000-0005-0000-0000-0000081C0000}"/>
    <cellStyle name="Input 2 2 2 2 2 2 2 3 3" xfId="26942" xr:uid="{00000000-0005-0000-0000-00003E690000}"/>
    <cellStyle name="Input 2 2 2 2 2 2 2 4" xfId="7177" xr:uid="{00000000-0005-0000-0000-0000091C0000}"/>
    <cellStyle name="Input 2 2 2 2 2 2 3" xfId="7178" xr:uid="{00000000-0005-0000-0000-00000A1C0000}"/>
    <cellStyle name="Input 2 2 2 2 2 2 3 2" xfId="7179" xr:uid="{00000000-0005-0000-0000-00000B1C0000}"/>
    <cellStyle name="Input 2 2 2 2 2 2 4" xfId="7180" xr:uid="{00000000-0005-0000-0000-00000C1C0000}"/>
    <cellStyle name="Input 2 2 2 2 2 2 4 2" xfId="7181" xr:uid="{00000000-0005-0000-0000-00000D1C0000}"/>
    <cellStyle name="Input 2 2 2 2 2 2 4 2 2" xfId="28412" xr:uid="{00000000-0005-0000-0000-0000FC6E0000}"/>
    <cellStyle name="Input 2 2 2 2 2 2 5" xfId="7182" xr:uid="{00000000-0005-0000-0000-00000E1C0000}"/>
    <cellStyle name="Input 2 2 2 2 2 3" xfId="7183" xr:uid="{00000000-0005-0000-0000-00000F1C0000}"/>
    <cellStyle name="Input 2 2 2 2 2 3 2" xfId="7184" xr:uid="{00000000-0005-0000-0000-0000101C0000}"/>
    <cellStyle name="Input 2 2 2 2 2 3 2 2" xfId="7185" xr:uid="{00000000-0005-0000-0000-0000111C0000}"/>
    <cellStyle name="Input 2 2 2 2 2 3 2 2 2" xfId="29201" xr:uid="{00000000-0005-0000-0000-000011720000}"/>
    <cellStyle name="Input 2 2 2 2 2 3 3" xfId="7186" xr:uid="{00000000-0005-0000-0000-0000121C0000}"/>
    <cellStyle name="Input 2 2 2 2 2 3 3 2" xfId="7187" xr:uid="{00000000-0005-0000-0000-0000131C0000}"/>
    <cellStyle name="Input 2 2 2 2 2 3 4" xfId="7188" xr:uid="{00000000-0005-0000-0000-0000141C0000}"/>
    <cellStyle name="Input 2 2 2 2 2 4" xfId="7189" xr:uid="{00000000-0005-0000-0000-0000151C0000}"/>
    <cellStyle name="Input 2 2 2 2 2 4 2" xfId="7190" xr:uid="{00000000-0005-0000-0000-0000161C0000}"/>
    <cellStyle name="Input 2 2 2 2 2 5" xfId="7191" xr:uid="{00000000-0005-0000-0000-0000171C0000}"/>
    <cellStyle name="Input 2 2 2 2 2 5 2" xfId="7192" xr:uid="{00000000-0005-0000-0000-0000181C0000}"/>
    <cellStyle name="Input 2 2 2 2 2 5 2 2" xfId="26636" xr:uid="{00000000-0005-0000-0000-00000C680000}"/>
    <cellStyle name="Input 2 2 2 2 2 6" xfId="7193" xr:uid="{00000000-0005-0000-0000-0000191C0000}"/>
    <cellStyle name="Input 2 2 2 2 2 6 2" xfId="27588" xr:uid="{00000000-0005-0000-0000-0000C46B0000}"/>
    <cellStyle name="Input 2 2 2 2 2 7" xfId="31751" xr:uid="{00000000-0005-0000-0000-0000077C0000}"/>
    <cellStyle name="Input 2 2 2 2 3" xfId="1782" xr:uid="{00000000-0005-0000-0000-0000F6060000}"/>
    <cellStyle name="Input 2 2 2 2 3 2" xfId="2767" xr:uid="{00000000-0005-0000-0000-0000CF0A0000}"/>
    <cellStyle name="Input 2 2 2 2 3 2 2" xfId="7194" xr:uid="{00000000-0005-0000-0000-00001A1C0000}"/>
    <cellStyle name="Input 2 2 2 2 3 2 2 2" xfId="7195" xr:uid="{00000000-0005-0000-0000-00001B1C0000}"/>
    <cellStyle name="Input 2 2 2 2 3 2 2 2 2" xfId="7196" xr:uid="{00000000-0005-0000-0000-00001C1C0000}"/>
    <cellStyle name="Input 2 2 2 2 3 2 2 3" xfId="7197" xr:uid="{00000000-0005-0000-0000-00001D1C0000}"/>
    <cellStyle name="Input 2 2 2 2 3 2 2 3 2" xfId="7198" xr:uid="{00000000-0005-0000-0000-00001E1C0000}"/>
    <cellStyle name="Input 2 2 2 2 3 2 2 4" xfId="7199" xr:uid="{00000000-0005-0000-0000-00001F1C0000}"/>
    <cellStyle name="Input 2 2 2 2 3 2 3" xfId="7200" xr:uid="{00000000-0005-0000-0000-0000201C0000}"/>
    <cellStyle name="Input 2 2 2 2 3 2 3 2" xfId="7201" xr:uid="{00000000-0005-0000-0000-0000211C0000}"/>
    <cellStyle name="Input 2 2 2 2 3 2 4" xfId="7202" xr:uid="{00000000-0005-0000-0000-0000221C0000}"/>
    <cellStyle name="Input 2 2 2 2 3 2 4 2" xfId="7203" xr:uid="{00000000-0005-0000-0000-0000231C0000}"/>
    <cellStyle name="Input 2 2 2 2 3 2 5" xfId="7204" xr:uid="{00000000-0005-0000-0000-0000241C0000}"/>
    <cellStyle name="Input 2 2 2 2 3 3" xfId="7205" xr:uid="{00000000-0005-0000-0000-0000251C0000}"/>
    <cellStyle name="Input 2 2 2 2 3 3 2" xfId="7206" xr:uid="{00000000-0005-0000-0000-0000261C0000}"/>
    <cellStyle name="Input 2 2 2 2 3 3 2 2" xfId="7207" xr:uid="{00000000-0005-0000-0000-0000271C0000}"/>
    <cellStyle name="Input 2 2 2 2 3 3 2 3" xfId="25487" xr:uid="{00000000-0005-0000-0000-00008F630000}"/>
    <cellStyle name="Input 2 2 2 2 3 3 3" xfId="7208" xr:uid="{00000000-0005-0000-0000-0000281C0000}"/>
    <cellStyle name="Input 2 2 2 2 3 3 3 2" xfId="7209" xr:uid="{00000000-0005-0000-0000-0000291C0000}"/>
    <cellStyle name="Input 2 2 2 2 3 3 4" xfId="7210" xr:uid="{00000000-0005-0000-0000-00002A1C0000}"/>
    <cellStyle name="Input 2 2 2 2 3 4" xfId="7211" xr:uid="{00000000-0005-0000-0000-00002B1C0000}"/>
    <cellStyle name="Input 2 2 2 2 3 4 2" xfId="7212" xr:uid="{00000000-0005-0000-0000-00002C1C0000}"/>
    <cellStyle name="Input 2 2 2 2 3 5" xfId="7213" xr:uid="{00000000-0005-0000-0000-00002D1C0000}"/>
    <cellStyle name="Input 2 2 2 2 3 5 2" xfId="7214" xr:uid="{00000000-0005-0000-0000-00002E1C0000}"/>
    <cellStyle name="Input 2 2 2 2 3 6" xfId="7215" xr:uid="{00000000-0005-0000-0000-00002F1C0000}"/>
    <cellStyle name="Input 2 2 2 2 3 6 2" xfId="29805" xr:uid="{00000000-0005-0000-0000-00006D740000}"/>
    <cellStyle name="Input 2 2 2 2 3 7" xfId="31901" xr:uid="{00000000-0005-0000-0000-00009D7C0000}"/>
    <cellStyle name="Input 2 2 2 2 4" xfId="2207" xr:uid="{00000000-0005-0000-0000-00009F080000}"/>
    <cellStyle name="Input 2 2 2 2 4 2" xfId="7216" xr:uid="{00000000-0005-0000-0000-0000301C0000}"/>
    <cellStyle name="Input 2 2 2 2 4 2 2" xfId="7217" xr:uid="{00000000-0005-0000-0000-0000311C0000}"/>
    <cellStyle name="Input 2 2 2 2 4 2 2 2" xfId="7218" xr:uid="{00000000-0005-0000-0000-0000321C0000}"/>
    <cellStyle name="Input 2 2 2 2 4 2 2 2 2" xfId="30380" xr:uid="{00000000-0005-0000-0000-0000AC760000}"/>
    <cellStyle name="Input 2 2 2 2 4 2 3" xfId="7219" xr:uid="{00000000-0005-0000-0000-0000331C0000}"/>
    <cellStyle name="Input 2 2 2 2 4 2 3 2" xfId="7220" xr:uid="{00000000-0005-0000-0000-0000341C0000}"/>
    <cellStyle name="Input 2 2 2 2 4 2 3 3" xfId="29672" xr:uid="{00000000-0005-0000-0000-0000E8730000}"/>
    <cellStyle name="Input 2 2 2 2 4 2 4" xfId="7221" xr:uid="{00000000-0005-0000-0000-0000351C0000}"/>
    <cellStyle name="Input 2 2 2 2 4 2 5" xfId="26612" xr:uid="{00000000-0005-0000-0000-0000F4670000}"/>
    <cellStyle name="Input 2 2 2 2 4 3" xfId="7222" xr:uid="{00000000-0005-0000-0000-0000361C0000}"/>
    <cellStyle name="Input 2 2 2 2 4 3 2" xfId="7223" xr:uid="{00000000-0005-0000-0000-0000371C0000}"/>
    <cellStyle name="Input 2 2 2 2 4 4" xfId="7224" xr:uid="{00000000-0005-0000-0000-0000381C0000}"/>
    <cellStyle name="Input 2 2 2 2 4 4 2" xfId="7225" xr:uid="{00000000-0005-0000-0000-0000391C0000}"/>
    <cellStyle name="Input 2 2 2 2 4 5" xfId="7226" xr:uid="{00000000-0005-0000-0000-00003A1C0000}"/>
    <cellStyle name="Input 2 2 2 2 4 6" xfId="30134" xr:uid="{00000000-0005-0000-0000-0000B6750000}"/>
    <cellStyle name="Input 2 2 2 2 5" xfId="7227" xr:uid="{00000000-0005-0000-0000-00003B1C0000}"/>
    <cellStyle name="Input 2 2 2 2 5 2" xfId="7228" xr:uid="{00000000-0005-0000-0000-00003C1C0000}"/>
    <cellStyle name="Input 2 2 2 2 5 2 2" xfId="7229" xr:uid="{00000000-0005-0000-0000-00003D1C0000}"/>
    <cellStyle name="Input 2 2 2 2 5 3" xfId="7230" xr:uid="{00000000-0005-0000-0000-00003E1C0000}"/>
    <cellStyle name="Input 2 2 2 2 5 3 2" xfId="7231" xr:uid="{00000000-0005-0000-0000-00003F1C0000}"/>
    <cellStyle name="Input 2 2 2 2 5 4" xfId="7232" xr:uid="{00000000-0005-0000-0000-0000401C0000}"/>
    <cellStyle name="Input 2 2 2 2 5 4 2" xfId="30525" xr:uid="{00000000-0005-0000-0000-00003D770000}"/>
    <cellStyle name="Input 2 2 2 2 5 5" xfId="32558" xr:uid="{00000000-0005-0000-0000-00002E7F0000}"/>
    <cellStyle name="Input 2 2 2 2 6" xfId="7233" xr:uid="{00000000-0005-0000-0000-0000411C0000}"/>
    <cellStyle name="Input 2 2 2 2 6 2" xfId="7234" xr:uid="{00000000-0005-0000-0000-0000421C0000}"/>
    <cellStyle name="Input 2 2 2 2 7" xfId="7235" xr:uid="{00000000-0005-0000-0000-0000431C0000}"/>
    <cellStyle name="Input 2 2 2 2 7 2" xfId="7236" xr:uid="{00000000-0005-0000-0000-0000441C0000}"/>
    <cellStyle name="Input 2 2 2 2 7 2 2" xfId="30707" xr:uid="{00000000-0005-0000-0000-0000F3770000}"/>
    <cellStyle name="Input 2 2 2 2 8" xfId="7237" xr:uid="{00000000-0005-0000-0000-0000451C0000}"/>
    <cellStyle name="Input 2 2 2 3" xfId="1480" xr:uid="{00000000-0005-0000-0000-0000C8050000}"/>
    <cellStyle name="Input 2 2 2 3 2" xfId="1742" xr:uid="{00000000-0005-0000-0000-0000CE060000}"/>
    <cellStyle name="Input 2 2 2 3 2 2" xfId="2727" xr:uid="{00000000-0005-0000-0000-0000A70A0000}"/>
    <cellStyle name="Input 2 2 2 3 2 2 2" xfId="7238" xr:uid="{00000000-0005-0000-0000-0000461C0000}"/>
    <cellStyle name="Input 2 2 2 3 2 2 2 2" xfId="7239" xr:uid="{00000000-0005-0000-0000-0000471C0000}"/>
    <cellStyle name="Input 2 2 2 3 2 2 2 2 2" xfId="7240" xr:uid="{00000000-0005-0000-0000-0000481C0000}"/>
    <cellStyle name="Input 2 2 2 3 2 2 2 3" xfId="7241" xr:uid="{00000000-0005-0000-0000-0000491C0000}"/>
    <cellStyle name="Input 2 2 2 3 2 2 2 3 2" xfId="7242" xr:uid="{00000000-0005-0000-0000-00004A1C0000}"/>
    <cellStyle name="Input 2 2 2 3 2 2 2 4" xfId="7243" xr:uid="{00000000-0005-0000-0000-00004B1C0000}"/>
    <cellStyle name="Input 2 2 2 3 2 2 2 5" xfId="29872" xr:uid="{00000000-0005-0000-0000-0000B0740000}"/>
    <cellStyle name="Input 2 2 2 3 2 2 3" xfId="7244" xr:uid="{00000000-0005-0000-0000-00004C1C0000}"/>
    <cellStyle name="Input 2 2 2 3 2 2 3 2" xfId="7245" xr:uid="{00000000-0005-0000-0000-00004D1C0000}"/>
    <cellStyle name="Input 2 2 2 3 2 2 3 3" xfId="29523" xr:uid="{00000000-0005-0000-0000-000053730000}"/>
    <cellStyle name="Input 2 2 2 3 2 2 4" xfId="7246" xr:uid="{00000000-0005-0000-0000-00004E1C0000}"/>
    <cellStyle name="Input 2 2 2 3 2 2 4 2" xfId="7247" xr:uid="{00000000-0005-0000-0000-00004F1C0000}"/>
    <cellStyle name="Input 2 2 2 3 2 2 5" xfId="7248" xr:uid="{00000000-0005-0000-0000-0000501C0000}"/>
    <cellStyle name="Input 2 2 2 3 2 2 6" xfId="32317" xr:uid="{00000000-0005-0000-0000-00003D7E0000}"/>
    <cellStyle name="Input 2 2 2 3 2 3" xfId="7249" xr:uid="{00000000-0005-0000-0000-0000511C0000}"/>
    <cellStyle name="Input 2 2 2 3 2 3 2" xfId="7250" xr:uid="{00000000-0005-0000-0000-0000521C0000}"/>
    <cellStyle name="Input 2 2 2 3 2 3 2 2" xfId="7251" xr:uid="{00000000-0005-0000-0000-0000531C0000}"/>
    <cellStyle name="Input 2 2 2 3 2 3 2 2 2" xfId="25924" xr:uid="{00000000-0005-0000-0000-000044650000}"/>
    <cellStyle name="Input 2 2 2 3 2 3 2 3" xfId="29287" xr:uid="{00000000-0005-0000-0000-000067720000}"/>
    <cellStyle name="Input 2 2 2 3 2 3 3" xfId="7252" xr:uid="{00000000-0005-0000-0000-0000541C0000}"/>
    <cellStyle name="Input 2 2 2 3 2 3 3 2" xfId="7253" xr:uid="{00000000-0005-0000-0000-0000551C0000}"/>
    <cellStyle name="Input 2 2 2 3 2 3 4" xfId="7254" xr:uid="{00000000-0005-0000-0000-0000561C0000}"/>
    <cellStyle name="Input 2 2 2 3 2 4" xfId="7255" xr:uid="{00000000-0005-0000-0000-0000571C0000}"/>
    <cellStyle name="Input 2 2 2 3 2 4 2" xfId="7256" xr:uid="{00000000-0005-0000-0000-0000581C0000}"/>
    <cellStyle name="Input 2 2 2 3 2 4 3" xfId="29032" xr:uid="{00000000-0005-0000-0000-000068710000}"/>
    <cellStyle name="Input 2 2 2 3 2 5" xfId="7257" xr:uid="{00000000-0005-0000-0000-0000591C0000}"/>
    <cellStyle name="Input 2 2 2 3 2 5 2" xfId="7258" xr:uid="{00000000-0005-0000-0000-00005A1C0000}"/>
    <cellStyle name="Input 2 2 2 3 2 5 2 2" xfId="25262" xr:uid="{00000000-0005-0000-0000-0000AE620000}"/>
    <cellStyle name="Input 2 2 2 3 2 6" xfId="7259" xr:uid="{00000000-0005-0000-0000-00005B1C0000}"/>
    <cellStyle name="Input 2 2 2 3 2 6 2" xfId="25199" xr:uid="{00000000-0005-0000-0000-00006F620000}"/>
    <cellStyle name="Input 2 2 2 3 3" xfId="2471" xr:uid="{00000000-0005-0000-0000-0000A7090000}"/>
    <cellStyle name="Input 2 2 2 3 3 2" xfId="7260" xr:uid="{00000000-0005-0000-0000-00005C1C0000}"/>
    <cellStyle name="Input 2 2 2 3 3 2 2" xfId="7261" xr:uid="{00000000-0005-0000-0000-00005D1C0000}"/>
    <cellStyle name="Input 2 2 2 3 3 2 2 2" xfId="7262" xr:uid="{00000000-0005-0000-0000-00005E1C0000}"/>
    <cellStyle name="Input 2 2 2 3 3 2 3" xfId="7263" xr:uid="{00000000-0005-0000-0000-00005F1C0000}"/>
    <cellStyle name="Input 2 2 2 3 3 2 3 2" xfId="7264" xr:uid="{00000000-0005-0000-0000-0000601C0000}"/>
    <cellStyle name="Input 2 2 2 3 3 2 4" xfId="7265" xr:uid="{00000000-0005-0000-0000-0000611C0000}"/>
    <cellStyle name="Input 2 2 2 3 3 3" xfId="7266" xr:uid="{00000000-0005-0000-0000-0000621C0000}"/>
    <cellStyle name="Input 2 2 2 3 3 3 2" xfId="7267" xr:uid="{00000000-0005-0000-0000-0000631C0000}"/>
    <cellStyle name="Input 2 2 2 3 3 3 2 2" xfId="28724" xr:uid="{00000000-0005-0000-0000-000034700000}"/>
    <cellStyle name="Input 2 2 2 3 3 4" xfId="7268" xr:uid="{00000000-0005-0000-0000-0000641C0000}"/>
    <cellStyle name="Input 2 2 2 3 3 4 2" xfId="7269" xr:uid="{00000000-0005-0000-0000-0000651C0000}"/>
    <cellStyle name="Input 2 2 2 3 3 5" xfId="7270" xr:uid="{00000000-0005-0000-0000-0000661C0000}"/>
    <cellStyle name="Input 2 2 2 3 3 5 2" xfId="25244" xr:uid="{00000000-0005-0000-0000-00009C620000}"/>
    <cellStyle name="Input 2 2 2 3 3 6" xfId="27830" xr:uid="{00000000-0005-0000-0000-0000B66C0000}"/>
    <cellStyle name="Input 2 2 2 3 4" xfId="7271" xr:uid="{00000000-0005-0000-0000-0000671C0000}"/>
    <cellStyle name="Input 2 2 2 3 4 2" xfId="7272" xr:uid="{00000000-0005-0000-0000-0000681C0000}"/>
    <cellStyle name="Input 2 2 2 3 4 2 2" xfId="7273" xr:uid="{00000000-0005-0000-0000-0000691C0000}"/>
    <cellStyle name="Input 2 2 2 3 4 2 2 2" xfId="29423" xr:uid="{00000000-0005-0000-0000-0000EF720000}"/>
    <cellStyle name="Input 2 2 2 3 4 3" xfId="7274" xr:uid="{00000000-0005-0000-0000-00006A1C0000}"/>
    <cellStyle name="Input 2 2 2 3 4 3 2" xfId="7275" xr:uid="{00000000-0005-0000-0000-00006B1C0000}"/>
    <cellStyle name="Input 2 2 2 3 4 3 2 2" xfId="29806" xr:uid="{00000000-0005-0000-0000-00006E740000}"/>
    <cellStyle name="Input 2 2 2 3 4 4" xfId="7276" xr:uid="{00000000-0005-0000-0000-00006C1C0000}"/>
    <cellStyle name="Input 2 2 2 3 5" xfId="7277" xr:uid="{00000000-0005-0000-0000-00006D1C0000}"/>
    <cellStyle name="Input 2 2 2 3 5 2" xfId="7278" xr:uid="{00000000-0005-0000-0000-00006E1C0000}"/>
    <cellStyle name="Input 2 2 2 3 5 3" xfId="27258" xr:uid="{00000000-0005-0000-0000-00007A6A0000}"/>
    <cellStyle name="Input 2 2 2 3 6" xfId="7279" xr:uid="{00000000-0005-0000-0000-00006F1C0000}"/>
    <cellStyle name="Input 2 2 2 3 6 2" xfId="7280" xr:uid="{00000000-0005-0000-0000-0000701C0000}"/>
    <cellStyle name="Input 2 2 2 3 7" xfId="7281" xr:uid="{00000000-0005-0000-0000-0000711C0000}"/>
    <cellStyle name="Input 2 2 2 3 8" xfId="29151" xr:uid="{00000000-0005-0000-0000-0000DF710000}"/>
    <cellStyle name="Input 2 2 2 4" xfId="1303" xr:uid="{00000000-0005-0000-0000-000017050000}"/>
    <cellStyle name="Input 2 2 2 4 2" xfId="2294" xr:uid="{00000000-0005-0000-0000-0000F6080000}"/>
    <cellStyle name="Input 2 2 2 4 2 2" xfId="7282" xr:uid="{00000000-0005-0000-0000-0000721C0000}"/>
    <cellStyle name="Input 2 2 2 4 2 2 2" xfId="7283" xr:uid="{00000000-0005-0000-0000-0000731C0000}"/>
    <cellStyle name="Input 2 2 2 4 2 2 2 2" xfId="7284" xr:uid="{00000000-0005-0000-0000-0000741C0000}"/>
    <cellStyle name="Input 2 2 2 4 2 2 2 2 2" xfId="26183" xr:uid="{00000000-0005-0000-0000-000047660000}"/>
    <cellStyle name="Input 2 2 2 4 2 2 3" xfId="7285" xr:uid="{00000000-0005-0000-0000-0000751C0000}"/>
    <cellStyle name="Input 2 2 2 4 2 2 3 2" xfId="7286" xr:uid="{00000000-0005-0000-0000-0000761C0000}"/>
    <cellStyle name="Input 2 2 2 4 2 2 3 3" xfId="28961" xr:uid="{00000000-0005-0000-0000-000021710000}"/>
    <cellStyle name="Input 2 2 2 4 2 2 4" xfId="7287" xr:uid="{00000000-0005-0000-0000-0000771C0000}"/>
    <cellStyle name="Input 2 2 2 4 2 3" xfId="7288" xr:uid="{00000000-0005-0000-0000-0000781C0000}"/>
    <cellStyle name="Input 2 2 2 4 2 3 2" xfId="7289" xr:uid="{00000000-0005-0000-0000-0000791C0000}"/>
    <cellStyle name="Input 2 2 2 4 2 3 3" xfId="28357" xr:uid="{00000000-0005-0000-0000-0000C56E0000}"/>
    <cellStyle name="Input 2 2 2 4 2 4" xfId="7290" xr:uid="{00000000-0005-0000-0000-00007A1C0000}"/>
    <cellStyle name="Input 2 2 2 4 2 4 2" xfId="7291" xr:uid="{00000000-0005-0000-0000-00007B1C0000}"/>
    <cellStyle name="Input 2 2 2 4 2 5" xfId="7292" xr:uid="{00000000-0005-0000-0000-00007C1C0000}"/>
    <cellStyle name="Input 2 2 2 4 3" xfId="7293" xr:uid="{00000000-0005-0000-0000-00007D1C0000}"/>
    <cellStyle name="Input 2 2 2 4 3 2" xfId="7294" xr:uid="{00000000-0005-0000-0000-00007E1C0000}"/>
    <cellStyle name="Input 2 2 2 4 3 2 2" xfId="7295" xr:uid="{00000000-0005-0000-0000-00007F1C0000}"/>
    <cellStyle name="Input 2 2 2 4 3 2 2 2" xfId="25400" xr:uid="{00000000-0005-0000-0000-000038630000}"/>
    <cellStyle name="Input 2 2 2 4 3 2 3" xfId="31122" xr:uid="{00000000-0005-0000-0000-000092790000}"/>
    <cellStyle name="Input 2 2 2 4 3 3" xfId="7296" xr:uid="{00000000-0005-0000-0000-0000801C0000}"/>
    <cellStyle name="Input 2 2 2 4 3 3 2" xfId="7297" xr:uid="{00000000-0005-0000-0000-0000811C0000}"/>
    <cellStyle name="Input 2 2 2 4 3 3 3" xfId="26241" xr:uid="{00000000-0005-0000-0000-000081660000}"/>
    <cellStyle name="Input 2 2 2 4 3 4" xfId="7298" xr:uid="{00000000-0005-0000-0000-0000821C0000}"/>
    <cellStyle name="Input 2 2 2 4 4" xfId="7299" xr:uid="{00000000-0005-0000-0000-0000831C0000}"/>
    <cellStyle name="Input 2 2 2 4 4 2" xfId="7300" xr:uid="{00000000-0005-0000-0000-0000841C0000}"/>
    <cellStyle name="Input 2 2 2 4 5" xfId="7301" xr:uid="{00000000-0005-0000-0000-0000851C0000}"/>
    <cellStyle name="Input 2 2 2 4 5 2" xfId="7302" xr:uid="{00000000-0005-0000-0000-0000861C0000}"/>
    <cellStyle name="Input 2 2 2 4 6" xfId="7303" xr:uid="{00000000-0005-0000-0000-0000871C0000}"/>
    <cellStyle name="Input 2 2 2 4 6 2" xfId="28152" xr:uid="{00000000-0005-0000-0000-0000F86D0000}"/>
    <cellStyle name="Input 2 2 2 4 7" xfId="31672" xr:uid="{00000000-0005-0000-0000-0000B87B0000}"/>
    <cellStyle name="Input 2 2 2 5" xfId="1565" xr:uid="{00000000-0005-0000-0000-00001D060000}"/>
    <cellStyle name="Input 2 2 2 5 2" xfId="2550" xr:uid="{00000000-0005-0000-0000-0000F6090000}"/>
    <cellStyle name="Input 2 2 2 5 2 2" xfId="7304" xr:uid="{00000000-0005-0000-0000-0000881C0000}"/>
    <cellStyle name="Input 2 2 2 5 2 2 2" xfId="7305" xr:uid="{00000000-0005-0000-0000-0000891C0000}"/>
    <cellStyle name="Input 2 2 2 5 2 2 2 2" xfId="7306" xr:uid="{00000000-0005-0000-0000-00008A1C0000}"/>
    <cellStyle name="Input 2 2 2 5 2 2 3" xfId="7307" xr:uid="{00000000-0005-0000-0000-00008B1C0000}"/>
    <cellStyle name="Input 2 2 2 5 2 2 3 2" xfId="7308" xr:uid="{00000000-0005-0000-0000-00008C1C0000}"/>
    <cellStyle name="Input 2 2 2 5 2 2 3 2 2" xfId="25852" xr:uid="{00000000-0005-0000-0000-0000FC640000}"/>
    <cellStyle name="Input 2 2 2 5 2 2 3 3" xfId="26772" xr:uid="{00000000-0005-0000-0000-000094680000}"/>
    <cellStyle name="Input 2 2 2 5 2 2 4" xfId="7309" xr:uid="{00000000-0005-0000-0000-00008D1C0000}"/>
    <cellStyle name="Input 2 2 2 5 2 2 4 2" xfId="29314" xr:uid="{00000000-0005-0000-0000-000082720000}"/>
    <cellStyle name="Input 2 2 2 5 2 2 5" xfId="28942" xr:uid="{00000000-0005-0000-0000-00000E710000}"/>
    <cellStyle name="Input 2 2 2 5 2 3" xfId="7310" xr:uid="{00000000-0005-0000-0000-00008E1C0000}"/>
    <cellStyle name="Input 2 2 2 5 2 3 2" xfId="7311" xr:uid="{00000000-0005-0000-0000-00008F1C0000}"/>
    <cellStyle name="Input 2 2 2 5 2 3 3" xfId="31076" xr:uid="{00000000-0005-0000-0000-000064790000}"/>
    <cellStyle name="Input 2 2 2 5 2 4" xfId="7312" xr:uid="{00000000-0005-0000-0000-0000901C0000}"/>
    <cellStyle name="Input 2 2 2 5 2 4 2" xfId="7313" xr:uid="{00000000-0005-0000-0000-0000911C0000}"/>
    <cellStyle name="Input 2 2 2 5 2 4 3" xfId="27303" xr:uid="{00000000-0005-0000-0000-0000A76A0000}"/>
    <cellStyle name="Input 2 2 2 5 2 5" xfId="7314" xr:uid="{00000000-0005-0000-0000-0000921C0000}"/>
    <cellStyle name="Input 2 2 2 5 2 6" xfId="32217" xr:uid="{00000000-0005-0000-0000-0000D97D0000}"/>
    <cellStyle name="Input 2 2 2 5 3" xfId="7315" xr:uid="{00000000-0005-0000-0000-0000931C0000}"/>
    <cellStyle name="Input 2 2 2 5 3 2" xfId="7316" xr:uid="{00000000-0005-0000-0000-0000941C0000}"/>
    <cellStyle name="Input 2 2 2 5 3 2 2" xfId="7317" xr:uid="{00000000-0005-0000-0000-0000951C0000}"/>
    <cellStyle name="Input 2 2 2 5 3 2 2 2" xfId="29699" xr:uid="{00000000-0005-0000-0000-000003740000}"/>
    <cellStyle name="Input 2 2 2 5 3 3" xfId="7318" xr:uid="{00000000-0005-0000-0000-0000961C0000}"/>
    <cellStyle name="Input 2 2 2 5 3 3 2" xfId="7319" xr:uid="{00000000-0005-0000-0000-0000971C0000}"/>
    <cellStyle name="Input 2 2 2 5 3 3 2 2" xfId="28308" xr:uid="{00000000-0005-0000-0000-0000946E0000}"/>
    <cellStyle name="Input 2 2 2 5 3 4" xfId="7320" xr:uid="{00000000-0005-0000-0000-0000981C0000}"/>
    <cellStyle name="Input 2 2 2 5 3 4 2" xfId="27235" xr:uid="{00000000-0005-0000-0000-0000636A0000}"/>
    <cellStyle name="Input 2 2 2 5 3 5" xfId="30366" xr:uid="{00000000-0005-0000-0000-00009E760000}"/>
    <cellStyle name="Input 2 2 2 5 4" xfId="7321" xr:uid="{00000000-0005-0000-0000-0000991C0000}"/>
    <cellStyle name="Input 2 2 2 5 4 2" xfId="7322" xr:uid="{00000000-0005-0000-0000-00009A1C0000}"/>
    <cellStyle name="Input 2 2 2 5 5" xfId="7323" xr:uid="{00000000-0005-0000-0000-00009B1C0000}"/>
    <cellStyle name="Input 2 2 2 5 5 2" xfId="7324" xr:uid="{00000000-0005-0000-0000-00009C1C0000}"/>
    <cellStyle name="Input 2 2 2 5 5 2 2" xfId="28482" xr:uid="{00000000-0005-0000-0000-0000426F0000}"/>
    <cellStyle name="Input 2 2 2 5 6" xfId="7325" xr:uid="{00000000-0005-0000-0000-00009D1C0000}"/>
    <cellStyle name="Input 2 2 2 5 6 2" xfId="28730" xr:uid="{00000000-0005-0000-0000-00003A700000}"/>
    <cellStyle name="Input 2 2 2 5 7" xfId="31775" xr:uid="{00000000-0005-0000-0000-00001F7C0000}"/>
    <cellStyle name="Input 2 2 2 6" xfId="2118" xr:uid="{00000000-0005-0000-0000-000046080000}"/>
    <cellStyle name="Input 2 2 2 6 2" xfId="7326" xr:uid="{00000000-0005-0000-0000-00009E1C0000}"/>
    <cellStyle name="Input 2 2 2 6 2 2" xfId="7327" xr:uid="{00000000-0005-0000-0000-00009F1C0000}"/>
    <cellStyle name="Input 2 2 2 6 2 2 2" xfId="7328" xr:uid="{00000000-0005-0000-0000-0000A01C0000}"/>
    <cellStyle name="Input 2 2 2 6 2 3" xfId="7329" xr:uid="{00000000-0005-0000-0000-0000A11C0000}"/>
    <cellStyle name="Input 2 2 2 6 2 3 2" xfId="7330" xr:uid="{00000000-0005-0000-0000-0000A21C0000}"/>
    <cellStyle name="Input 2 2 2 6 2 3 2 2" xfId="29534" xr:uid="{00000000-0005-0000-0000-00005E730000}"/>
    <cellStyle name="Input 2 2 2 6 2 3 3" xfId="28995" xr:uid="{00000000-0005-0000-0000-000043710000}"/>
    <cellStyle name="Input 2 2 2 6 2 4" xfId="7331" xr:uid="{00000000-0005-0000-0000-0000A31C0000}"/>
    <cellStyle name="Input 2 2 2 6 3" xfId="7332" xr:uid="{00000000-0005-0000-0000-0000A41C0000}"/>
    <cellStyle name="Input 2 2 2 6 3 2" xfId="7333" xr:uid="{00000000-0005-0000-0000-0000A51C0000}"/>
    <cellStyle name="Input 2 2 2 6 4" xfId="7334" xr:uid="{00000000-0005-0000-0000-0000A61C0000}"/>
    <cellStyle name="Input 2 2 2 6 4 2" xfId="7335" xr:uid="{00000000-0005-0000-0000-0000A71C0000}"/>
    <cellStyle name="Input 2 2 2 6 5" xfId="7336" xr:uid="{00000000-0005-0000-0000-0000A81C0000}"/>
    <cellStyle name="Input 2 2 2 7" xfId="2803" xr:uid="{00000000-0005-0000-0000-0000F30A0000}"/>
    <cellStyle name="Input 2 2 2 7 2" xfId="7337" xr:uid="{00000000-0005-0000-0000-0000A91C0000}"/>
    <cellStyle name="Input 2 2 2 7 2 2" xfId="7338" xr:uid="{00000000-0005-0000-0000-0000AA1C0000}"/>
    <cellStyle name="Input 2 2 2 7 2 3" xfId="28259" xr:uid="{00000000-0005-0000-0000-0000636E0000}"/>
    <cellStyle name="Input 2 2 2 7 3" xfId="7339" xr:uid="{00000000-0005-0000-0000-0000AB1C0000}"/>
    <cellStyle name="Input 2 2 2 7 3 2" xfId="7340" xr:uid="{00000000-0005-0000-0000-0000AC1C0000}"/>
    <cellStyle name="Input 2 2 2 7 3 3" xfId="26125" xr:uid="{00000000-0005-0000-0000-00000D660000}"/>
    <cellStyle name="Input 2 2 2 7 4" xfId="7341" xr:uid="{00000000-0005-0000-0000-0000AD1C0000}"/>
    <cellStyle name="Input 2 2 2 7 5" xfId="31961" xr:uid="{00000000-0005-0000-0000-0000D97C0000}"/>
    <cellStyle name="Input 2 2 2 8" xfId="7342" xr:uid="{00000000-0005-0000-0000-0000AE1C0000}"/>
    <cellStyle name="Input 2 2 2 8 2" xfId="7343" xr:uid="{00000000-0005-0000-0000-0000AF1C0000}"/>
    <cellStyle name="Input 2 2 2 8 3" xfId="25471" xr:uid="{00000000-0005-0000-0000-00007F630000}"/>
    <cellStyle name="Input 2 2 2 9" xfId="7344" xr:uid="{00000000-0005-0000-0000-0000B01C0000}"/>
    <cellStyle name="Input 2 2 2 9 2" xfId="7345" xr:uid="{00000000-0005-0000-0000-0000B11C0000}"/>
    <cellStyle name="Input 2 2 2 9 2 2" xfId="26009" xr:uid="{00000000-0005-0000-0000-000099650000}"/>
    <cellStyle name="Input 2 2 3" xfId="1245" xr:uid="{00000000-0005-0000-0000-0000DD040000}"/>
    <cellStyle name="Input 2 2 3 2" xfId="1363" xr:uid="{00000000-0005-0000-0000-000053050000}"/>
    <cellStyle name="Input 2 2 3 2 2" xfId="2354" xr:uid="{00000000-0005-0000-0000-000032090000}"/>
    <cellStyle name="Input 2 2 3 2 2 2" xfId="7346" xr:uid="{00000000-0005-0000-0000-0000B21C0000}"/>
    <cellStyle name="Input 2 2 3 2 2 2 2" xfId="7347" xr:uid="{00000000-0005-0000-0000-0000B31C0000}"/>
    <cellStyle name="Input 2 2 3 2 2 2 2 2" xfId="7348" xr:uid="{00000000-0005-0000-0000-0000B41C0000}"/>
    <cellStyle name="Input 2 2 3 2 2 2 3" xfId="7349" xr:uid="{00000000-0005-0000-0000-0000B51C0000}"/>
    <cellStyle name="Input 2 2 3 2 2 2 3 2" xfId="7350" xr:uid="{00000000-0005-0000-0000-0000B61C0000}"/>
    <cellStyle name="Input 2 2 3 2 2 2 4" xfId="7351" xr:uid="{00000000-0005-0000-0000-0000B71C0000}"/>
    <cellStyle name="Input 2 2 3 2 2 3" xfId="7352" xr:uid="{00000000-0005-0000-0000-0000B81C0000}"/>
    <cellStyle name="Input 2 2 3 2 2 3 2" xfId="7353" xr:uid="{00000000-0005-0000-0000-0000B91C0000}"/>
    <cellStyle name="Input 2 2 3 2 2 3 3" xfId="25444" xr:uid="{00000000-0005-0000-0000-000064630000}"/>
    <cellStyle name="Input 2 2 3 2 2 4" xfId="7354" xr:uid="{00000000-0005-0000-0000-0000BA1C0000}"/>
    <cellStyle name="Input 2 2 3 2 2 4 2" xfId="7355" xr:uid="{00000000-0005-0000-0000-0000BB1C0000}"/>
    <cellStyle name="Input 2 2 3 2 2 4 3" xfId="25146" xr:uid="{00000000-0005-0000-0000-00003A620000}"/>
    <cellStyle name="Input 2 2 3 2 2 5" xfId="7356" xr:uid="{00000000-0005-0000-0000-0000BC1C0000}"/>
    <cellStyle name="Input 2 2 3 2 3" xfId="7357" xr:uid="{00000000-0005-0000-0000-0000BD1C0000}"/>
    <cellStyle name="Input 2 2 3 2 3 2" xfId="7358" xr:uid="{00000000-0005-0000-0000-0000BE1C0000}"/>
    <cellStyle name="Input 2 2 3 2 3 2 2" xfId="7359" xr:uid="{00000000-0005-0000-0000-0000BF1C0000}"/>
    <cellStyle name="Input 2 2 3 2 3 3" xfId="7360" xr:uid="{00000000-0005-0000-0000-0000C01C0000}"/>
    <cellStyle name="Input 2 2 3 2 3 3 2" xfId="7361" xr:uid="{00000000-0005-0000-0000-0000C11C0000}"/>
    <cellStyle name="Input 2 2 3 2 3 4" xfId="7362" xr:uid="{00000000-0005-0000-0000-0000C21C0000}"/>
    <cellStyle name="Input 2 2 3 2 4" xfId="7363" xr:uid="{00000000-0005-0000-0000-0000C31C0000}"/>
    <cellStyle name="Input 2 2 3 2 4 2" xfId="7364" xr:uid="{00000000-0005-0000-0000-0000C41C0000}"/>
    <cellStyle name="Input 2 2 3 2 4 3" xfId="25240" xr:uid="{00000000-0005-0000-0000-000098620000}"/>
    <cellStyle name="Input 2 2 3 2 5" xfId="7365" xr:uid="{00000000-0005-0000-0000-0000C51C0000}"/>
    <cellStyle name="Input 2 2 3 2 5 2" xfId="7366" xr:uid="{00000000-0005-0000-0000-0000C61C0000}"/>
    <cellStyle name="Input 2 2 3 2 5 3" xfId="30233" xr:uid="{00000000-0005-0000-0000-000019760000}"/>
    <cellStyle name="Input 2 2 3 2 6" xfId="7367" xr:uid="{00000000-0005-0000-0000-0000C71C0000}"/>
    <cellStyle name="Input 2 2 3 2 7" xfId="31703" xr:uid="{00000000-0005-0000-0000-0000D77B0000}"/>
    <cellStyle name="Input 2 2 3 3" xfId="1625" xr:uid="{00000000-0005-0000-0000-000059060000}"/>
    <cellStyle name="Input 2 2 3 3 2" xfId="2610" xr:uid="{00000000-0005-0000-0000-0000320A0000}"/>
    <cellStyle name="Input 2 2 3 3 2 2" xfId="7368" xr:uid="{00000000-0005-0000-0000-0000C81C0000}"/>
    <cellStyle name="Input 2 2 3 3 2 2 2" xfId="7369" xr:uid="{00000000-0005-0000-0000-0000C91C0000}"/>
    <cellStyle name="Input 2 2 3 3 2 2 2 2" xfId="7370" xr:uid="{00000000-0005-0000-0000-0000CA1C0000}"/>
    <cellStyle name="Input 2 2 3 3 2 2 3" xfId="7371" xr:uid="{00000000-0005-0000-0000-0000CB1C0000}"/>
    <cellStyle name="Input 2 2 3 3 2 2 3 2" xfId="7372" xr:uid="{00000000-0005-0000-0000-0000CC1C0000}"/>
    <cellStyle name="Input 2 2 3 3 2 2 4" xfId="7373" xr:uid="{00000000-0005-0000-0000-0000CD1C0000}"/>
    <cellStyle name="Input 2 2 3 3 2 2 5" xfId="29977" xr:uid="{00000000-0005-0000-0000-000019750000}"/>
    <cellStyle name="Input 2 2 3 3 2 3" xfId="7374" xr:uid="{00000000-0005-0000-0000-0000CE1C0000}"/>
    <cellStyle name="Input 2 2 3 3 2 3 2" xfId="7375" xr:uid="{00000000-0005-0000-0000-0000CF1C0000}"/>
    <cellStyle name="Input 2 2 3 3 2 4" xfId="7376" xr:uid="{00000000-0005-0000-0000-0000D01C0000}"/>
    <cellStyle name="Input 2 2 3 3 2 4 2" xfId="7377" xr:uid="{00000000-0005-0000-0000-0000D11C0000}"/>
    <cellStyle name="Input 2 2 3 3 2 5" xfId="7378" xr:uid="{00000000-0005-0000-0000-0000D21C0000}"/>
    <cellStyle name="Input 2 2 3 3 2 5 2" xfId="30458" xr:uid="{00000000-0005-0000-0000-0000FA760000}"/>
    <cellStyle name="Input 2 2 3 3 2 6" xfId="32248" xr:uid="{00000000-0005-0000-0000-0000F87D0000}"/>
    <cellStyle name="Input 2 2 3 3 3" xfId="7379" xr:uid="{00000000-0005-0000-0000-0000D31C0000}"/>
    <cellStyle name="Input 2 2 3 3 3 2" xfId="7380" xr:uid="{00000000-0005-0000-0000-0000D41C0000}"/>
    <cellStyle name="Input 2 2 3 3 3 2 2" xfId="7381" xr:uid="{00000000-0005-0000-0000-0000D51C0000}"/>
    <cellStyle name="Input 2 2 3 3 3 2 3" xfId="25342" xr:uid="{00000000-0005-0000-0000-0000FE620000}"/>
    <cellStyle name="Input 2 2 3 3 3 3" xfId="7382" xr:uid="{00000000-0005-0000-0000-0000D61C0000}"/>
    <cellStyle name="Input 2 2 3 3 3 3 2" xfId="7383" xr:uid="{00000000-0005-0000-0000-0000D71C0000}"/>
    <cellStyle name="Input 2 2 3 3 3 3 2 2" xfId="27718" xr:uid="{00000000-0005-0000-0000-0000466C0000}"/>
    <cellStyle name="Input 2 2 3 3 3 4" xfId="7384" xr:uid="{00000000-0005-0000-0000-0000D81C0000}"/>
    <cellStyle name="Input 2 2 3 3 3 5" xfId="30608" xr:uid="{00000000-0005-0000-0000-000090770000}"/>
    <cellStyle name="Input 2 2 3 3 4" xfId="7385" xr:uid="{00000000-0005-0000-0000-0000D91C0000}"/>
    <cellStyle name="Input 2 2 3 3 4 2" xfId="7386" xr:uid="{00000000-0005-0000-0000-0000DA1C0000}"/>
    <cellStyle name="Input 2 2 3 3 4 3" xfId="25730" xr:uid="{00000000-0005-0000-0000-000082640000}"/>
    <cellStyle name="Input 2 2 3 3 5" xfId="7387" xr:uid="{00000000-0005-0000-0000-0000DB1C0000}"/>
    <cellStyle name="Input 2 2 3 3 5 2" xfId="7388" xr:uid="{00000000-0005-0000-0000-0000DC1C0000}"/>
    <cellStyle name="Input 2 2 3 3 5 3" xfId="26547" xr:uid="{00000000-0005-0000-0000-0000B3670000}"/>
    <cellStyle name="Input 2 2 3 3 6" xfId="7389" xr:uid="{00000000-0005-0000-0000-0000DD1C0000}"/>
    <cellStyle name="Input 2 2 3 3 7" xfId="31809" xr:uid="{00000000-0005-0000-0000-0000417C0000}"/>
    <cellStyle name="Input 2 2 3 4" xfId="2243" xr:uid="{00000000-0005-0000-0000-0000C3080000}"/>
    <cellStyle name="Input 2 2 3 4 2" xfId="7390" xr:uid="{00000000-0005-0000-0000-0000DE1C0000}"/>
    <cellStyle name="Input 2 2 3 4 2 2" xfId="7391" xr:uid="{00000000-0005-0000-0000-0000DF1C0000}"/>
    <cellStyle name="Input 2 2 3 4 2 2 2" xfId="7392" xr:uid="{00000000-0005-0000-0000-0000E01C0000}"/>
    <cellStyle name="Input 2 2 3 4 2 3" xfId="7393" xr:uid="{00000000-0005-0000-0000-0000E11C0000}"/>
    <cellStyle name="Input 2 2 3 4 2 3 2" xfId="7394" xr:uid="{00000000-0005-0000-0000-0000E21C0000}"/>
    <cellStyle name="Input 2 2 3 4 2 4" xfId="7395" xr:uid="{00000000-0005-0000-0000-0000E31C0000}"/>
    <cellStyle name="Input 2 2 3 4 3" xfId="7396" xr:uid="{00000000-0005-0000-0000-0000E41C0000}"/>
    <cellStyle name="Input 2 2 3 4 3 2" xfId="7397" xr:uid="{00000000-0005-0000-0000-0000E51C0000}"/>
    <cellStyle name="Input 2 2 3 4 3 3" xfId="25666" xr:uid="{00000000-0005-0000-0000-000042640000}"/>
    <cellStyle name="Input 2 2 3 4 4" xfId="7398" xr:uid="{00000000-0005-0000-0000-0000E61C0000}"/>
    <cellStyle name="Input 2 2 3 4 4 2" xfId="7399" xr:uid="{00000000-0005-0000-0000-0000E71C0000}"/>
    <cellStyle name="Input 2 2 3 4 5" xfId="7400" xr:uid="{00000000-0005-0000-0000-0000E81C0000}"/>
    <cellStyle name="Input 2 2 3 5" xfId="7401" xr:uid="{00000000-0005-0000-0000-0000E91C0000}"/>
    <cellStyle name="Input 2 2 3 5 2" xfId="7402" xr:uid="{00000000-0005-0000-0000-0000EA1C0000}"/>
    <cellStyle name="Input 2 2 3 5 2 2" xfId="7403" xr:uid="{00000000-0005-0000-0000-0000EB1C0000}"/>
    <cellStyle name="Input 2 2 3 5 2 2 2" xfId="27264" xr:uid="{00000000-0005-0000-0000-0000806A0000}"/>
    <cellStyle name="Input 2 2 3 5 3" xfId="7404" xr:uid="{00000000-0005-0000-0000-0000EC1C0000}"/>
    <cellStyle name="Input 2 2 3 5 3 2" xfId="7405" xr:uid="{00000000-0005-0000-0000-0000ED1C0000}"/>
    <cellStyle name="Input 2 2 3 5 4" xfId="7406" xr:uid="{00000000-0005-0000-0000-0000EE1C0000}"/>
    <cellStyle name="Input 2 2 3 5 5" xfId="32584" xr:uid="{00000000-0005-0000-0000-0000487F0000}"/>
    <cellStyle name="Input 2 2 3 6" xfId="7407" xr:uid="{00000000-0005-0000-0000-0000EF1C0000}"/>
    <cellStyle name="Input 2 2 3 6 2" xfId="7408" xr:uid="{00000000-0005-0000-0000-0000F01C0000}"/>
    <cellStyle name="Input 2 2 3 6 2 2" xfId="28905" xr:uid="{00000000-0005-0000-0000-0000E9700000}"/>
    <cellStyle name="Input 2 2 3 7" xfId="7409" xr:uid="{00000000-0005-0000-0000-0000F11C0000}"/>
    <cellStyle name="Input 2 2 3 7 2" xfId="7410" xr:uid="{00000000-0005-0000-0000-0000F21C0000}"/>
    <cellStyle name="Input 2 2 3 7 2 2" xfId="26974" xr:uid="{00000000-0005-0000-0000-00005E690000}"/>
    <cellStyle name="Input 2 2 3 8" xfId="7411" xr:uid="{00000000-0005-0000-0000-0000F31C0000}"/>
    <cellStyle name="Input 2 2 3 8 2" xfId="29742" xr:uid="{00000000-0005-0000-0000-00002E740000}"/>
    <cellStyle name="Input 2 2 4" xfId="814" xr:uid="{00000000-0005-0000-0000-00002E030000}"/>
    <cellStyle name="Input 2 2 4 2" xfId="1334" xr:uid="{00000000-0005-0000-0000-000036050000}"/>
    <cellStyle name="Input 2 2 4 2 2" xfId="2325" xr:uid="{00000000-0005-0000-0000-000015090000}"/>
    <cellStyle name="Input 2 2 4 2 2 2" xfId="7412" xr:uid="{00000000-0005-0000-0000-0000F41C0000}"/>
    <cellStyle name="Input 2 2 4 2 2 2 2" xfId="7413" xr:uid="{00000000-0005-0000-0000-0000F51C0000}"/>
    <cellStyle name="Input 2 2 4 2 2 2 2 2" xfId="7414" xr:uid="{00000000-0005-0000-0000-0000F61C0000}"/>
    <cellStyle name="Input 2 2 4 2 2 2 3" xfId="7415" xr:uid="{00000000-0005-0000-0000-0000F71C0000}"/>
    <cellStyle name="Input 2 2 4 2 2 2 3 2" xfId="7416" xr:uid="{00000000-0005-0000-0000-0000F81C0000}"/>
    <cellStyle name="Input 2 2 4 2 2 2 3 3" xfId="30079" xr:uid="{00000000-0005-0000-0000-00007F750000}"/>
    <cellStyle name="Input 2 2 4 2 2 2 4" xfId="7417" xr:uid="{00000000-0005-0000-0000-0000F91C0000}"/>
    <cellStyle name="Input 2 2 4 2 2 3" xfId="7418" xr:uid="{00000000-0005-0000-0000-0000FA1C0000}"/>
    <cellStyle name="Input 2 2 4 2 2 3 2" xfId="7419" xr:uid="{00000000-0005-0000-0000-0000FB1C0000}"/>
    <cellStyle name="Input 2 2 4 2 2 3 2 2" xfId="29797" xr:uid="{00000000-0005-0000-0000-000065740000}"/>
    <cellStyle name="Input 2 2 4 2 2 3 3" xfId="30766" xr:uid="{00000000-0005-0000-0000-00002E780000}"/>
    <cellStyle name="Input 2 2 4 2 2 4" xfId="7420" xr:uid="{00000000-0005-0000-0000-0000FC1C0000}"/>
    <cellStyle name="Input 2 2 4 2 2 4 2" xfId="7421" xr:uid="{00000000-0005-0000-0000-0000FD1C0000}"/>
    <cellStyle name="Input 2 2 4 2 2 4 3" xfId="25483" xr:uid="{00000000-0005-0000-0000-00008B630000}"/>
    <cellStyle name="Input 2 2 4 2 2 5" xfId="7422" xr:uid="{00000000-0005-0000-0000-0000FE1C0000}"/>
    <cellStyle name="Input 2 2 4 2 2 6" xfId="27580" xr:uid="{00000000-0005-0000-0000-0000BC6B0000}"/>
    <cellStyle name="Input 2 2 4 2 3" xfId="7423" xr:uid="{00000000-0005-0000-0000-0000FF1C0000}"/>
    <cellStyle name="Input 2 2 4 2 3 2" xfId="7424" xr:uid="{00000000-0005-0000-0000-0000001D0000}"/>
    <cellStyle name="Input 2 2 4 2 3 2 2" xfId="7425" xr:uid="{00000000-0005-0000-0000-0000011D0000}"/>
    <cellStyle name="Input 2 2 4 2 3 2 2 2" xfId="26510" xr:uid="{00000000-0005-0000-0000-00008E670000}"/>
    <cellStyle name="Input 2 2 4 2 3 2 3" xfId="27047" xr:uid="{00000000-0005-0000-0000-0000A7690000}"/>
    <cellStyle name="Input 2 2 4 2 3 3" xfId="7426" xr:uid="{00000000-0005-0000-0000-0000021D0000}"/>
    <cellStyle name="Input 2 2 4 2 3 3 2" xfId="7427" xr:uid="{00000000-0005-0000-0000-0000031D0000}"/>
    <cellStyle name="Input 2 2 4 2 3 3 2 2" xfId="26121" xr:uid="{00000000-0005-0000-0000-000009660000}"/>
    <cellStyle name="Input 2 2 4 2 3 4" xfId="7428" xr:uid="{00000000-0005-0000-0000-0000041D0000}"/>
    <cellStyle name="Input 2 2 4 2 3 4 2" xfId="26494" xr:uid="{00000000-0005-0000-0000-00007E670000}"/>
    <cellStyle name="Input 2 2 4 2 4" xfId="7429" xr:uid="{00000000-0005-0000-0000-0000051D0000}"/>
    <cellStyle name="Input 2 2 4 2 4 2" xfId="7430" xr:uid="{00000000-0005-0000-0000-0000061D0000}"/>
    <cellStyle name="Input 2 2 4 2 5" xfId="7431" xr:uid="{00000000-0005-0000-0000-0000071D0000}"/>
    <cellStyle name="Input 2 2 4 2 5 2" xfId="7432" xr:uid="{00000000-0005-0000-0000-0000081D0000}"/>
    <cellStyle name="Input 2 2 4 2 5 2 2" xfId="27454" xr:uid="{00000000-0005-0000-0000-00003E6B0000}"/>
    <cellStyle name="Input 2 2 4 2 5 3" xfId="27605" xr:uid="{00000000-0005-0000-0000-0000D56B0000}"/>
    <cellStyle name="Input 2 2 4 2 6" xfId="7433" xr:uid="{00000000-0005-0000-0000-0000091D0000}"/>
    <cellStyle name="Input 2 2 4 2 7" xfId="31685" xr:uid="{00000000-0005-0000-0000-0000C57B0000}"/>
    <cellStyle name="Input 2 2 4 3" xfId="1596" xr:uid="{00000000-0005-0000-0000-00003C060000}"/>
    <cellStyle name="Input 2 2 4 3 2" xfId="2581" xr:uid="{00000000-0005-0000-0000-0000150A0000}"/>
    <cellStyle name="Input 2 2 4 3 2 2" xfId="7434" xr:uid="{00000000-0005-0000-0000-00000A1D0000}"/>
    <cellStyle name="Input 2 2 4 3 2 2 2" xfId="7435" xr:uid="{00000000-0005-0000-0000-00000B1D0000}"/>
    <cellStyle name="Input 2 2 4 3 2 2 2 2" xfId="7436" xr:uid="{00000000-0005-0000-0000-00000C1D0000}"/>
    <cellStyle name="Input 2 2 4 3 2 2 3" xfId="7437" xr:uid="{00000000-0005-0000-0000-00000D1D0000}"/>
    <cellStyle name="Input 2 2 4 3 2 2 3 2" xfId="7438" xr:uid="{00000000-0005-0000-0000-00000E1D0000}"/>
    <cellStyle name="Input 2 2 4 3 2 2 3 3" xfId="25649" xr:uid="{00000000-0005-0000-0000-000031640000}"/>
    <cellStyle name="Input 2 2 4 3 2 2 4" xfId="7439" xr:uid="{00000000-0005-0000-0000-00000F1D0000}"/>
    <cellStyle name="Input 2 2 4 3 2 3" xfId="7440" xr:uid="{00000000-0005-0000-0000-0000101D0000}"/>
    <cellStyle name="Input 2 2 4 3 2 3 2" xfId="7441" xr:uid="{00000000-0005-0000-0000-0000111D0000}"/>
    <cellStyle name="Input 2 2 4 3 2 4" xfId="7442" xr:uid="{00000000-0005-0000-0000-0000121D0000}"/>
    <cellStyle name="Input 2 2 4 3 2 4 2" xfId="7443" xr:uid="{00000000-0005-0000-0000-0000131D0000}"/>
    <cellStyle name="Input 2 2 4 3 2 5" xfId="7444" xr:uid="{00000000-0005-0000-0000-0000141D0000}"/>
    <cellStyle name="Input 2 2 4 3 2 6" xfId="32230" xr:uid="{00000000-0005-0000-0000-0000E67D0000}"/>
    <cellStyle name="Input 2 2 4 3 3" xfId="7445" xr:uid="{00000000-0005-0000-0000-0000151D0000}"/>
    <cellStyle name="Input 2 2 4 3 3 2" xfId="7446" xr:uid="{00000000-0005-0000-0000-0000161D0000}"/>
    <cellStyle name="Input 2 2 4 3 3 2 2" xfId="7447" xr:uid="{00000000-0005-0000-0000-0000171D0000}"/>
    <cellStyle name="Input 2 2 4 3 3 2 2 2" xfId="31312" xr:uid="{00000000-0005-0000-0000-0000507A0000}"/>
    <cellStyle name="Input 2 2 4 3 3 3" xfId="7448" xr:uid="{00000000-0005-0000-0000-0000181D0000}"/>
    <cellStyle name="Input 2 2 4 3 3 3 2" xfId="7449" xr:uid="{00000000-0005-0000-0000-0000191D0000}"/>
    <cellStyle name="Input 2 2 4 3 3 3 3" xfId="30629" xr:uid="{00000000-0005-0000-0000-0000A5770000}"/>
    <cellStyle name="Input 2 2 4 3 3 4" xfId="7450" xr:uid="{00000000-0005-0000-0000-00001A1D0000}"/>
    <cellStyle name="Input 2 2 4 3 3 4 2" xfId="30640" xr:uid="{00000000-0005-0000-0000-0000B0770000}"/>
    <cellStyle name="Input 2 2 4 3 4" xfId="7451" xr:uid="{00000000-0005-0000-0000-00001B1D0000}"/>
    <cellStyle name="Input 2 2 4 3 4 2" xfId="7452" xr:uid="{00000000-0005-0000-0000-00001C1D0000}"/>
    <cellStyle name="Input 2 2 4 3 5" xfId="7453" xr:uid="{00000000-0005-0000-0000-00001D1D0000}"/>
    <cellStyle name="Input 2 2 4 3 5 2" xfId="7454" xr:uid="{00000000-0005-0000-0000-00001E1D0000}"/>
    <cellStyle name="Input 2 2 4 3 5 2 2" xfId="31236" xr:uid="{00000000-0005-0000-0000-0000047A0000}"/>
    <cellStyle name="Input 2 2 4 3 6" xfId="7455" xr:uid="{00000000-0005-0000-0000-00001F1D0000}"/>
    <cellStyle name="Input 2 2 4 3 7" xfId="31793" xr:uid="{00000000-0005-0000-0000-0000317C0000}"/>
    <cellStyle name="Input 2 2 4 4" xfId="1889" xr:uid="{00000000-0005-0000-0000-000061070000}"/>
    <cellStyle name="Input 2 2 4 4 2" xfId="7456" xr:uid="{00000000-0005-0000-0000-0000201D0000}"/>
    <cellStyle name="Input 2 2 4 4 2 2" xfId="7457" xr:uid="{00000000-0005-0000-0000-0000211D0000}"/>
    <cellStyle name="Input 2 2 4 4 2 2 2" xfId="7458" xr:uid="{00000000-0005-0000-0000-0000221D0000}"/>
    <cellStyle name="Input 2 2 4 4 2 2 2 2" xfId="28441" xr:uid="{00000000-0005-0000-0000-0000196F0000}"/>
    <cellStyle name="Input 2 2 4 4 2 3" xfId="7459" xr:uid="{00000000-0005-0000-0000-0000231D0000}"/>
    <cellStyle name="Input 2 2 4 4 2 3 2" xfId="7460" xr:uid="{00000000-0005-0000-0000-0000241D0000}"/>
    <cellStyle name="Input 2 2 4 4 2 4" xfId="7461" xr:uid="{00000000-0005-0000-0000-0000251D0000}"/>
    <cellStyle name="Input 2 2 4 4 3" xfId="7462" xr:uid="{00000000-0005-0000-0000-0000261D0000}"/>
    <cellStyle name="Input 2 2 4 4 3 2" xfId="7463" xr:uid="{00000000-0005-0000-0000-0000271D0000}"/>
    <cellStyle name="Input 2 2 4 4 4" xfId="7464" xr:uid="{00000000-0005-0000-0000-0000281D0000}"/>
    <cellStyle name="Input 2 2 4 4 4 2" xfId="7465" xr:uid="{00000000-0005-0000-0000-0000291D0000}"/>
    <cellStyle name="Input 2 2 4 4 5" xfId="7466" xr:uid="{00000000-0005-0000-0000-00002A1D0000}"/>
    <cellStyle name="Input 2 2 4 4 6" xfId="32021" xr:uid="{00000000-0005-0000-0000-0000157D0000}"/>
    <cellStyle name="Input 2 2 4 5" xfId="7467" xr:uid="{00000000-0005-0000-0000-00002B1D0000}"/>
    <cellStyle name="Input 2 2 4 5 2" xfId="7468" xr:uid="{00000000-0005-0000-0000-00002C1D0000}"/>
    <cellStyle name="Input 2 2 4 5 2 2" xfId="7469" xr:uid="{00000000-0005-0000-0000-00002D1D0000}"/>
    <cellStyle name="Input 2 2 4 5 3" xfId="7470" xr:uid="{00000000-0005-0000-0000-00002E1D0000}"/>
    <cellStyle name="Input 2 2 4 5 3 2" xfId="7471" xr:uid="{00000000-0005-0000-0000-00002F1D0000}"/>
    <cellStyle name="Input 2 2 4 5 3 3" xfId="29429" xr:uid="{00000000-0005-0000-0000-0000F5720000}"/>
    <cellStyle name="Input 2 2 4 5 4" xfId="7472" xr:uid="{00000000-0005-0000-0000-0000301D0000}"/>
    <cellStyle name="Input 2 2 4 6" xfId="7473" xr:uid="{00000000-0005-0000-0000-0000311D0000}"/>
    <cellStyle name="Input 2 2 4 6 2" xfId="7474" xr:uid="{00000000-0005-0000-0000-0000321D0000}"/>
    <cellStyle name="Input 2 2 4 6 3" xfId="27479" xr:uid="{00000000-0005-0000-0000-0000576B0000}"/>
    <cellStyle name="Input 2 2 4 7" xfId="7475" xr:uid="{00000000-0005-0000-0000-0000331D0000}"/>
    <cellStyle name="Input 2 2 4 7 2" xfId="7476" xr:uid="{00000000-0005-0000-0000-0000341D0000}"/>
    <cellStyle name="Input 2 2 4 8" xfId="7477" xr:uid="{00000000-0005-0000-0000-0000351D0000}"/>
    <cellStyle name="Input 2 2 4 9" xfId="25362" xr:uid="{00000000-0005-0000-0000-000012630000}"/>
    <cellStyle name="Input 2 2 5" xfId="1175" xr:uid="{00000000-0005-0000-0000-000097040000}"/>
    <cellStyle name="Input 2 2 5 2" xfId="2175" xr:uid="{00000000-0005-0000-0000-00007F080000}"/>
    <cellStyle name="Input 2 2 5 2 2" xfId="7478" xr:uid="{00000000-0005-0000-0000-0000361D0000}"/>
    <cellStyle name="Input 2 2 5 2 2 2" xfId="7479" xr:uid="{00000000-0005-0000-0000-0000371D0000}"/>
    <cellStyle name="Input 2 2 5 2 2 2 2" xfId="7480" xr:uid="{00000000-0005-0000-0000-0000381D0000}"/>
    <cellStyle name="Input 2 2 5 2 2 2 3" xfId="27157" xr:uid="{00000000-0005-0000-0000-0000156A0000}"/>
    <cellStyle name="Input 2 2 5 2 2 3" xfId="7481" xr:uid="{00000000-0005-0000-0000-0000391D0000}"/>
    <cellStyle name="Input 2 2 5 2 2 3 2" xfId="7482" xr:uid="{00000000-0005-0000-0000-00003A1D0000}"/>
    <cellStyle name="Input 2 2 5 2 2 4" xfId="7483" xr:uid="{00000000-0005-0000-0000-00003B1D0000}"/>
    <cellStyle name="Input 2 2 5 2 2 5" xfId="28223" xr:uid="{00000000-0005-0000-0000-00003F6E0000}"/>
    <cellStyle name="Input 2 2 5 2 3" xfId="7484" xr:uid="{00000000-0005-0000-0000-00003C1D0000}"/>
    <cellStyle name="Input 2 2 5 2 3 2" xfId="7485" xr:uid="{00000000-0005-0000-0000-00003D1D0000}"/>
    <cellStyle name="Input 2 2 5 2 4" xfId="7486" xr:uid="{00000000-0005-0000-0000-00003E1D0000}"/>
    <cellStyle name="Input 2 2 5 2 4 2" xfId="7487" xr:uid="{00000000-0005-0000-0000-00003F1D0000}"/>
    <cellStyle name="Input 2 2 5 2 5" xfId="7488" xr:uid="{00000000-0005-0000-0000-0000401D0000}"/>
    <cellStyle name="Input 2 2 5 2 5 2" xfId="27416" xr:uid="{00000000-0005-0000-0000-0000186B0000}"/>
    <cellStyle name="Input 2 2 5 3" xfId="7489" xr:uid="{00000000-0005-0000-0000-0000411D0000}"/>
    <cellStyle name="Input 2 2 5 3 2" xfId="7490" xr:uid="{00000000-0005-0000-0000-0000421D0000}"/>
    <cellStyle name="Input 2 2 5 3 2 2" xfId="7491" xr:uid="{00000000-0005-0000-0000-0000431D0000}"/>
    <cellStyle name="Input 2 2 5 3 2 3" xfId="25701" xr:uid="{00000000-0005-0000-0000-000065640000}"/>
    <cellStyle name="Input 2 2 5 3 3" xfId="7492" xr:uid="{00000000-0005-0000-0000-0000441D0000}"/>
    <cellStyle name="Input 2 2 5 3 3 2" xfId="7493" xr:uid="{00000000-0005-0000-0000-0000451D0000}"/>
    <cellStyle name="Input 2 2 5 3 3 2 2" xfId="27046" xr:uid="{00000000-0005-0000-0000-0000A6690000}"/>
    <cellStyle name="Input 2 2 5 3 3 3" xfId="26817" xr:uid="{00000000-0005-0000-0000-0000C1680000}"/>
    <cellStyle name="Input 2 2 5 3 4" xfId="7494" xr:uid="{00000000-0005-0000-0000-0000461D0000}"/>
    <cellStyle name="Input 2 2 5 3 5" xfId="32539" xr:uid="{00000000-0005-0000-0000-00001B7F0000}"/>
    <cellStyle name="Input 2 2 5 4" xfId="7495" xr:uid="{00000000-0005-0000-0000-0000471D0000}"/>
    <cellStyle name="Input 2 2 5 4 2" xfId="7496" xr:uid="{00000000-0005-0000-0000-0000481D0000}"/>
    <cellStyle name="Input 2 2 5 5" xfId="7497" xr:uid="{00000000-0005-0000-0000-0000491D0000}"/>
    <cellStyle name="Input 2 2 5 5 2" xfId="7498" xr:uid="{00000000-0005-0000-0000-00004A1D0000}"/>
    <cellStyle name="Input 2 2 5 5 2 2" xfId="25969" xr:uid="{00000000-0005-0000-0000-000071650000}"/>
    <cellStyle name="Input 2 2 5 6" xfId="7499" xr:uid="{00000000-0005-0000-0000-00004B1D0000}"/>
    <cellStyle name="Input 2 2 5 7" xfId="31646" xr:uid="{00000000-0005-0000-0000-00009E7B0000}"/>
    <cellStyle name="Input 2 2 6" xfId="1152" xr:uid="{00000000-0005-0000-0000-000080040000}"/>
    <cellStyle name="Input 2 2 6 2" xfId="2155" xr:uid="{00000000-0005-0000-0000-00006B080000}"/>
    <cellStyle name="Input 2 2 6 2 2" xfId="7500" xr:uid="{00000000-0005-0000-0000-00004C1D0000}"/>
    <cellStyle name="Input 2 2 6 2 2 2" xfId="7501" xr:uid="{00000000-0005-0000-0000-00004D1D0000}"/>
    <cellStyle name="Input 2 2 6 2 2 2 2" xfId="7502" xr:uid="{00000000-0005-0000-0000-00004E1D0000}"/>
    <cellStyle name="Input 2 2 6 2 2 3" xfId="7503" xr:uid="{00000000-0005-0000-0000-00004F1D0000}"/>
    <cellStyle name="Input 2 2 6 2 2 3 2" xfId="7504" xr:uid="{00000000-0005-0000-0000-0000501D0000}"/>
    <cellStyle name="Input 2 2 6 2 2 3 2 2" xfId="29820" xr:uid="{00000000-0005-0000-0000-00007C740000}"/>
    <cellStyle name="Input 2 2 6 2 2 4" xfId="7505" xr:uid="{00000000-0005-0000-0000-0000511D0000}"/>
    <cellStyle name="Input 2 2 6 2 2 5" xfId="28988" xr:uid="{00000000-0005-0000-0000-00003C710000}"/>
    <cellStyle name="Input 2 2 6 2 3" xfId="7506" xr:uid="{00000000-0005-0000-0000-0000521D0000}"/>
    <cellStyle name="Input 2 2 6 2 3 2" xfId="7507" xr:uid="{00000000-0005-0000-0000-0000531D0000}"/>
    <cellStyle name="Input 2 2 6 2 4" xfId="7508" xr:uid="{00000000-0005-0000-0000-0000541D0000}"/>
    <cellStyle name="Input 2 2 6 2 4 2" xfId="7509" xr:uid="{00000000-0005-0000-0000-0000551D0000}"/>
    <cellStyle name="Input 2 2 6 2 4 2 2" xfId="28727" xr:uid="{00000000-0005-0000-0000-000037700000}"/>
    <cellStyle name="Input 2 2 6 2 4 3" xfId="25845" xr:uid="{00000000-0005-0000-0000-0000F5640000}"/>
    <cellStyle name="Input 2 2 6 2 5" xfId="7510" xr:uid="{00000000-0005-0000-0000-0000561D0000}"/>
    <cellStyle name="Input 2 2 6 2 6" xfId="26123" xr:uid="{00000000-0005-0000-0000-00000B660000}"/>
    <cellStyle name="Input 2 2 6 3" xfId="7511" xr:uid="{00000000-0005-0000-0000-0000571D0000}"/>
    <cellStyle name="Input 2 2 6 3 2" xfId="7512" xr:uid="{00000000-0005-0000-0000-0000581D0000}"/>
    <cellStyle name="Input 2 2 6 3 2 2" xfId="7513" xr:uid="{00000000-0005-0000-0000-0000591D0000}"/>
    <cellStyle name="Input 2 2 6 3 2 2 2" xfId="28815" xr:uid="{00000000-0005-0000-0000-00008F700000}"/>
    <cellStyle name="Input 2 2 6 3 3" xfId="7514" xr:uid="{00000000-0005-0000-0000-00005A1D0000}"/>
    <cellStyle name="Input 2 2 6 3 3 2" xfId="7515" xr:uid="{00000000-0005-0000-0000-00005B1D0000}"/>
    <cellStyle name="Input 2 2 6 3 4" xfId="7516" xr:uid="{00000000-0005-0000-0000-00005C1D0000}"/>
    <cellStyle name="Input 2 2 6 4" xfId="7517" xr:uid="{00000000-0005-0000-0000-00005D1D0000}"/>
    <cellStyle name="Input 2 2 6 4 2" xfId="7518" xr:uid="{00000000-0005-0000-0000-00005E1D0000}"/>
    <cellStyle name="Input 2 2 6 5" xfId="7519" xr:uid="{00000000-0005-0000-0000-00005F1D0000}"/>
    <cellStyle name="Input 2 2 6 5 2" xfId="7520" xr:uid="{00000000-0005-0000-0000-0000601D0000}"/>
    <cellStyle name="Input 2 2 6 6" xfId="7521" xr:uid="{00000000-0005-0000-0000-0000611D0000}"/>
    <cellStyle name="Input 2 2 6 7" xfId="31089" xr:uid="{00000000-0005-0000-0000-000071790000}"/>
    <cellStyle name="Input 2 2 7" xfId="1824" xr:uid="{00000000-0005-0000-0000-000020070000}"/>
    <cellStyle name="Input 2 2 7 2" xfId="7522" xr:uid="{00000000-0005-0000-0000-0000621D0000}"/>
    <cellStyle name="Input 2 2 7 2 2" xfId="7523" xr:uid="{00000000-0005-0000-0000-0000631D0000}"/>
    <cellStyle name="Input 2 2 7 2 2 2" xfId="7524" xr:uid="{00000000-0005-0000-0000-0000641D0000}"/>
    <cellStyle name="Input 2 2 7 2 2 3" xfId="25724" xr:uid="{00000000-0005-0000-0000-00007C640000}"/>
    <cellStyle name="Input 2 2 7 2 3" xfId="7525" xr:uid="{00000000-0005-0000-0000-0000651D0000}"/>
    <cellStyle name="Input 2 2 7 2 3 2" xfId="7526" xr:uid="{00000000-0005-0000-0000-0000661D0000}"/>
    <cellStyle name="Input 2 2 7 2 3 2 2" xfId="30881" xr:uid="{00000000-0005-0000-0000-0000A1780000}"/>
    <cellStyle name="Input 2 2 7 2 4" xfId="7527" xr:uid="{00000000-0005-0000-0000-0000671D0000}"/>
    <cellStyle name="Input 2 2 7 3" xfId="7528" xr:uid="{00000000-0005-0000-0000-0000681D0000}"/>
    <cellStyle name="Input 2 2 7 3 2" xfId="7529" xr:uid="{00000000-0005-0000-0000-0000691D0000}"/>
    <cellStyle name="Input 2 2 7 3 3" xfId="25570" xr:uid="{00000000-0005-0000-0000-0000E2630000}"/>
    <cellStyle name="Input 2 2 7 4" xfId="7530" xr:uid="{00000000-0005-0000-0000-00006A1D0000}"/>
    <cellStyle name="Input 2 2 7 4 2" xfId="7531" xr:uid="{00000000-0005-0000-0000-00006B1D0000}"/>
    <cellStyle name="Input 2 2 7 4 2 2" xfId="26749" xr:uid="{00000000-0005-0000-0000-00007D680000}"/>
    <cellStyle name="Input 2 2 7 5" xfId="7532" xr:uid="{00000000-0005-0000-0000-00006C1D0000}"/>
    <cellStyle name="Input 2 2 7 5 2" xfId="27698" xr:uid="{00000000-0005-0000-0000-0000326C0000}"/>
    <cellStyle name="Input 2 2 8" xfId="7533" xr:uid="{00000000-0005-0000-0000-00006D1D0000}"/>
    <cellStyle name="Input 2 2 8 2" xfId="7534" xr:uid="{00000000-0005-0000-0000-00006E1D0000}"/>
    <cellStyle name="Input 2 2 9" xfId="7535" xr:uid="{00000000-0005-0000-0000-00006F1D0000}"/>
    <cellStyle name="Input 2 2 9 2" xfId="7536" xr:uid="{00000000-0005-0000-0000-0000701D0000}"/>
    <cellStyle name="Input 2 3" xfId="884" xr:uid="{00000000-0005-0000-0000-000074030000}"/>
    <cellStyle name="Input 2 3 2" xfId="1400" xr:uid="{00000000-0005-0000-0000-000078050000}"/>
    <cellStyle name="Input 2 3 2 2" xfId="1662" xr:uid="{00000000-0005-0000-0000-00007E060000}"/>
    <cellStyle name="Input 2 3 2 2 2" xfId="2647" xr:uid="{00000000-0005-0000-0000-0000570A0000}"/>
    <cellStyle name="Input 2 3 2 2 2 2" xfId="7537" xr:uid="{00000000-0005-0000-0000-0000711D0000}"/>
    <cellStyle name="Input 2 3 2 2 2 2 2" xfId="7538" xr:uid="{00000000-0005-0000-0000-0000721D0000}"/>
    <cellStyle name="Input 2 3 2 2 2 2 2 2" xfId="7539" xr:uid="{00000000-0005-0000-0000-0000731D0000}"/>
    <cellStyle name="Input 2 3 2 2 2 2 2 3" xfId="29326" xr:uid="{00000000-0005-0000-0000-00008E720000}"/>
    <cellStyle name="Input 2 3 2 2 2 2 3" xfId="7540" xr:uid="{00000000-0005-0000-0000-0000741D0000}"/>
    <cellStyle name="Input 2 3 2 2 2 2 3 2" xfId="7541" xr:uid="{00000000-0005-0000-0000-0000751D0000}"/>
    <cellStyle name="Input 2 3 2 2 2 2 4" xfId="7542" xr:uid="{00000000-0005-0000-0000-0000761D0000}"/>
    <cellStyle name="Input 2 3 2 2 2 2 5" xfId="26645" xr:uid="{00000000-0005-0000-0000-000015680000}"/>
    <cellStyle name="Input 2 3 2 2 2 3" xfId="7543" xr:uid="{00000000-0005-0000-0000-0000771D0000}"/>
    <cellStyle name="Input 2 3 2 2 2 3 2" xfId="7544" xr:uid="{00000000-0005-0000-0000-0000781D0000}"/>
    <cellStyle name="Input 2 3 2 2 2 4" xfId="7545" xr:uid="{00000000-0005-0000-0000-0000791D0000}"/>
    <cellStyle name="Input 2 3 2 2 2 4 2" xfId="7546" xr:uid="{00000000-0005-0000-0000-00007A1D0000}"/>
    <cellStyle name="Input 2 3 2 2 2 5" xfId="7547" xr:uid="{00000000-0005-0000-0000-00007B1D0000}"/>
    <cellStyle name="Input 2 3 2 2 2 6" xfId="32269" xr:uid="{00000000-0005-0000-0000-00000D7E0000}"/>
    <cellStyle name="Input 2 3 2 2 3" xfId="7548" xr:uid="{00000000-0005-0000-0000-00007C1D0000}"/>
    <cellStyle name="Input 2 3 2 2 3 2" xfId="7549" xr:uid="{00000000-0005-0000-0000-00007D1D0000}"/>
    <cellStyle name="Input 2 3 2 2 3 2 2" xfId="7550" xr:uid="{00000000-0005-0000-0000-00007E1D0000}"/>
    <cellStyle name="Input 2 3 2 2 3 3" xfId="7551" xr:uid="{00000000-0005-0000-0000-00007F1D0000}"/>
    <cellStyle name="Input 2 3 2 2 3 3 2" xfId="7552" xr:uid="{00000000-0005-0000-0000-0000801D0000}"/>
    <cellStyle name="Input 2 3 2 2 3 3 3" xfId="28931" xr:uid="{00000000-0005-0000-0000-000003710000}"/>
    <cellStyle name="Input 2 3 2 2 3 4" xfId="7553" xr:uid="{00000000-0005-0000-0000-0000811D0000}"/>
    <cellStyle name="Input 2 3 2 2 3 5" xfId="29542" xr:uid="{00000000-0005-0000-0000-000066730000}"/>
    <cellStyle name="Input 2 3 2 2 4" xfId="7554" xr:uid="{00000000-0005-0000-0000-0000821D0000}"/>
    <cellStyle name="Input 2 3 2 2 4 2" xfId="7555" xr:uid="{00000000-0005-0000-0000-0000831D0000}"/>
    <cellStyle name="Input 2 3 2 2 4 2 2" xfId="25345" xr:uid="{00000000-0005-0000-0000-000001630000}"/>
    <cellStyle name="Input 2 3 2 2 4 3" xfId="29398" xr:uid="{00000000-0005-0000-0000-0000D6720000}"/>
    <cellStyle name="Input 2 3 2 2 5" xfId="7556" xr:uid="{00000000-0005-0000-0000-0000841D0000}"/>
    <cellStyle name="Input 2 3 2 2 5 2" xfId="7557" xr:uid="{00000000-0005-0000-0000-0000851D0000}"/>
    <cellStyle name="Input 2 3 2 2 6" xfId="7558" xr:uid="{00000000-0005-0000-0000-0000861D0000}"/>
    <cellStyle name="Input 2 3 2 2 6 2" xfId="28329" xr:uid="{00000000-0005-0000-0000-0000A96E0000}"/>
    <cellStyle name="Input 2 3 2 2 7" xfId="31829" xr:uid="{00000000-0005-0000-0000-0000557C0000}"/>
    <cellStyle name="Input 2 3 2 3" xfId="2391" xr:uid="{00000000-0005-0000-0000-000057090000}"/>
    <cellStyle name="Input 2 3 2 3 2" xfId="7559" xr:uid="{00000000-0005-0000-0000-0000871D0000}"/>
    <cellStyle name="Input 2 3 2 3 2 2" xfId="7560" xr:uid="{00000000-0005-0000-0000-0000881D0000}"/>
    <cellStyle name="Input 2 3 2 3 2 2 2" xfId="7561" xr:uid="{00000000-0005-0000-0000-0000891D0000}"/>
    <cellStyle name="Input 2 3 2 3 2 2 2 2" xfId="26348" xr:uid="{00000000-0005-0000-0000-0000EC660000}"/>
    <cellStyle name="Input 2 3 2 3 2 3" xfId="7562" xr:uid="{00000000-0005-0000-0000-00008A1D0000}"/>
    <cellStyle name="Input 2 3 2 3 2 3 2" xfId="7563" xr:uid="{00000000-0005-0000-0000-00008B1D0000}"/>
    <cellStyle name="Input 2 3 2 3 2 4" xfId="7564" xr:uid="{00000000-0005-0000-0000-00008C1D0000}"/>
    <cellStyle name="Input 2 3 2 3 3" xfId="7565" xr:uid="{00000000-0005-0000-0000-00008D1D0000}"/>
    <cellStyle name="Input 2 3 2 3 3 2" xfId="7566" xr:uid="{00000000-0005-0000-0000-00008E1D0000}"/>
    <cellStyle name="Input 2 3 2 3 3 3" xfId="30566" xr:uid="{00000000-0005-0000-0000-000066770000}"/>
    <cellStyle name="Input 2 3 2 3 4" xfId="7567" xr:uid="{00000000-0005-0000-0000-00008F1D0000}"/>
    <cellStyle name="Input 2 3 2 3 4 2" xfId="7568" xr:uid="{00000000-0005-0000-0000-0000901D0000}"/>
    <cellStyle name="Input 2 3 2 3 5" xfId="7569" xr:uid="{00000000-0005-0000-0000-0000911D0000}"/>
    <cellStyle name="Input 2 3 2 3 6" xfId="26706" xr:uid="{00000000-0005-0000-0000-000052680000}"/>
    <cellStyle name="Input 2 3 2 4" xfId="7570" xr:uid="{00000000-0005-0000-0000-0000921D0000}"/>
    <cellStyle name="Input 2 3 2 4 2" xfId="7571" xr:uid="{00000000-0005-0000-0000-0000931D0000}"/>
    <cellStyle name="Input 2 3 2 4 2 2" xfId="7572" xr:uid="{00000000-0005-0000-0000-0000941D0000}"/>
    <cellStyle name="Input 2 3 2 4 2 2 2" xfId="29629" xr:uid="{00000000-0005-0000-0000-0000BD730000}"/>
    <cellStyle name="Input 2 3 2 4 3" xfId="7573" xr:uid="{00000000-0005-0000-0000-0000951D0000}"/>
    <cellStyle name="Input 2 3 2 4 3 2" xfId="7574" xr:uid="{00000000-0005-0000-0000-0000961D0000}"/>
    <cellStyle name="Input 2 3 2 4 4" xfId="7575" xr:uid="{00000000-0005-0000-0000-0000971D0000}"/>
    <cellStyle name="Input 2 3 2 5" xfId="7576" xr:uid="{00000000-0005-0000-0000-0000981D0000}"/>
    <cellStyle name="Input 2 3 2 5 2" xfId="7577" xr:uid="{00000000-0005-0000-0000-0000991D0000}"/>
    <cellStyle name="Input 2 3 2 5 3" xfId="25817" xr:uid="{00000000-0005-0000-0000-0000D9640000}"/>
    <cellStyle name="Input 2 3 2 6" xfId="7578" xr:uid="{00000000-0005-0000-0000-00009A1D0000}"/>
    <cellStyle name="Input 2 3 2 6 2" xfId="7579" xr:uid="{00000000-0005-0000-0000-00009B1D0000}"/>
    <cellStyle name="Input 2 3 2 7" xfId="7580" xr:uid="{00000000-0005-0000-0000-00009C1D0000}"/>
    <cellStyle name="Input 2 3 2 7 2" xfId="28668" xr:uid="{00000000-0005-0000-0000-0000FC6F0000}"/>
    <cellStyle name="Input 2 3 2 8" xfId="31509" xr:uid="{00000000-0005-0000-0000-0000157B0000}"/>
    <cellStyle name="Input 2 3 3" xfId="1063" xr:uid="{00000000-0005-0000-0000-000027040000}"/>
    <cellStyle name="Input 2 3 3 2" xfId="2073" xr:uid="{00000000-0005-0000-0000-000019080000}"/>
    <cellStyle name="Input 2 3 3 2 2" xfId="7581" xr:uid="{00000000-0005-0000-0000-00009D1D0000}"/>
    <cellStyle name="Input 2 3 3 2 2 2" xfId="7582" xr:uid="{00000000-0005-0000-0000-00009E1D0000}"/>
    <cellStyle name="Input 2 3 3 2 2 2 2" xfId="7583" xr:uid="{00000000-0005-0000-0000-00009F1D0000}"/>
    <cellStyle name="Input 2 3 3 2 2 2 2 2" xfId="26188" xr:uid="{00000000-0005-0000-0000-00004C660000}"/>
    <cellStyle name="Input 2 3 3 2 2 3" xfId="7584" xr:uid="{00000000-0005-0000-0000-0000A01D0000}"/>
    <cellStyle name="Input 2 3 3 2 2 3 2" xfId="7585" xr:uid="{00000000-0005-0000-0000-0000A11D0000}"/>
    <cellStyle name="Input 2 3 3 2 2 3 2 2" xfId="28879" xr:uid="{00000000-0005-0000-0000-0000CF700000}"/>
    <cellStyle name="Input 2 3 3 2 2 4" xfId="7586" xr:uid="{00000000-0005-0000-0000-0000A21D0000}"/>
    <cellStyle name="Input 2 3 3 2 2 4 2" xfId="29675" xr:uid="{00000000-0005-0000-0000-0000EB730000}"/>
    <cellStyle name="Input 2 3 3 2 3" xfId="7587" xr:uid="{00000000-0005-0000-0000-0000A31D0000}"/>
    <cellStyle name="Input 2 3 3 2 3 2" xfId="7588" xr:uid="{00000000-0005-0000-0000-0000A41D0000}"/>
    <cellStyle name="Input 2 3 3 2 3 2 2" xfId="26217" xr:uid="{00000000-0005-0000-0000-000069660000}"/>
    <cellStyle name="Input 2 3 3 2 3 3" xfId="28917" xr:uid="{00000000-0005-0000-0000-0000F5700000}"/>
    <cellStyle name="Input 2 3 3 2 4" xfId="7589" xr:uid="{00000000-0005-0000-0000-0000A51D0000}"/>
    <cellStyle name="Input 2 3 3 2 4 2" xfId="7590" xr:uid="{00000000-0005-0000-0000-0000A61D0000}"/>
    <cellStyle name="Input 2 3 3 2 4 2 2" xfId="30415" xr:uid="{00000000-0005-0000-0000-0000CF760000}"/>
    <cellStyle name="Input 2 3 3 2 5" xfId="7591" xr:uid="{00000000-0005-0000-0000-0000A71D0000}"/>
    <cellStyle name="Input 2 3 3 2 5 2" xfId="30498" xr:uid="{00000000-0005-0000-0000-000022770000}"/>
    <cellStyle name="Input 2 3 3 2 6" xfId="32133" xr:uid="{00000000-0005-0000-0000-0000857D0000}"/>
    <cellStyle name="Input 2 3 3 3" xfId="7592" xr:uid="{00000000-0005-0000-0000-0000A81D0000}"/>
    <cellStyle name="Input 2 3 3 3 2" xfId="7593" xr:uid="{00000000-0005-0000-0000-0000A91D0000}"/>
    <cellStyle name="Input 2 3 3 3 2 2" xfId="7594" xr:uid="{00000000-0005-0000-0000-0000AA1D0000}"/>
    <cellStyle name="Input 2 3 3 3 3" xfId="7595" xr:uid="{00000000-0005-0000-0000-0000AB1D0000}"/>
    <cellStyle name="Input 2 3 3 3 3 2" xfId="7596" xr:uid="{00000000-0005-0000-0000-0000AC1D0000}"/>
    <cellStyle name="Input 2 3 3 3 3 2 2" xfId="31173" xr:uid="{00000000-0005-0000-0000-0000C5790000}"/>
    <cellStyle name="Input 2 3 3 3 3 3" xfId="29687" xr:uid="{00000000-0005-0000-0000-0000F7730000}"/>
    <cellStyle name="Input 2 3 3 3 4" xfId="7597" xr:uid="{00000000-0005-0000-0000-0000AD1D0000}"/>
    <cellStyle name="Input 2 3 3 3 5" xfId="32483" xr:uid="{00000000-0005-0000-0000-0000E37E0000}"/>
    <cellStyle name="Input 2 3 3 4" xfId="7598" xr:uid="{00000000-0005-0000-0000-0000AE1D0000}"/>
    <cellStyle name="Input 2 3 3 4 2" xfId="7599" xr:uid="{00000000-0005-0000-0000-0000AF1D0000}"/>
    <cellStyle name="Input 2 3 3 5" xfId="7600" xr:uid="{00000000-0005-0000-0000-0000B01D0000}"/>
    <cellStyle name="Input 2 3 3 5 2" xfId="7601" xr:uid="{00000000-0005-0000-0000-0000B11D0000}"/>
    <cellStyle name="Input 2 3 3 6" xfId="7602" xr:uid="{00000000-0005-0000-0000-0000B21D0000}"/>
    <cellStyle name="Input 2 3 3 7" xfId="25312" xr:uid="{00000000-0005-0000-0000-0000E0620000}"/>
    <cellStyle name="Input 2 3 4" xfId="1287" xr:uid="{00000000-0005-0000-0000-000007050000}"/>
    <cellStyle name="Input 2 3 4 2" xfId="2278" xr:uid="{00000000-0005-0000-0000-0000E6080000}"/>
    <cellStyle name="Input 2 3 4 2 2" xfId="7603" xr:uid="{00000000-0005-0000-0000-0000B31D0000}"/>
    <cellStyle name="Input 2 3 4 2 2 2" xfId="7604" xr:uid="{00000000-0005-0000-0000-0000B41D0000}"/>
    <cellStyle name="Input 2 3 4 2 2 2 2" xfId="7605" xr:uid="{00000000-0005-0000-0000-0000B51D0000}"/>
    <cellStyle name="Input 2 3 4 2 2 3" xfId="7606" xr:uid="{00000000-0005-0000-0000-0000B61D0000}"/>
    <cellStyle name="Input 2 3 4 2 2 3 2" xfId="7607" xr:uid="{00000000-0005-0000-0000-0000B71D0000}"/>
    <cellStyle name="Input 2 3 4 2 2 4" xfId="7608" xr:uid="{00000000-0005-0000-0000-0000B81D0000}"/>
    <cellStyle name="Input 2 3 4 2 2 5" xfId="31150" xr:uid="{00000000-0005-0000-0000-0000AE790000}"/>
    <cellStyle name="Input 2 3 4 2 3" xfId="7609" xr:uid="{00000000-0005-0000-0000-0000B91D0000}"/>
    <cellStyle name="Input 2 3 4 2 3 2" xfId="7610" xr:uid="{00000000-0005-0000-0000-0000BA1D0000}"/>
    <cellStyle name="Input 2 3 4 2 3 3" xfId="25441" xr:uid="{00000000-0005-0000-0000-000061630000}"/>
    <cellStyle name="Input 2 3 4 2 4" xfId="7611" xr:uid="{00000000-0005-0000-0000-0000BB1D0000}"/>
    <cellStyle name="Input 2 3 4 2 4 2" xfId="7612" xr:uid="{00000000-0005-0000-0000-0000BC1D0000}"/>
    <cellStyle name="Input 2 3 4 2 5" xfId="7613" xr:uid="{00000000-0005-0000-0000-0000BD1D0000}"/>
    <cellStyle name="Input 2 3 4 2 6" xfId="30773" xr:uid="{00000000-0005-0000-0000-000035780000}"/>
    <cellStyle name="Input 2 3 4 3" xfId="7614" xr:uid="{00000000-0005-0000-0000-0000BE1D0000}"/>
    <cellStyle name="Input 2 3 4 3 2" xfId="7615" xr:uid="{00000000-0005-0000-0000-0000BF1D0000}"/>
    <cellStyle name="Input 2 3 4 3 2 2" xfId="7616" xr:uid="{00000000-0005-0000-0000-0000C01D0000}"/>
    <cellStyle name="Input 2 3 4 3 2 3" xfId="28003" xr:uid="{00000000-0005-0000-0000-0000636D0000}"/>
    <cellStyle name="Input 2 3 4 3 3" xfId="7617" xr:uid="{00000000-0005-0000-0000-0000C11D0000}"/>
    <cellStyle name="Input 2 3 4 3 3 2" xfId="7618" xr:uid="{00000000-0005-0000-0000-0000C21D0000}"/>
    <cellStyle name="Input 2 3 4 3 4" xfId="7619" xr:uid="{00000000-0005-0000-0000-0000C31D0000}"/>
    <cellStyle name="Input 2 3 4 3 5" xfId="32606" xr:uid="{00000000-0005-0000-0000-00005E7F0000}"/>
    <cellStyle name="Input 2 3 4 4" xfId="7620" xr:uid="{00000000-0005-0000-0000-0000C41D0000}"/>
    <cellStyle name="Input 2 3 4 4 2" xfId="7621" xr:uid="{00000000-0005-0000-0000-0000C51D0000}"/>
    <cellStyle name="Input 2 3 4 5" xfId="7622" xr:uid="{00000000-0005-0000-0000-0000C61D0000}"/>
    <cellStyle name="Input 2 3 4 5 2" xfId="7623" xr:uid="{00000000-0005-0000-0000-0000C71D0000}"/>
    <cellStyle name="Input 2 3 4 5 3" xfId="25536" xr:uid="{00000000-0005-0000-0000-0000C0630000}"/>
    <cellStyle name="Input 2 3 4 6" xfId="7624" xr:uid="{00000000-0005-0000-0000-0000C81D0000}"/>
    <cellStyle name="Input 2 3 4 7" xfId="31663" xr:uid="{00000000-0005-0000-0000-0000AF7B0000}"/>
    <cellStyle name="Input 2 3 5" xfId="1935" xr:uid="{00000000-0005-0000-0000-00008F070000}"/>
    <cellStyle name="Input 2 3 5 2" xfId="7625" xr:uid="{00000000-0005-0000-0000-0000C91D0000}"/>
    <cellStyle name="Input 2 3 5 2 2" xfId="7626" xr:uid="{00000000-0005-0000-0000-0000CA1D0000}"/>
    <cellStyle name="Input 2 3 5 2 2 2" xfId="7627" xr:uid="{00000000-0005-0000-0000-0000CB1D0000}"/>
    <cellStyle name="Input 2 3 5 2 2 2 2" xfId="25903" xr:uid="{00000000-0005-0000-0000-00002F650000}"/>
    <cellStyle name="Input 2 3 5 2 3" xfId="7628" xr:uid="{00000000-0005-0000-0000-0000CC1D0000}"/>
    <cellStyle name="Input 2 3 5 2 3 2" xfId="7629" xr:uid="{00000000-0005-0000-0000-0000CD1D0000}"/>
    <cellStyle name="Input 2 3 5 2 4" xfId="7630" xr:uid="{00000000-0005-0000-0000-0000CE1D0000}"/>
    <cellStyle name="Input 2 3 5 2 4 2" xfId="27104" xr:uid="{00000000-0005-0000-0000-0000E0690000}"/>
    <cellStyle name="Input 2 3 5 2 5" xfId="30769" xr:uid="{00000000-0005-0000-0000-000031780000}"/>
    <cellStyle name="Input 2 3 5 3" xfId="7631" xr:uid="{00000000-0005-0000-0000-0000CF1D0000}"/>
    <cellStyle name="Input 2 3 5 3 2" xfId="7632" xr:uid="{00000000-0005-0000-0000-0000D01D0000}"/>
    <cellStyle name="Input 2 3 5 4" xfId="7633" xr:uid="{00000000-0005-0000-0000-0000D11D0000}"/>
    <cellStyle name="Input 2 3 5 4 2" xfId="7634" xr:uid="{00000000-0005-0000-0000-0000D21D0000}"/>
    <cellStyle name="Input 2 3 5 5" xfId="7635" xr:uid="{00000000-0005-0000-0000-0000D31D0000}"/>
    <cellStyle name="Input 2 3 5 6" xfId="32050" xr:uid="{00000000-0005-0000-0000-0000327D0000}"/>
    <cellStyle name="Input 2 3 6" xfId="7636" xr:uid="{00000000-0005-0000-0000-0000D41D0000}"/>
    <cellStyle name="Input 2 3 6 2" xfId="7637" xr:uid="{00000000-0005-0000-0000-0000D51D0000}"/>
    <cellStyle name="Input 2 3 6 2 2" xfId="7638" xr:uid="{00000000-0005-0000-0000-0000D61D0000}"/>
    <cellStyle name="Input 2 3 6 3" xfId="7639" xr:uid="{00000000-0005-0000-0000-0000D71D0000}"/>
    <cellStyle name="Input 2 3 6 3 2" xfId="7640" xr:uid="{00000000-0005-0000-0000-0000D81D0000}"/>
    <cellStyle name="Input 2 3 6 3 3" xfId="27515" xr:uid="{00000000-0005-0000-0000-00007B6B0000}"/>
    <cellStyle name="Input 2 3 6 4" xfId="7641" xr:uid="{00000000-0005-0000-0000-0000D91D0000}"/>
    <cellStyle name="Input 2 3 6 5" xfId="32406" xr:uid="{00000000-0005-0000-0000-0000967E0000}"/>
    <cellStyle name="Input 2 3 7" xfId="7642" xr:uid="{00000000-0005-0000-0000-0000DA1D0000}"/>
    <cellStyle name="Input 2 3 7 2" xfId="7643" xr:uid="{00000000-0005-0000-0000-0000DB1D0000}"/>
    <cellStyle name="Input 2 3 7 2 2" xfId="25604" xr:uid="{00000000-0005-0000-0000-000004640000}"/>
    <cellStyle name="Input 2 3 8" xfId="7644" xr:uid="{00000000-0005-0000-0000-0000DC1D0000}"/>
    <cellStyle name="Input 2 3 8 2" xfId="7645" xr:uid="{00000000-0005-0000-0000-0000DD1D0000}"/>
    <cellStyle name="Input 2 3 9" xfId="7646" xr:uid="{00000000-0005-0000-0000-0000DE1D0000}"/>
    <cellStyle name="Input 2 4" xfId="780" xr:uid="{00000000-0005-0000-0000-00000C030000}"/>
    <cellStyle name="Input 2 4 10" xfId="31387" xr:uid="{00000000-0005-0000-0000-00009B7A0000}"/>
    <cellStyle name="Input 2 4 2" xfId="1323" xr:uid="{00000000-0005-0000-0000-00002B050000}"/>
    <cellStyle name="Input 2 4 2 2" xfId="1585" xr:uid="{00000000-0005-0000-0000-000031060000}"/>
    <cellStyle name="Input 2 4 2 2 2" xfId="2570" xr:uid="{00000000-0005-0000-0000-00000A0A0000}"/>
    <cellStyle name="Input 2 4 2 2 2 2" xfId="7647" xr:uid="{00000000-0005-0000-0000-0000DF1D0000}"/>
    <cellStyle name="Input 2 4 2 2 2 2 2" xfId="7648" xr:uid="{00000000-0005-0000-0000-0000E01D0000}"/>
    <cellStyle name="Input 2 4 2 2 2 2 2 2" xfId="7649" xr:uid="{00000000-0005-0000-0000-0000E11D0000}"/>
    <cellStyle name="Input 2 4 2 2 2 2 3" xfId="7650" xr:uid="{00000000-0005-0000-0000-0000E21D0000}"/>
    <cellStyle name="Input 2 4 2 2 2 2 3 2" xfId="7651" xr:uid="{00000000-0005-0000-0000-0000E31D0000}"/>
    <cellStyle name="Input 2 4 2 2 2 2 4" xfId="7652" xr:uid="{00000000-0005-0000-0000-0000E41D0000}"/>
    <cellStyle name="Input 2 4 2 2 2 3" xfId="7653" xr:uid="{00000000-0005-0000-0000-0000E51D0000}"/>
    <cellStyle name="Input 2 4 2 2 2 3 2" xfId="7654" xr:uid="{00000000-0005-0000-0000-0000E61D0000}"/>
    <cellStyle name="Input 2 4 2 2 2 3 2 2" xfId="26868" xr:uid="{00000000-0005-0000-0000-0000F4680000}"/>
    <cellStyle name="Input 2 4 2 2 2 3 3" xfId="27591" xr:uid="{00000000-0005-0000-0000-0000C76B0000}"/>
    <cellStyle name="Input 2 4 2 2 2 4" xfId="7655" xr:uid="{00000000-0005-0000-0000-0000E71D0000}"/>
    <cellStyle name="Input 2 4 2 2 2 4 2" xfId="7656" xr:uid="{00000000-0005-0000-0000-0000E81D0000}"/>
    <cellStyle name="Input 2 4 2 2 2 4 2 2" xfId="25702" xr:uid="{00000000-0005-0000-0000-000066640000}"/>
    <cellStyle name="Input 2 4 2 2 2 5" xfId="7657" xr:uid="{00000000-0005-0000-0000-0000E91D0000}"/>
    <cellStyle name="Input 2 4 2 2 2 6" xfId="32227" xr:uid="{00000000-0005-0000-0000-0000E37D0000}"/>
    <cellStyle name="Input 2 4 2 2 3" xfId="7658" xr:uid="{00000000-0005-0000-0000-0000EA1D0000}"/>
    <cellStyle name="Input 2 4 2 2 3 2" xfId="7659" xr:uid="{00000000-0005-0000-0000-0000EB1D0000}"/>
    <cellStyle name="Input 2 4 2 2 3 2 2" xfId="7660" xr:uid="{00000000-0005-0000-0000-0000EC1D0000}"/>
    <cellStyle name="Input 2 4 2 2 3 3" xfId="7661" xr:uid="{00000000-0005-0000-0000-0000ED1D0000}"/>
    <cellStyle name="Input 2 4 2 2 3 3 2" xfId="7662" xr:uid="{00000000-0005-0000-0000-0000EE1D0000}"/>
    <cellStyle name="Input 2 4 2 2 3 3 3" xfId="26814" xr:uid="{00000000-0005-0000-0000-0000BE680000}"/>
    <cellStyle name="Input 2 4 2 2 3 4" xfId="7663" xr:uid="{00000000-0005-0000-0000-0000EF1D0000}"/>
    <cellStyle name="Input 2 4 2 2 3 4 2" xfId="30676" xr:uid="{00000000-0005-0000-0000-0000D4770000}"/>
    <cellStyle name="Input 2 4 2 2 4" xfId="7664" xr:uid="{00000000-0005-0000-0000-0000F01D0000}"/>
    <cellStyle name="Input 2 4 2 2 4 2" xfId="7665" xr:uid="{00000000-0005-0000-0000-0000F11D0000}"/>
    <cellStyle name="Input 2 4 2 2 4 2 2" xfId="29728" xr:uid="{00000000-0005-0000-0000-000020740000}"/>
    <cellStyle name="Input 2 4 2 2 5" xfId="7666" xr:uid="{00000000-0005-0000-0000-0000F21D0000}"/>
    <cellStyle name="Input 2 4 2 2 5 2" xfId="7667" xr:uid="{00000000-0005-0000-0000-0000F31D0000}"/>
    <cellStyle name="Input 2 4 2 2 5 2 2" xfId="26019" xr:uid="{00000000-0005-0000-0000-0000A3650000}"/>
    <cellStyle name="Input 2 4 2 2 5 3" xfId="28809" xr:uid="{00000000-0005-0000-0000-000089700000}"/>
    <cellStyle name="Input 2 4 2 2 6" xfId="7668" xr:uid="{00000000-0005-0000-0000-0000F41D0000}"/>
    <cellStyle name="Input 2 4 2 2 7" xfId="31786" xr:uid="{00000000-0005-0000-0000-00002A7C0000}"/>
    <cellStyle name="Input 2 4 2 3" xfId="2314" xr:uid="{00000000-0005-0000-0000-00000A090000}"/>
    <cellStyle name="Input 2 4 2 3 2" xfId="7669" xr:uid="{00000000-0005-0000-0000-0000F51D0000}"/>
    <cellStyle name="Input 2 4 2 3 2 2" xfId="7670" xr:uid="{00000000-0005-0000-0000-0000F61D0000}"/>
    <cellStyle name="Input 2 4 2 3 2 2 2" xfId="7671" xr:uid="{00000000-0005-0000-0000-0000F71D0000}"/>
    <cellStyle name="Input 2 4 2 3 2 3" xfId="7672" xr:uid="{00000000-0005-0000-0000-0000F81D0000}"/>
    <cellStyle name="Input 2 4 2 3 2 3 2" xfId="7673" xr:uid="{00000000-0005-0000-0000-0000F91D0000}"/>
    <cellStyle name="Input 2 4 2 3 2 3 2 2" xfId="29465" xr:uid="{00000000-0005-0000-0000-000019730000}"/>
    <cellStyle name="Input 2 4 2 3 2 4" xfId="7674" xr:uid="{00000000-0005-0000-0000-0000FA1D0000}"/>
    <cellStyle name="Input 2 4 2 3 3" xfId="7675" xr:uid="{00000000-0005-0000-0000-0000FB1D0000}"/>
    <cellStyle name="Input 2 4 2 3 3 2" xfId="7676" xr:uid="{00000000-0005-0000-0000-0000FC1D0000}"/>
    <cellStyle name="Input 2 4 2 3 3 2 2" xfId="27607" xr:uid="{00000000-0005-0000-0000-0000D76B0000}"/>
    <cellStyle name="Input 2 4 2 3 4" xfId="7677" xr:uid="{00000000-0005-0000-0000-0000FD1D0000}"/>
    <cellStyle name="Input 2 4 2 3 4 2" xfId="7678" xr:uid="{00000000-0005-0000-0000-0000FE1D0000}"/>
    <cellStyle name="Input 2 4 2 3 5" xfId="7679" xr:uid="{00000000-0005-0000-0000-0000FF1D0000}"/>
    <cellStyle name="Input 2 4 2 3 6" xfId="27846" xr:uid="{00000000-0005-0000-0000-0000C66C0000}"/>
    <cellStyle name="Input 2 4 2 4" xfId="7680" xr:uid="{00000000-0005-0000-0000-0000001E0000}"/>
    <cellStyle name="Input 2 4 2 4 2" xfId="7681" xr:uid="{00000000-0005-0000-0000-0000011E0000}"/>
    <cellStyle name="Input 2 4 2 4 2 2" xfId="7682" xr:uid="{00000000-0005-0000-0000-0000021E0000}"/>
    <cellStyle name="Input 2 4 2 4 3" xfId="7683" xr:uid="{00000000-0005-0000-0000-0000031E0000}"/>
    <cellStyle name="Input 2 4 2 4 3 2" xfId="7684" xr:uid="{00000000-0005-0000-0000-0000041E0000}"/>
    <cellStyle name="Input 2 4 2 4 4" xfId="7685" xr:uid="{00000000-0005-0000-0000-0000051E0000}"/>
    <cellStyle name="Input 2 4 2 5" xfId="7686" xr:uid="{00000000-0005-0000-0000-0000061E0000}"/>
    <cellStyle name="Input 2 4 2 5 2" xfId="7687" xr:uid="{00000000-0005-0000-0000-0000071E0000}"/>
    <cellStyle name="Input 2 4 2 5 3" xfId="27649" xr:uid="{00000000-0005-0000-0000-0000016C0000}"/>
    <cellStyle name="Input 2 4 2 6" xfId="7688" xr:uid="{00000000-0005-0000-0000-0000081E0000}"/>
    <cellStyle name="Input 2 4 2 6 2" xfId="7689" xr:uid="{00000000-0005-0000-0000-0000091E0000}"/>
    <cellStyle name="Input 2 4 2 7" xfId="7690" xr:uid="{00000000-0005-0000-0000-00000A1E0000}"/>
    <cellStyle name="Input 2 4 2 8" xfId="31444" xr:uid="{00000000-0005-0000-0000-0000D47A0000}"/>
    <cellStyle name="Input 2 4 3" xfId="684" xr:uid="{00000000-0005-0000-0000-0000AC020000}"/>
    <cellStyle name="Input 2 4 3 2" xfId="1857" xr:uid="{00000000-0005-0000-0000-000041070000}"/>
    <cellStyle name="Input 2 4 3 2 2" xfId="7691" xr:uid="{00000000-0005-0000-0000-00000B1E0000}"/>
    <cellStyle name="Input 2 4 3 2 2 2" xfId="7692" xr:uid="{00000000-0005-0000-0000-00000C1E0000}"/>
    <cellStyle name="Input 2 4 3 2 2 2 2" xfId="7693" xr:uid="{00000000-0005-0000-0000-00000D1E0000}"/>
    <cellStyle name="Input 2 4 3 2 2 3" xfId="7694" xr:uid="{00000000-0005-0000-0000-00000E1E0000}"/>
    <cellStyle name="Input 2 4 3 2 2 3 2" xfId="7695" xr:uid="{00000000-0005-0000-0000-00000F1E0000}"/>
    <cellStyle name="Input 2 4 3 2 2 4" xfId="7696" xr:uid="{00000000-0005-0000-0000-0000101E0000}"/>
    <cellStyle name="Input 2 4 3 2 3" xfId="7697" xr:uid="{00000000-0005-0000-0000-0000111E0000}"/>
    <cellStyle name="Input 2 4 3 2 3 2" xfId="7698" xr:uid="{00000000-0005-0000-0000-0000121E0000}"/>
    <cellStyle name="Input 2 4 3 2 4" xfId="7699" xr:uid="{00000000-0005-0000-0000-0000131E0000}"/>
    <cellStyle name="Input 2 4 3 2 4 2" xfId="7700" xr:uid="{00000000-0005-0000-0000-0000141E0000}"/>
    <cellStyle name="Input 2 4 3 2 5" xfId="7701" xr:uid="{00000000-0005-0000-0000-0000151E0000}"/>
    <cellStyle name="Input 2 4 3 2 6" xfId="32003" xr:uid="{00000000-0005-0000-0000-0000037D0000}"/>
    <cellStyle name="Input 2 4 3 3" xfId="7702" xr:uid="{00000000-0005-0000-0000-0000161E0000}"/>
    <cellStyle name="Input 2 4 3 3 2" xfId="7703" xr:uid="{00000000-0005-0000-0000-0000171E0000}"/>
    <cellStyle name="Input 2 4 3 3 2 2" xfId="7704" xr:uid="{00000000-0005-0000-0000-0000181E0000}"/>
    <cellStyle name="Input 2 4 3 3 2 3" xfId="25703" xr:uid="{00000000-0005-0000-0000-000067640000}"/>
    <cellStyle name="Input 2 4 3 3 3" xfId="7705" xr:uid="{00000000-0005-0000-0000-0000191E0000}"/>
    <cellStyle name="Input 2 4 3 3 3 2" xfId="7706" xr:uid="{00000000-0005-0000-0000-00001A1E0000}"/>
    <cellStyle name="Input 2 4 3 3 4" xfId="7707" xr:uid="{00000000-0005-0000-0000-00001B1E0000}"/>
    <cellStyle name="Input 2 4 3 3 5" xfId="31147" xr:uid="{00000000-0005-0000-0000-0000AB790000}"/>
    <cellStyle name="Input 2 4 3 4" xfId="7708" xr:uid="{00000000-0005-0000-0000-00001C1E0000}"/>
    <cellStyle name="Input 2 4 3 4 2" xfId="7709" xr:uid="{00000000-0005-0000-0000-00001D1E0000}"/>
    <cellStyle name="Input 2 4 3 4 2 2" xfId="30438" xr:uid="{00000000-0005-0000-0000-0000E6760000}"/>
    <cellStyle name="Input 2 4 3 5" xfId="7710" xr:uid="{00000000-0005-0000-0000-00001E1E0000}"/>
    <cellStyle name="Input 2 4 3 5 2" xfId="7711" xr:uid="{00000000-0005-0000-0000-00001F1E0000}"/>
    <cellStyle name="Input 2 4 3 6" xfId="7712" xr:uid="{00000000-0005-0000-0000-0000201E0000}"/>
    <cellStyle name="Input 2 4 3 7" xfId="30874" xr:uid="{00000000-0005-0000-0000-00009A780000}"/>
    <cellStyle name="Input 2 4 4" xfId="874" xr:uid="{00000000-0005-0000-0000-00006A030000}"/>
    <cellStyle name="Input 2 4 4 2" xfId="1925" xr:uid="{00000000-0005-0000-0000-000085070000}"/>
    <cellStyle name="Input 2 4 4 2 2" xfId="7713" xr:uid="{00000000-0005-0000-0000-0000211E0000}"/>
    <cellStyle name="Input 2 4 4 2 2 2" xfId="7714" xr:uid="{00000000-0005-0000-0000-0000221E0000}"/>
    <cellStyle name="Input 2 4 4 2 2 2 2" xfId="7715" xr:uid="{00000000-0005-0000-0000-0000231E0000}"/>
    <cellStyle name="Input 2 4 4 2 2 2 3" xfId="28797" xr:uid="{00000000-0005-0000-0000-00007D700000}"/>
    <cellStyle name="Input 2 4 4 2 2 3" xfId="7716" xr:uid="{00000000-0005-0000-0000-0000241E0000}"/>
    <cellStyle name="Input 2 4 4 2 2 3 2" xfId="7717" xr:uid="{00000000-0005-0000-0000-0000251E0000}"/>
    <cellStyle name="Input 2 4 4 2 2 4" xfId="7718" xr:uid="{00000000-0005-0000-0000-0000261E0000}"/>
    <cellStyle name="Input 2 4 4 2 3" xfId="7719" xr:uid="{00000000-0005-0000-0000-0000271E0000}"/>
    <cellStyle name="Input 2 4 4 2 3 2" xfId="7720" xr:uid="{00000000-0005-0000-0000-0000281E0000}"/>
    <cellStyle name="Input 2 4 4 2 4" xfId="7721" xr:uid="{00000000-0005-0000-0000-0000291E0000}"/>
    <cellStyle name="Input 2 4 4 2 4 2" xfId="7722" xr:uid="{00000000-0005-0000-0000-00002A1E0000}"/>
    <cellStyle name="Input 2 4 4 2 4 2 2" xfId="26088" xr:uid="{00000000-0005-0000-0000-0000E8650000}"/>
    <cellStyle name="Input 2 4 4 2 5" xfId="7723" xr:uid="{00000000-0005-0000-0000-00002B1E0000}"/>
    <cellStyle name="Input 2 4 4 2 5 2" xfId="27071" xr:uid="{00000000-0005-0000-0000-0000BF690000}"/>
    <cellStyle name="Input 2 4 4 2 6" xfId="32043" xr:uid="{00000000-0005-0000-0000-00002B7D0000}"/>
    <cellStyle name="Input 2 4 4 3" xfId="7724" xr:uid="{00000000-0005-0000-0000-00002C1E0000}"/>
    <cellStyle name="Input 2 4 4 3 2" xfId="7725" xr:uid="{00000000-0005-0000-0000-00002D1E0000}"/>
    <cellStyle name="Input 2 4 4 3 2 2" xfId="7726" xr:uid="{00000000-0005-0000-0000-00002E1E0000}"/>
    <cellStyle name="Input 2 4 4 3 2 2 2" xfId="31123" xr:uid="{00000000-0005-0000-0000-000093790000}"/>
    <cellStyle name="Input 2 4 4 3 2 3" xfId="27116" xr:uid="{00000000-0005-0000-0000-0000EC690000}"/>
    <cellStyle name="Input 2 4 4 3 3" xfId="7727" xr:uid="{00000000-0005-0000-0000-00002F1E0000}"/>
    <cellStyle name="Input 2 4 4 3 3 2" xfId="7728" xr:uid="{00000000-0005-0000-0000-0000301E0000}"/>
    <cellStyle name="Input 2 4 4 3 3 3" xfId="30517" xr:uid="{00000000-0005-0000-0000-000035770000}"/>
    <cellStyle name="Input 2 4 4 3 4" xfId="7729" xr:uid="{00000000-0005-0000-0000-0000311E0000}"/>
    <cellStyle name="Input 2 4 4 4" xfId="7730" xr:uid="{00000000-0005-0000-0000-0000321E0000}"/>
    <cellStyle name="Input 2 4 4 4 2" xfId="7731" xr:uid="{00000000-0005-0000-0000-0000331E0000}"/>
    <cellStyle name="Input 2 4 4 5" xfId="7732" xr:uid="{00000000-0005-0000-0000-0000341E0000}"/>
    <cellStyle name="Input 2 4 4 5 2" xfId="7733" xr:uid="{00000000-0005-0000-0000-0000351E0000}"/>
    <cellStyle name="Input 2 4 4 5 2 2" xfId="25886" xr:uid="{00000000-0005-0000-0000-00001E650000}"/>
    <cellStyle name="Input 2 4 4 5 3" xfId="31215" xr:uid="{00000000-0005-0000-0000-0000EF790000}"/>
    <cellStyle name="Input 2 4 4 6" xfId="7734" xr:uid="{00000000-0005-0000-0000-0000361E0000}"/>
    <cellStyle name="Input 2 4 4 7" xfId="27151" xr:uid="{00000000-0005-0000-0000-00000F6A0000}"/>
    <cellStyle name="Input 2 4 5" xfId="1863" xr:uid="{00000000-0005-0000-0000-000047070000}"/>
    <cellStyle name="Input 2 4 5 2" xfId="7735" xr:uid="{00000000-0005-0000-0000-0000371E0000}"/>
    <cellStyle name="Input 2 4 5 2 2" xfId="7736" xr:uid="{00000000-0005-0000-0000-0000381E0000}"/>
    <cellStyle name="Input 2 4 5 2 2 2" xfId="7737" xr:uid="{00000000-0005-0000-0000-0000391E0000}"/>
    <cellStyle name="Input 2 4 5 2 2 3" xfId="25980" xr:uid="{00000000-0005-0000-0000-00007C650000}"/>
    <cellStyle name="Input 2 4 5 2 3" xfId="7738" xr:uid="{00000000-0005-0000-0000-00003A1E0000}"/>
    <cellStyle name="Input 2 4 5 2 3 2" xfId="7739" xr:uid="{00000000-0005-0000-0000-00003B1E0000}"/>
    <cellStyle name="Input 2 4 5 2 3 2 2" xfId="28501" xr:uid="{00000000-0005-0000-0000-0000556F0000}"/>
    <cellStyle name="Input 2 4 5 2 4" xfId="7740" xr:uid="{00000000-0005-0000-0000-00003C1E0000}"/>
    <cellStyle name="Input 2 4 5 2 4 2" xfId="31098" xr:uid="{00000000-0005-0000-0000-00007A790000}"/>
    <cellStyle name="Input 2 4 5 3" xfId="7741" xr:uid="{00000000-0005-0000-0000-00003D1E0000}"/>
    <cellStyle name="Input 2 4 5 3 2" xfId="7742" xr:uid="{00000000-0005-0000-0000-00003E1E0000}"/>
    <cellStyle name="Input 2 4 5 3 2 2" xfId="29401" xr:uid="{00000000-0005-0000-0000-0000D9720000}"/>
    <cellStyle name="Input 2 4 5 3 3" xfId="25266" xr:uid="{00000000-0005-0000-0000-0000B2620000}"/>
    <cellStyle name="Input 2 4 5 4" xfId="7743" xr:uid="{00000000-0005-0000-0000-00003F1E0000}"/>
    <cellStyle name="Input 2 4 5 4 2" xfId="7744" xr:uid="{00000000-0005-0000-0000-0000401E0000}"/>
    <cellStyle name="Input 2 4 5 4 2 2" xfId="25822" xr:uid="{00000000-0005-0000-0000-0000DE640000}"/>
    <cellStyle name="Input 2 4 5 5" xfId="7745" xr:uid="{00000000-0005-0000-0000-0000411E0000}"/>
    <cellStyle name="Input 2 4 5 6" xfId="26875" xr:uid="{00000000-0005-0000-0000-0000FB680000}"/>
    <cellStyle name="Input 2 4 6" xfId="7746" xr:uid="{00000000-0005-0000-0000-0000421E0000}"/>
    <cellStyle name="Input 2 4 6 2" xfId="7747" xr:uid="{00000000-0005-0000-0000-0000431E0000}"/>
    <cellStyle name="Input 2 4 6 2 2" xfId="7748" xr:uid="{00000000-0005-0000-0000-0000441E0000}"/>
    <cellStyle name="Input 2 4 6 2 3" xfId="30463" xr:uid="{00000000-0005-0000-0000-0000FF760000}"/>
    <cellStyle name="Input 2 4 6 3" xfId="7749" xr:uid="{00000000-0005-0000-0000-0000451E0000}"/>
    <cellStyle name="Input 2 4 6 3 2" xfId="7750" xr:uid="{00000000-0005-0000-0000-0000461E0000}"/>
    <cellStyle name="Input 2 4 6 4" xfId="7751" xr:uid="{00000000-0005-0000-0000-0000471E0000}"/>
    <cellStyle name="Input 2 4 6 5" xfId="32362" xr:uid="{00000000-0005-0000-0000-00006A7E0000}"/>
    <cellStyle name="Input 2 4 7" xfId="7752" xr:uid="{00000000-0005-0000-0000-0000481E0000}"/>
    <cellStyle name="Input 2 4 7 2" xfId="7753" xr:uid="{00000000-0005-0000-0000-0000491E0000}"/>
    <cellStyle name="Input 2 4 7 3" xfId="29740" xr:uid="{00000000-0005-0000-0000-00002C740000}"/>
    <cellStyle name="Input 2 4 8" xfId="7754" xr:uid="{00000000-0005-0000-0000-00004A1E0000}"/>
    <cellStyle name="Input 2 4 8 2" xfId="7755" xr:uid="{00000000-0005-0000-0000-00004B1E0000}"/>
    <cellStyle name="Input 2 4 9" xfId="7756" xr:uid="{00000000-0005-0000-0000-00004C1E0000}"/>
    <cellStyle name="Input 2 5" xfId="1090" xr:uid="{00000000-0005-0000-0000-000042040000}"/>
    <cellStyle name="Input 2 5 2" xfId="1471" xr:uid="{00000000-0005-0000-0000-0000BF050000}"/>
    <cellStyle name="Input 2 5 2 2" xfId="2462" xr:uid="{00000000-0005-0000-0000-00009E090000}"/>
    <cellStyle name="Input 2 5 2 2 2" xfId="7757" xr:uid="{00000000-0005-0000-0000-00004D1E0000}"/>
    <cellStyle name="Input 2 5 2 2 2 2" xfId="7758" xr:uid="{00000000-0005-0000-0000-00004E1E0000}"/>
    <cellStyle name="Input 2 5 2 2 2 2 2" xfId="7759" xr:uid="{00000000-0005-0000-0000-00004F1E0000}"/>
    <cellStyle name="Input 2 5 2 2 2 2 3" xfId="28077" xr:uid="{00000000-0005-0000-0000-0000AD6D0000}"/>
    <cellStyle name="Input 2 5 2 2 2 3" xfId="7760" xr:uid="{00000000-0005-0000-0000-0000501E0000}"/>
    <cellStyle name="Input 2 5 2 2 2 3 2" xfId="7761" xr:uid="{00000000-0005-0000-0000-0000511E0000}"/>
    <cellStyle name="Input 2 5 2 2 2 3 2 2" xfId="28556" xr:uid="{00000000-0005-0000-0000-00008C6F0000}"/>
    <cellStyle name="Input 2 5 2 2 2 4" xfId="7762" xr:uid="{00000000-0005-0000-0000-0000521E0000}"/>
    <cellStyle name="Input 2 5 2 2 2 4 2" xfId="29358" xr:uid="{00000000-0005-0000-0000-0000AE720000}"/>
    <cellStyle name="Input 2 5 2 2 3" xfId="7763" xr:uid="{00000000-0005-0000-0000-0000531E0000}"/>
    <cellStyle name="Input 2 5 2 2 3 2" xfId="7764" xr:uid="{00000000-0005-0000-0000-0000541E0000}"/>
    <cellStyle name="Input 2 5 2 2 4" xfId="7765" xr:uid="{00000000-0005-0000-0000-0000551E0000}"/>
    <cellStyle name="Input 2 5 2 2 4 2" xfId="7766" xr:uid="{00000000-0005-0000-0000-0000561E0000}"/>
    <cellStyle name="Input 2 5 2 2 4 3" xfId="29900" xr:uid="{00000000-0005-0000-0000-0000CC740000}"/>
    <cellStyle name="Input 2 5 2 2 5" xfId="7767" xr:uid="{00000000-0005-0000-0000-0000571E0000}"/>
    <cellStyle name="Input 2 5 2 2 5 2" xfId="29184" xr:uid="{00000000-0005-0000-0000-000000720000}"/>
    <cellStyle name="Input 2 5 2 2 6" xfId="30965" xr:uid="{00000000-0005-0000-0000-0000F5780000}"/>
    <cellStyle name="Input 2 5 2 3" xfId="7768" xr:uid="{00000000-0005-0000-0000-0000581E0000}"/>
    <cellStyle name="Input 2 5 2 3 2" xfId="7769" xr:uid="{00000000-0005-0000-0000-0000591E0000}"/>
    <cellStyle name="Input 2 5 2 3 2 2" xfId="7770" xr:uid="{00000000-0005-0000-0000-00005A1E0000}"/>
    <cellStyle name="Input 2 5 2 3 2 2 2" xfId="30328" xr:uid="{00000000-0005-0000-0000-000078760000}"/>
    <cellStyle name="Input 2 5 2 3 3" xfId="7771" xr:uid="{00000000-0005-0000-0000-00005B1E0000}"/>
    <cellStyle name="Input 2 5 2 3 3 2" xfId="7772" xr:uid="{00000000-0005-0000-0000-00005C1E0000}"/>
    <cellStyle name="Input 2 5 2 3 4" xfId="7773" xr:uid="{00000000-0005-0000-0000-00005D1E0000}"/>
    <cellStyle name="Input 2 5 2 4" xfId="7774" xr:uid="{00000000-0005-0000-0000-00005E1E0000}"/>
    <cellStyle name="Input 2 5 2 4 2" xfId="7775" xr:uid="{00000000-0005-0000-0000-00005F1E0000}"/>
    <cellStyle name="Input 2 5 2 4 2 2" xfId="30237" xr:uid="{00000000-0005-0000-0000-00001D760000}"/>
    <cellStyle name="Input 2 5 2 5" xfId="7776" xr:uid="{00000000-0005-0000-0000-0000601E0000}"/>
    <cellStyle name="Input 2 5 2 5 2" xfId="7777" xr:uid="{00000000-0005-0000-0000-0000611E0000}"/>
    <cellStyle name="Input 2 5 2 6" xfId="7778" xr:uid="{00000000-0005-0000-0000-0000621E0000}"/>
    <cellStyle name="Input 2 5 2 7" xfId="31737" xr:uid="{00000000-0005-0000-0000-0000F97B0000}"/>
    <cellStyle name="Input 2 5 3" xfId="1733" xr:uid="{00000000-0005-0000-0000-0000C5060000}"/>
    <cellStyle name="Input 2 5 3 2" xfId="2718" xr:uid="{00000000-0005-0000-0000-00009E0A0000}"/>
    <cellStyle name="Input 2 5 3 2 2" xfId="7779" xr:uid="{00000000-0005-0000-0000-0000631E0000}"/>
    <cellStyle name="Input 2 5 3 2 2 2" xfId="7780" xr:uid="{00000000-0005-0000-0000-0000641E0000}"/>
    <cellStyle name="Input 2 5 3 2 2 2 2" xfId="7781" xr:uid="{00000000-0005-0000-0000-0000651E0000}"/>
    <cellStyle name="Input 2 5 3 2 2 3" xfId="7782" xr:uid="{00000000-0005-0000-0000-0000661E0000}"/>
    <cellStyle name="Input 2 5 3 2 2 3 2" xfId="7783" xr:uid="{00000000-0005-0000-0000-0000671E0000}"/>
    <cellStyle name="Input 2 5 3 2 2 4" xfId="7784" xr:uid="{00000000-0005-0000-0000-0000681E0000}"/>
    <cellStyle name="Input 2 5 3 2 3" xfId="7785" xr:uid="{00000000-0005-0000-0000-0000691E0000}"/>
    <cellStyle name="Input 2 5 3 2 3 2" xfId="7786" xr:uid="{00000000-0005-0000-0000-00006A1E0000}"/>
    <cellStyle name="Input 2 5 3 2 4" xfId="7787" xr:uid="{00000000-0005-0000-0000-00006B1E0000}"/>
    <cellStyle name="Input 2 5 3 2 4 2" xfId="7788" xr:uid="{00000000-0005-0000-0000-00006C1E0000}"/>
    <cellStyle name="Input 2 5 3 2 5" xfId="7789" xr:uid="{00000000-0005-0000-0000-00006D1E0000}"/>
    <cellStyle name="Input 2 5 3 2 6" xfId="32312" xr:uid="{00000000-0005-0000-0000-0000387E0000}"/>
    <cellStyle name="Input 2 5 3 3" xfId="7790" xr:uid="{00000000-0005-0000-0000-00006E1E0000}"/>
    <cellStyle name="Input 2 5 3 3 2" xfId="7791" xr:uid="{00000000-0005-0000-0000-00006F1E0000}"/>
    <cellStyle name="Input 2 5 3 3 2 2" xfId="7792" xr:uid="{00000000-0005-0000-0000-0000701E0000}"/>
    <cellStyle name="Input 2 5 3 3 3" xfId="7793" xr:uid="{00000000-0005-0000-0000-0000711E0000}"/>
    <cellStyle name="Input 2 5 3 3 3 2" xfId="7794" xr:uid="{00000000-0005-0000-0000-0000721E0000}"/>
    <cellStyle name="Input 2 5 3 3 3 3" xfId="30078" xr:uid="{00000000-0005-0000-0000-00007E750000}"/>
    <cellStyle name="Input 2 5 3 3 4" xfId="7795" xr:uid="{00000000-0005-0000-0000-0000731E0000}"/>
    <cellStyle name="Input 2 5 3 4" xfId="7796" xr:uid="{00000000-0005-0000-0000-0000741E0000}"/>
    <cellStyle name="Input 2 5 3 4 2" xfId="7797" xr:uid="{00000000-0005-0000-0000-0000751E0000}"/>
    <cellStyle name="Input 2 5 3 4 2 2" xfId="29353" xr:uid="{00000000-0005-0000-0000-0000A9720000}"/>
    <cellStyle name="Input 2 5 3 4 3" xfId="25812" xr:uid="{00000000-0005-0000-0000-0000D4640000}"/>
    <cellStyle name="Input 2 5 3 5" xfId="7798" xr:uid="{00000000-0005-0000-0000-0000761E0000}"/>
    <cellStyle name="Input 2 5 3 5 2" xfId="7799" xr:uid="{00000000-0005-0000-0000-0000771E0000}"/>
    <cellStyle name="Input 2 5 3 5 3" xfId="29487" xr:uid="{00000000-0005-0000-0000-00002F730000}"/>
    <cellStyle name="Input 2 5 3 6" xfId="7800" xr:uid="{00000000-0005-0000-0000-0000781E0000}"/>
    <cellStyle name="Input 2 5 3 7" xfId="31875" xr:uid="{00000000-0005-0000-0000-0000837C0000}"/>
    <cellStyle name="Input 2 5 4" xfId="2099" xr:uid="{00000000-0005-0000-0000-000033080000}"/>
    <cellStyle name="Input 2 5 4 2" xfId="7801" xr:uid="{00000000-0005-0000-0000-0000791E0000}"/>
    <cellStyle name="Input 2 5 4 2 2" xfId="7802" xr:uid="{00000000-0005-0000-0000-00007A1E0000}"/>
    <cellStyle name="Input 2 5 4 2 2 2" xfId="7803" xr:uid="{00000000-0005-0000-0000-00007B1E0000}"/>
    <cellStyle name="Input 2 5 4 2 3" xfId="7804" xr:uid="{00000000-0005-0000-0000-00007C1E0000}"/>
    <cellStyle name="Input 2 5 4 2 3 2" xfId="7805" xr:uid="{00000000-0005-0000-0000-00007D1E0000}"/>
    <cellStyle name="Input 2 5 4 2 4" xfId="7806" xr:uid="{00000000-0005-0000-0000-00007E1E0000}"/>
    <cellStyle name="Input 2 5 4 2 4 2" xfId="30317" xr:uid="{00000000-0005-0000-0000-00006D760000}"/>
    <cellStyle name="Input 2 5 4 3" xfId="7807" xr:uid="{00000000-0005-0000-0000-00007F1E0000}"/>
    <cellStyle name="Input 2 5 4 3 2" xfId="7808" xr:uid="{00000000-0005-0000-0000-0000801E0000}"/>
    <cellStyle name="Input 2 5 4 4" xfId="7809" xr:uid="{00000000-0005-0000-0000-0000811E0000}"/>
    <cellStyle name="Input 2 5 4 4 2" xfId="7810" xr:uid="{00000000-0005-0000-0000-0000821E0000}"/>
    <cellStyle name="Input 2 5 4 4 2 2" xfId="30570" xr:uid="{00000000-0005-0000-0000-00006A770000}"/>
    <cellStyle name="Input 2 5 4 5" xfId="7811" xr:uid="{00000000-0005-0000-0000-0000831E0000}"/>
    <cellStyle name="Input 2 5 4 6" xfId="32146" xr:uid="{00000000-0005-0000-0000-0000927D0000}"/>
    <cellStyle name="Input 2 5 5" xfId="7812" xr:uid="{00000000-0005-0000-0000-0000841E0000}"/>
    <cellStyle name="Input 2 5 5 2" xfId="7813" xr:uid="{00000000-0005-0000-0000-0000851E0000}"/>
    <cellStyle name="Input 2 5 5 2 2" xfId="7814" xr:uid="{00000000-0005-0000-0000-0000861E0000}"/>
    <cellStyle name="Input 2 5 5 2 3" xfId="30536" xr:uid="{00000000-0005-0000-0000-000048770000}"/>
    <cellStyle name="Input 2 5 5 3" xfId="7815" xr:uid="{00000000-0005-0000-0000-0000871E0000}"/>
    <cellStyle name="Input 2 5 5 3 2" xfId="7816" xr:uid="{00000000-0005-0000-0000-0000881E0000}"/>
    <cellStyle name="Input 2 5 5 4" xfId="7817" xr:uid="{00000000-0005-0000-0000-0000891E0000}"/>
    <cellStyle name="Input 2 5 5 5" xfId="32496" xr:uid="{00000000-0005-0000-0000-0000F07E0000}"/>
    <cellStyle name="Input 2 5 6" xfId="7818" xr:uid="{00000000-0005-0000-0000-00008A1E0000}"/>
    <cellStyle name="Input 2 5 6 2" xfId="7819" xr:uid="{00000000-0005-0000-0000-00008B1E0000}"/>
    <cellStyle name="Input 2 5 7" xfId="7820" xr:uid="{00000000-0005-0000-0000-00008C1E0000}"/>
    <cellStyle name="Input 2 5 7 2" xfId="7821" xr:uid="{00000000-0005-0000-0000-00008D1E0000}"/>
    <cellStyle name="Input 2 5 8" xfId="7822" xr:uid="{00000000-0005-0000-0000-00008E1E0000}"/>
    <cellStyle name="Input 2 5 9" xfId="31548" xr:uid="{00000000-0005-0000-0000-00003C7B0000}"/>
    <cellStyle name="Input 2 6" xfId="844" xr:uid="{00000000-0005-0000-0000-00004C030000}"/>
    <cellStyle name="Input 2 6 2" xfId="1902" xr:uid="{00000000-0005-0000-0000-00006E070000}"/>
    <cellStyle name="Input 2 6 2 2" xfId="7823" xr:uid="{00000000-0005-0000-0000-00008F1E0000}"/>
    <cellStyle name="Input 2 6 2 2 2" xfId="7824" xr:uid="{00000000-0005-0000-0000-0000901E0000}"/>
    <cellStyle name="Input 2 6 2 2 2 2" xfId="7825" xr:uid="{00000000-0005-0000-0000-0000911E0000}"/>
    <cellStyle name="Input 2 6 2 2 3" xfId="7826" xr:uid="{00000000-0005-0000-0000-0000921E0000}"/>
    <cellStyle name="Input 2 6 2 2 3 2" xfId="7827" xr:uid="{00000000-0005-0000-0000-0000931E0000}"/>
    <cellStyle name="Input 2 6 2 2 4" xfId="7828" xr:uid="{00000000-0005-0000-0000-0000941E0000}"/>
    <cellStyle name="Input 2 6 2 2 4 2" xfId="26297" xr:uid="{00000000-0005-0000-0000-0000B9660000}"/>
    <cellStyle name="Input 2 6 2 3" xfId="7829" xr:uid="{00000000-0005-0000-0000-0000951E0000}"/>
    <cellStyle name="Input 2 6 2 3 2" xfId="7830" xr:uid="{00000000-0005-0000-0000-0000961E0000}"/>
    <cellStyle name="Input 2 6 2 3 3" xfId="29533" xr:uid="{00000000-0005-0000-0000-00005D730000}"/>
    <cellStyle name="Input 2 6 2 4" xfId="7831" xr:uid="{00000000-0005-0000-0000-0000971E0000}"/>
    <cellStyle name="Input 2 6 2 4 2" xfId="7832" xr:uid="{00000000-0005-0000-0000-0000981E0000}"/>
    <cellStyle name="Input 2 6 2 5" xfId="7833" xr:uid="{00000000-0005-0000-0000-0000991E0000}"/>
    <cellStyle name="Input 2 6 2 6" xfId="29097" xr:uid="{00000000-0005-0000-0000-0000A9710000}"/>
    <cellStyle name="Input 2 6 3" xfId="7834" xr:uid="{00000000-0005-0000-0000-00009A1E0000}"/>
    <cellStyle name="Input 2 6 3 2" xfId="7835" xr:uid="{00000000-0005-0000-0000-00009B1E0000}"/>
    <cellStyle name="Input 2 6 3 2 2" xfId="7836" xr:uid="{00000000-0005-0000-0000-00009C1E0000}"/>
    <cellStyle name="Input 2 6 3 3" xfId="7837" xr:uid="{00000000-0005-0000-0000-00009D1E0000}"/>
    <cellStyle name="Input 2 6 3 3 2" xfId="7838" xr:uid="{00000000-0005-0000-0000-00009E1E0000}"/>
    <cellStyle name="Input 2 6 3 3 2 2" xfId="27265" xr:uid="{00000000-0005-0000-0000-0000816A0000}"/>
    <cellStyle name="Input 2 6 3 3 3" xfId="26449" xr:uid="{00000000-0005-0000-0000-000051670000}"/>
    <cellStyle name="Input 2 6 3 4" xfId="7839" xr:uid="{00000000-0005-0000-0000-00009F1E0000}"/>
    <cellStyle name="Input 2 6 3 5" xfId="32389" xr:uid="{00000000-0005-0000-0000-0000857E0000}"/>
    <cellStyle name="Input 2 6 4" xfId="7840" xr:uid="{00000000-0005-0000-0000-0000A01E0000}"/>
    <cellStyle name="Input 2 6 4 2" xfId="7841" xr:uid="{00000000-0005-0000-0000-0000A11E0000}"/>
    <cellStyle name="Input 2 6 5" xfId="7842" xr:uid="{00000000-0005-0000-0000-0000A21E0000}"/>
    <cellStyle name="Input 2 6 5 2" xfId="7843" xr:uid="{00000000-0005-0000-0000-0000A31E0000}"/>
    <cellStyle name="Input 2 6 6" xfId="7844" xr:uid="{00000000-0005-0000-0000-0000A41E0000}"/>
    <cellStyle name="Input 2 6 6 2" xfId="28766" xr:uid="{00000000-0005-0000-0000-00005E700000}"/>
    <cellStyle name="Input 2 6 7" xfId="31469" xr:uid="{00000000-0005-0000-0000-0000ED7A0000}"/>
    <cellStyle name="Input 2 7" xfId="1018" xr:uid="{00000000-0005-0000-0000-0000FA030000}"/>
    <cellStyle name="Input 2 7 2" xfId="2035" xr:uid="{00000000-0005-0000-0000-0000F3070000}"/>
    <cellStyle name="Input 2 7 2 2" xfId="7845" xr:uid="{00000000-0005-0000-0000-0000A51E0000}"/>
    <cellStyle name="Input 2 7 2 2 2" xfId="7846" xr:uid="{00000000-0005-0000-0000-0000A61E0000}"/>
    <cellStyle name="Input 2 7 2 2 2 2" xfId="7847" xr:uid="{00000000-0005-0000-0000-0000A71E0000}"/>
    <cellStyle name="Input 2 7 2 2 3" xfId="7848" xr:uid="{00000000-0005-0000-0000-0000A81E0000}"/>
    <cellStyle name="Input 2 7 2 2 3 2" xfId="7849" xr:uid="{00000000-0005-0000-0000-0000A91E0000}"/>
    <cellStyle name="Input 2 7 2 2 3 2 2" xfId="29561" xr:uid="{00000000-0005-0000-0000-000079730000}"/>
    <cellStyle name="Input 2 7 2 2 4" xfId="7850" xr:uid="{00000000-0005-0000-0000-0000AA1E0000}"/>
    <cellStyle name="Input 2 7 2 3" xfId="7851" xr:uid="{00000000-0005-0000-0000-0000AB1E0000}"/>
    <cellStyle name="Input 2 7 2 3 2" xfId="7852" xr:uid="{00000000-0005-0000-0000-0000AC1E0000}"/>
    <cellStyle name="Input 2 7 2 4" xfId="7853" xr:uid="{00000000-0005-0000-0000-0000AD1E0000}"/>
    <cellStyle name="Input 2 7 2 4 2" xfId="7854" xr:uid="{00000000-0005-0000-0000-0000AE1E0000}"/>
    <cellStyle name="Input 2 7 2 5" xfId="7855" xr:uid="{00000000-0005-0000-0000-0000AF1E0000}"/>
    <cellStyle name="Input 2 7 2 6" xfId="32108" xr:uid="{00000000-0005-0000-0000-00006C7D0000}"/>
    <cellStyle name="Input 2 7 3" xfId="7856" xr:uid="{00000000-0005-0000-0000-0000B01E0000}"/>
    <cellStyle name="Input 2 7 3 2" xfId="7857" xr:uid="{00000000-0005-0000-0000-0000B11E0000}"/>
    <cellStyle name="Input 2 7 3 2 2" xfId="7858" xr:uid="{00000000-0005-0000-0000-0000B21E0000}"/>
    <cellStyle name="Input 2 7 3 3" xfId="7859" xr:uid="{00000000-0005-0000-0000-0000B31E0000}"/>
    <cellStyle name="Input 2 7 3 3 2" xfId="7860" xr:uid="{00000000-0005-0000-0000-0000B41E0000}"/>
    <cellStyle name="Input 2 7 3 4" xfId="7861" xr:uid="{00000000-0005-0000-0000-0000B51E0000}"/>
    <cellStyle name="Input 2 7 3 5" xfId="32462" xr:uid="{00000000-0005-0000-0000-0000CE7E0000}"/>
    <cellStyle name="Input 2 7 4" xfId="7862" xr:uid="{00000000-0005-0000-0000-0000B61E0000}"/>
    <cellStyle name="Input 2 7 4 2" xfId="7863" xr:uid="{00000000-0005-0000-0000-0000B71E0000}"/>
    <cellStyle name="Input 2 7 4 3" xfId="30757" xr:uid="{00000000-0005-0000-0000-000025780000}"/>
    <cellStyle name="Input 2 7 5" xfId="7864" xr:uid="{00000000-0005-0000-0000-0000B81E0000}"/>
    <cellStyle name="Input 2 7 5 2" xfId="7865" xr:uid="{00000000-0005-0000-0000-0000B91E0000}"/>
    <cellStyle name="Input 2 7 6" xfId="7866" xr:uid="{00000000-0005-0000-0000-0000BA1E0000}"/>
    <cellStyle name="Input 2 7 7" xfId="25911" xr:uid="{00000000-0005-0000-0000-000037650000}"/>
    <cellStyle name="Input 2 8" xfId="1280" xr:uid="{00000000-0005-0000-0000-000000050000}"/>
    <cellStyle name="Input 2 8 2" xfId="7867" xr:uid="{00000000-0005-0000-0000-0000BB1E0000}"/>
    <cellStyle name="Input 2 8 2 2" xfId="7868" xr:uid="{00000000-0005-0000-0000-0000BC1E0000}"/>
    <cellStyle name="Input 2 8 2 2 2" xfId="7869" xr:uid="{00000000-0005-0000-0000-0000BD1E0000}"/>
    <cellStyle name="Input 2 8 2 2 3" xfId="31303" xr:uid="{00000000-0005-0000-0000-0000477A0000}"/>
    <cellStyle name="Input 2 8 2 3" xfId="7870" xr:uid="{00000000-0005-0000-0000-0000BE1E0000}"/>
    <cellStyle name="Input 2 8 2 3 2" xfId="7871" xr:uid="{00000000-0005-0000-0000-0000BF1E0000}"/>
    <cellStyle name="Input 2 8 2 4" xfId="7872" xr:uid="{00000000-0005-0000-0000-0000C01E0000}"/>
    <cellStyle name="Input 2 8 2 5" xfId="32601" xr:uid="{00000000-0005-0000-0000-0000597F0000}"/>
    <cellStyle name="Input 2 8 3" xfId="7873" xr:uid="{00000000-0005-0000-0000-0000C11E0000}"/>
    <cellStyle name="Input 2 8 3 2" xfId="7874" xr:uid="{00000000-0005-0000-0000-0000C21E0000}"/>
    <cellStyle name="Input 2 8 3 2 2" xfId="28785" xr:uid="{00000000-0005-0000-0000-000071700000}"/>
    <cellStyle name="Input 2 8 3 3" xfId="29453" xr:uid="{00000000-0005-0000-0000-00000D730000}"/>
    <cellStyle name="Input 2 8 4" xfId="7875" xr:uid="{00000000-0005-0000-0000-0000C31E0000}"/>
    <cellStyle name="Input 2 8 4 2" xfId="7876" xr:uid="{00000000-0005-0000-0000-0000C41E0000}"/>
    <cellStyle name="Input 2 8 4 2 2" xfId="26458" xr:uid="{00000000-0005-0000-0000-00005A670000}"/>
    <cellStyle name="Input 2 8 4 3" xfId="29636" xr:uid="{00000000-0005-0000-0000-0000C4730000}"/>
    <cellStyle name="Input 2 8 5" xfId="7877" xr:uid="{00000000-0005-0000-0000-0000C51E0000}"/>
    <cellStyle name="Input 2 8 6" xfId="27156" xr:uid="{00000000-0005-0000-0000-0000146A0000}"/>
    <cellStyle name="Input 2 9" xfId="2804" xr:uid="{00000000-0005-0000-0000-0000F40A0000}"/>
    <cellStyle name="Input 2 9 2" xfId="7878" xr:uid="{00000000-0005-0000-0000-0000C61E0000}"/>
    <cellStyle name="Input 2 9 2 2" xfId="7879" xr:uid="{00000000-0005-0000-0000-0000C71E0000}"/>
    <cellStyle name="Input 2 9 3" xfId="7880" xr:uid="{00000000-0005-0000-0000-0000C81E0000}"/>
    <cellStyle name="Input 2 9 3 2" xfId="7881" xr:uid="{00000000-0005-0000-0000-0000C91E0000}"/>
    <cellStyle name="Input 2 9 3 2 2" xfId="30755" xr:uid="{00000000-0005-0000-0000-000023780000}"/>
    <cellStyle name="Input 2 9 4" xfId="7882" xr:uid="{00000000-0005-0000-0000-0000CA1E0000}"/>
    <cellStyle name="Input 2 9 5" xfId="31916" xr:uid="{00000000-0005-0000-0000-0000AC7C0000}"/>
    <cellStyle name="Input 3" xfId="276" xr:uid="{00000000-0005-0000-0000-000014010000}"/>
    <cellStyle name="Input 3 10" xfId="7883" xr:uid="{00000000-0005-0000-0000-0000CB1E0000}"/>
    <cellStyle name="Input 3 10 2" xfId="7884" xr:uid="{00000000-0005-0000-0000-0000CC1E0000}"/>
    <cellStyle name="Input 3 11" xfId="7885" xr:uid="{00000000-0005-0000-0000-0000CD1E0000}"/>
    <cellStyle name="Input 3 11 2" xfId="7886" xr:uid="{00000000-0005-0000-0000-0000CE1E0000}"/>
    <cellStyle name="Input 3 12" xfId="7887" xr:uid="{00000000-0005-0000-0000-0000CF1E0000}"/>
    <cellStyle name="Input 3 14" xfId="29582" xr:uid="{00000000-0005-0000-0000-00008E730000}"/>
    <cellStyle name="Input 3 2" xfId="839" xr:uid="{00000000-0005-0000-0000-000047030000}"/>
    <cellStyle name="Input 3 2 10" xfId="7888" xr:uid="{00000000-0005-0000-0000-0000D01E0000}"/>
    <cellStyle name="Input 3 2 11" xfId="31352" xr:uid="{00000000-0005-0000-0000-0000787A0000}"/>
    <cellStyle name="Input 3 2 2" xfId="861" xr:uid="{00000000-0005-0000-0000-00005D030000}"/>
    <cellStyle name="Input 3 2 2 10" xfId="7889" xr:uid="{00000000-0005-0000-0000-0000D11E0000}"/>
    <cellStyle name="Input 3 2 2 11" xfId="31431" xr:uid="{00000000-0005-0000-0000-0000C77A0000}"/>
    <cellStyle name="Input 3 2 2 2" xfId="1208" xr:uid="{00000000-0005-0000-0000-0000B8040000}"/>
    <cellStyle name="Input 3 2 2 2 2" xfId="1519" xr:uid="{00000000-0005-0000-0000-0000EF050000}"/>
    <cellStyle name="Input 3 2 2 2 2 2" xfId="2510" xr:uid="{00000000-0005-0000-0000-0000CE090000}"/>
    <cellStyle name="Input 3 2 2 2 2 2 2" xfId="7890" xr:uid="{00000000-0005-0000-0000-0000D21E0000}"/>
    <cellStyle name="Input 3 2 2 2 2 2 2 2" xfId="7891" xr:uid="{00000000-0005-0000-0000-0000D31E0000}"/>
    <cellStyle name="Input 3 2 2 2 2 2 2 2 2" xfId="7892" xr:uid="{00000000-0005-0000-0000-0000D41E0000}"/>
    <cellStyle name="Input 3 2 2 2 2 2 2 2 2 2" xfId="26775" xr:uid="{00000000-0005-0000-0000-000097680000}"/>
    <cellStyle name="Input 3 2 2 2 2 2 2 3" xfId="7893" xr:uid="{00000000-0005-0000-0000-0000D51E0000}"/>
    <cellStyle name="Input 3 2 2 2 2 2 2 3 2" xfId="7894" xr:uid="{00000000-0005-0000-0000-0000D61E0000}"/>
    <cellStyle name="Input 3 2 2 2 2 2 2 4" xfId="7895" xr:uid="{00000000-0005-0000-0000-0000D71E0000}"/>
    <cellStyle name="Input 3 2 2 2 2 2 3" xfId="7896" xr:uid="{00000000-0005-0000-0000-0000D81E0000}"/>
    <cellStyle name="Input 3 2 2 2 2 2 3 2" xfId="7897" xr:uid="{00000000-0005-0000-0000-0000D91E0000}"/>
    <cellStyle name="Input 3 2 2 2 2 2 4" xfId="7898" xr:uid="{00000000-0005-0000-0000-0000DA1E0000}"/>
    <cellStyle name="Input 3 2 2 2 2 2 4 2" xfId="7899" xr:uid="{00000000-0005-0000-0000-0000DB1E0000}"/>
    <cellStyle name="Input 3 2 2 2 2 2 5" xfId="7900" xr:uid="{00000000-0005-0000-0000-0000DC1E0000}"/>
    <cellStyle name="Input 3 2 2 2 2 2 6" xfId="28193" xr:uid="{00000000-0005-0000-0000-0000216E0000}"/>
    <cellStyle name="Input 3 2 2 2 2 3" xfId="7901" xr:uid="{00000000-0005-0000-0000-0000DD1E0000}"/>
    <cellStyle name="Input 3 2 2 2 2 3 2" xfId="7902" xr:uid="{00000000-0005-0000-0000-0000DE1E0000}"/>
    <cellStyle name="Input 3 2 2 2 2 3 2 2" xfId="7903" xr:uid="{00000000-0005-0000-0000-0000DF1E0000}"/>
    <cellStyle name="Input 3 2 2 2 2 3 3" xfId="7904" xr:uid="{00000000-0005-0000-0000-0000E01E0000}"/>
    <cellStyle name="Input 3 2 2 2 2 3 3 2" xfId="7905" xr:uid="{00000000-0005-0000-0000-0000E11E0000}"/>
    <cellStyle name="Input 3 2 2 2 2 3 4" xfId="7906" xr:uid="{00000000-0005-0000-0000-0000E21E0000}"/>
    <cellStyle name="Input 3 2 2 2 2 4" xfId="7907" xr:uid="{00000000-0005-0000-0000-0000E31E0000}"/>
    <cellStyle name="Input 3 2 2 2 2 4 2" xfId="7908" xr:uid="{00000000-0005-0000-0000-0000E41E0000}"/>
    <cellStyle name="Input 3 2 2 2 2 4 3" xfId="27611" xr:uid="{00000000-0005-0000-0000-0000DB6B0000}"/>
    <cellStyle name="Input 3 2 2 2 2 5" xfId="7909" xr:uid="{00000000-0005-0000-0000-0000E51E0000}"/>
    <cellStyle name="Input 3 2 2 2 2 5 2" xfId="7910" xr:uid="{00000000-0005-0000-0000-0000E61E0000}"/>
    <cellStyle name="Input 3 2 2 2 2 6" xfId="7911" xr:uid="{00000000-0005-0000-0000-0000E71E0000}"/>
    <cellStyle name="Input 3 2 2 2 2 7" xfId="31750" xr:uid="{00000000-0005-0000-0000-0000067C0000}"/>
    <cellStyle name="Input 3 2 2 2 3" xfId="1781" xr:uid="{00000000-0005-0000-0000-0000F5060000}"/>
    <cellStyle name="Input 3 2 2 2 3 2" xfId="2766" xr:uid="{00000000-0005-0000-0000-0000CE0A0000}"/>
    <cellStyle name="Input 3 2 2 2 3 2 2" xfId="7912" xr:uid="{00000000-0005-0000-0000-0000E81E0000}"/>
    <cellStyle name="Input 3 2 2 2 3 2 2 2" xfId="7913" xr:uid="{00000000-0005-0000-0000-0000E91E0000}"/>
    <cellStyle name="Input 3 2 2 2 3 2 2 2 2" xfId="7914" xr:uid="{00000000-0005-0000-0000-0000EA1E0000}"/>
    <cellStyle name="Input 3 2 2 2 3 2 2 3" xfId="7915" xr:uid="{00000000-0005-0000-0000-0000EB1E0000}"/>
    <cellStyle name="Input 3 2 2 2 3 2 2 3 2" xfId="7916" xr:uid="{00000000-0005-0000-0000-0000EC1E0000}"/>
    <cellStyle name="Input 3 2 2 2 3 2 2 3 3" xfId="30869" xr:uid="{00000000-0005-0000-0000-000095780000}"/>
    <cellStyle name="Input 3 2 2 2 3 2 2 4" xfId="7917" xr:uid="{00000000-0005-0000-0000-0000ED1E0000}"/>
    <cellStyle name="Input 3 2 2 2 3 2 3" xfId="7918" xr:uid="{00000000-0005-0000-0000-0000EE1E0000}"/>
    <cellStyle name="Input 3 2 2 2 3 2 3 2" xfId="7919" xr:uid="{00000000-0005-0000-0000-0000EF1E0000}"/>
    <cellStyle name="Input 3 2 2 2 3 2 4" xfId="7920" xr:uid="{00000000-0005-0000-0000-0000F01E0000}"/>
    <cellStyle name="Input 3 2 2 2 3 2 4 2" xfId="7921" xr:uid="{00000000-0005-0000-0000-0000F11E0000}"/>
    <cellStyle name="Input 3 2 2 2 3 2 4 2 2" xfId="29137" xr:uid="{00000000-0005-0000-0000-0000D1710000}"/>
    <cellStyle name="Input 3 2 2 2 3 2 5" xfId="7922" xr:uid="{00000000-0005-0000-0000-0000F21E0000}"/>
    <cellStyle name="Input 3 2 2 2 3 2 6" xfId="32341" xr:uid="{00000000-0005-0000-0000-0000557E0000}"/>
    <cellStyle name="Input 3 2 2 2 3 3" xfId="7923" xr:uid="{00000000-0005-0000-0000-0000F31E0000}"/>
    <cellStyle name="Input 3 2 2 2 3 3 2" xfId="7924" xr:uid="{00000000-0005-0000-0000-0000F41E0000}"/>
    <cellStyle name="Input 3 2 2 2 3 3 2 2" xfId="7925" xr:uid="{00000000-0005-0000-0000-0000F51E0000}"/>
    <cellStyle name="Input 3 2 2 2 3 3 3" xfId="7926" xr:uid="{00000000-0005-0000-0000-0000F61E0000}"/>
    <cellStyle name="Input 3 2 2 2 3 3 3 2" xfId="7927" xr:uid="{00000000-0005-0000-0000-0000F71E0000}"/>
    <cellStyle name="Input 3 2 2 2 3 3 3 2 2" xfId="26830" xr:uid="{00000000-0005-0000-0000-0000CE680000}"/>
    <cellStyle name="Input 3 2 2 2 3 3 3 3" xfId="25436" xr:uid="{00000000-0005-0000-0000-00005C630000}"/>
    <cellStyle name="Input 3 2 2 2 3 3 4" xfId="7928" xr:uid="{00000000-0005-0000-0000-0000F81E0000}"/>
    <cellStyle name="Input 3 2 2 2 3 4" xfId="7929" xr:uid="{00000000-0005-0000-0000-0000F91E0000}"/>
    <cellStyle name="Input 3 2 2 2 3 4 2" xfId="7930" xr:uid="{00000000-0005-0000-0000-0000FA1E0000}"/>
    <cellStyle name="Input 3 2 2 2 3 4 2 2" xfId="25592" xr:uid="{00000000-0005-0000-0000-0000F8630000}"/>
    <cellStyle name="Input 3 2 2 2 3 4 3" xfId="26436" xr:uid="{00000000-0005-0000-0000-000044670000}"/>
    <cellStyle name="Input 3 2 2 2 3 5" xfId="7931" xr:uid="{00000000-0005-0000-0000-0000FB1E0000}"/>
    <cellStyle name="Input 3 2 2 2 3 5 2" xfId="7932" xr:uid="{00000000-0005-0000-0000-0000FC1E0000}"/>
    <cellStyle name="Input 3 2 2 2 3 6" xfId="7933" xr:uid="{00000000-0005-0000-0000-0000FD1E0000}"/>
    <cellStyle name="Input 3 2 2 2 3 7" xfId="31900" xr:uid="{00000000-0005-0000-0000-00009C7C0000}"/>
    <cellStyle name="Input 3 2 2 2 4" xfId="2206" xr:uid="{00000000-0005-0000-0000-00009E080000}"/>
    <cellStyle name="Input 3 2 2 2 4 2" xfId="7934" xr:uid="{00000000-0005-0000-0000-0000FE1E0000}"/>
    <cellStyle name="Input 3 2 2 2 4 2 2" xfId="7935" xr:uid="{00000000-0005-0000-0000-0000FF1E0000}"/>
    <cellStyle name="Input 3 2 2 2 4 2 2 2" xfId="7936" xr:uid="{00000000-0005-0000-0000-0000001F0000}"/>
    <cellStyle name="Input 3 2 2 2 4 2 2 2 2" xfId="31190" xr:uid="{00000000-0005-0000-0000-0000D6790000}"/>
    <cellStyle name="Input 3 2 2 2 4 2 3" xfId="7937" xr:uid="{00000000-0005-0000-0000-0000011F0000}"/>
    <cellStyle name="Input 3 2 2 2 4 2 3 2" xfId="7938" xr:uid="{00000000-0005-0000-0000-0000021F0000}"/>
    <cellStyle name="Input 3 2 2 2 4 2 3 3" xfId="28021" xr:uid="{00000000-0005-0000-0000-0000756D0000}"/>
    <cellStyle name="Input 3 2 2 2 4 2 4" xfId="7939" xr:uid="{00000000-0005-0000-0000-0000031F0000}"/>
    <cellStyle name="Input 3 2 2 2 4 2 5" xfId="28137" xr:uid="{00000000-0005-0000-0000-0000E96D0000}"/>
    <cellStyle name="Input 3 2 2 2 4 3" xfId="7940" xr:uid="{00000000-0005-0000-0000-0000041F0000}"/>
    <cellStyle name="Input 3 2 2 2 4 3 2" xfId="7941" xr:uid="{00000000-0005-0000-0000-0000051F0000}"/>
    <cellStyle name="Input 3 2 2 2 4 4" xfId="7942" xr:uid="{00000000-0005-0000-0000-0000061F0000}"/>
    <cellStyle name="Input 3 2 2 2 4 4 2" xfId="7943" xr:uid="{00000000-0005-0000-0000-0000071F0000}"/>
    <cellStyle name="Input 3 2 2 2 4 5" xfId="7944" xr:uid="{00000000-0005-0000-0000-0000081F0000}"/>
    <cellStyle name="Input 3 2 2 2 4 5 2" xfId="31005" xr:uid="{00000000-0005-0000-0000-00001D790000}"/>
    <cellStyle name="Input 3 2 2 2 5" xfId="7945" xr:uid="{00000000-0005-0000-0000-0000091F0000}"/>
    <cellStyle name="Input 3 2 2 2 5 2" xfId="7946" xr:uid="{00000000-0005-0000-0000-00000A1F0000}"/>
    <cellStyle name="Input 3 2 2 2 5 2 2" xfId="7947" xr:uid="{00000000-0005-0000-0000-00000B1F0000}"/>
    <cellStyle name="Input 3 2 2 2 5 3" xfId="7948" xr:uid="{00000000-0005-0000-0000-00000C1F0000}"/>
    <cellStyle name="Input 3 2 2 2 5 3 2" xfId="7949" xr:uid="{00000000-0005-0000-0000-00000D1F0000}"/>
    <cellStyle name="Input 3 2 2 2 5 3 3" xfId="29887" xr:uid="{00000000-0005-0000-0000-0000BF740000}"/>
    <cellStyle name="Input 3 2 2 2 5 4" xfId="7950" xr:uid="{00000000-0005-0000-0000-00000E1F0000}"/>
    <cellStyle name="Input 3 2 2 2 5 5" xfId="32557" xr:uid="{00000000-0005-0000-0000-00002D7F0000}"/>
    <cellStyle name="Input 3 2 2 2 6" xfId="7951" xr:uid="{00000000-0005-0000-0000-00000F1F0000}"/>
    <cellStyle name="Input 3 2 2 2 6 2" xfId="7952" xr:uid="{00000000-0005-0000-0000-0000101F0000}"/>
    <cellStyle name="Input 3 2 2 2 6 2 2" xfId="28898" xr:uid="{00000000-0005-0000-0000-0000E2700000}"/>
    <cellStyle name="Input 3 2 2 2 7" xfId="7953" xr:uid="{00000000-0005-0000-0000-0000111F0000}"/>
    <cellStyle name="Input 3 2 2 2 7 2" xfId="7954" xr:uid="{00000000-0005-0000-0000-0000121F0000}"/>
    <cellStyle name="Input 3 2 2 2 7 3" xfId="25757" xr:uid="{00000000-0005-0000-0000-00009D640000}"/>
    <cellStyle name="Input 3 2 2 2 8" xfId="7955" xr:uid="{00000000-0005-0000-0000-0000131F0000}"/>
    <cellStyle name="Input 3 2 2 2 8 2" xfId="30809" xr:uid="{00000000-0005-0000-0000-000059780000}"/>
    <cellStyle name="Input 3 2 2 2 9" xfId="31576" xr:uid="{00000000-0005-0000-0000-0000587B0000}"/>
    <cellStyle name="Input 3 2 2 3" xfId="1393" xr:uid="{00000000-0005-0000-0000-000071050000}"/>
    <cellStyle name="Input 3 2 2 3 2" xfId="1655" xr:uid="{00000000-0005-0000-0000-000077060000}"/>
    <cellStyle name="Input 3 2 2 3 2 2" xfId="2640" xr:uid="{00000000-0005-0000-0000-0000500A0000}"/>
    <cellStyle name="Input 3 2 2 3 2 2 2" xfId="7956" xr:uid="{00000000-0005-0000-0000-0000141F0000}"/>
    <cellStyle name="Input 3 2 2 3 2 2 2 2" xfId="7957" xr:uid="{00000000-0005-0000-0000-0000151F0000}"/>
    <cellStyle name="Input 3 2 2 3 2 2 2 2 2" xfId="7958" xr:uid="{00000000-0005-0000-0000-0000161F0000}"/>
    <cellStyle name="Input 3 2 2 3 2 2 2 3" xfId="7959" xr:uid="{00000000-0005-0000-0000-0000171F0000}"/>
    <cellStyle name="Input 3 2 2 3 2 2 2 3 2" xfId="7960" xr:uid="{00000000-0005-0000-0000-0000181F0000}"/>
    <cellStyle name="Input 3 2 2 3 2 2 2 3 2 2" xfId="29807" xr:uid="{00000000-0005-0000-0000-00006F740000}"/>
    <cellStyle name="Input 3 2 2 3 2 2 2 4" xfId="7961" xr:uid="{00000000-0005-0000-0000-0000191F0000}"/>
    <cellStyle name="Input 3 2 2 3 2 2 2 5" xfId="28355" xr:uid="{00000000-0005-0000-0000-0000C36E0000}"/>
    <cellStyle name="Input 3 2 2 3 2 2 3" xfId="7962" xr:uid="{00000000-0005-0000-0000-00001A1F0000}"/>
    <cellStyle name="Input 3 2 2 3 2 2 3 2" xfId="7963" xr:uid="{00000000-0005-0000-0000-00001B1F0000}"/>
    <cellStyle name="Input 3 2 2 3 2 2 4" xfId="7964" xr:uid="{00000000-0005-0000-0000-00001C1F0000}"/>
    <cellStyle name="Input 3 2 2 3 2 2 4 2" xfId="7965" xr:uid="{00000000-0005-0000-0000-00001D1F0000}"/>
    <cellStyle name="Input 3 2 2 3 2 2 5" xfId="7966" xr:uid="{00000000-0005-0000-0000-00001E1F0000}"/>
    <cellStyle name="Input 3 2 2 3 2 2 6" xfId="32265" xr:uid="{00000000-0005-0000-0000-0000097E0000}"/>
    <cellStyle name="Input 3 2 2 3 2 3" xfId="7967" xr:uid="{00000000-0005-0000-0000-00001F1F0000}"/>
    <cellStyle name="Input 3 2 2 3 2 3 2" xfId="7968" xr:uid="{00000000-0005-0000-0000-0000201F0000}"/>
    <cellStyle name="Input 3 2 2 3 2 3 2 2" xfId="7969" xr:uid="{00000000-0005-0000-0000-0000211F0000}"/>
    <cellStyle name="Input 3 2 2 3 2 3 3" xfId="7970" xr:uid="{00000000-0005-0000-0000-0000221F0000}"/>
    <cellStyle name="Input 3 2 2 3 2 3 3 2" xfId="7971" xr:uid="{00000000-0005-0000-0000-0000231F0000}"/>
    <cellStyle name="Input 3 2 2 3 2 3 4" xfId="7972" xr:uid="{00000000-0005-0000-0000-0000241F0000}"/>
    <cellStyle name="Input 3 2 2 3 2 4" xfId="7973" xr:uid="{00000000-0005-0000-0000-0000251F0000}"/>
    <cellStyle name="Input 3 2 2 3 2 4 2" xfId="7974" xr:uid="{00000000-0005-0000-0000-0000261F0000}"/>
    <cellStyle name="Input 3 2 2 3 2 4 3" xfId="27876" xr:uid="{00000000-0005-0000-0000-0000E46C0000}"/>
    <cellStyle name="Input 3 2 2 3 2 5" xfId="7975" xr:uid="{00000000-0005-0000-0000-0000271F0000}"/>
    <cellStyle name="Input 3 2 2 3 2 5 2" xfId="7976" xr:uid="{00000000-0005-0000-0000-0000281F0000}"/>
    <cellStyle name="Input 3 2 2 3 2 5 3" xfId="28520" xr:uid="{00000000-0005-0000-0000-0000686F0000}"/>
    <cellStyle name="Input 3 2 2 3 2 6" xfId="7977" xr:uid="{00000000-0005-0000-0000-0000291F0000}"/>
    <cellStyle name="Input 3 2 2 3 2 7" xfId="26103" xr:uid="{00000000-0005-0000-0000-0000F7650000}"/>
    <cellStyle name="Input 3 2 2 3 3" xfId="2384" xr:uid="{00000000-0005-0000-0000-000050090000}"/>
    <cellStyle name="Input 3 2 2 3 3 2" xfId="7978" xr:uid="{00000000-0005-0000-0000-00002A1F0000}"/>
    <cellStyle name="Input 3 2 2 3 3 2 2" xfId="7979" xr:uid="{00000000-0005-0000-0000-00002B1F0000}"/>
    <cellStyle name="Input 3 2 2 3 3 2 2 2" xfId="7980" xr:uid="{00000000-0005-0000-0000-00002C1F0000}"/>
    <cellStyle name="Input 3 2 2 3 3 2 3" xfId="7981" xr:uid="{00000000-0005-0000-0000-00002D1F0000}"/>
    <cellStyle name="Input 3 2 2 3 3 2 3 2" xfId="7982" xr:uid="{00000000-0005-0000-0000-00002E1F0000}"/>
    <cellStyle name="Input 3 2 2 3 3 2 4" xfId="7983" xr:uid="{00000000-0005-0000-0000-00002F1F0000}"/>
    <cellStyle name="Input 3 2 2 3 3 3" xfId="7984" xr:uid="{00000000-0005-0000-0000-0000301F0000}"/>
    <cellStyle name="Input 3 2 2 3 3 3 2" xfId="7985" xr:uid="{00000000-0005-0000-0000-0000311F0000}"/>
    <cellStyle name="Input 3 2 2 3 3 4" xfId="7986" xr:uid="{00000000-0005-0000-0000-0000321F0000}"/>
    <cellStyle name="Input 3 2 2 3 3 4 2" xfId="7987" xr:uid="{00000000-0005-0000-0000-0000331F0000}"/>
    <cellStyle name="Input 3 2 2 3 3 4 2 2" xfId="25897" xr:uid="{00000000-0005-0000-0000-000029650000}"/>
    <cellStyle name="Input 3 2 2 3 3 5" xfId="7988" xr:uid="{00000000-0005-0000-0000-0000341F0000}"/>
    <cellStyle name="Input 3 2 2 3 3 5 2" xfId="26417" xr:uid="{00000000-0005-0000-0000-000031670000}"/>
    <cellStyle name="Input 3 2 2 3 3 6" xfId="27859" xr:uid="{00000000-0005-0000-0000-0000D36C0000}"/>
    <cellStyle name="Input 3 2 2 3 4" xfId="7989" xr:uid="{00000000-0005-0000-0000-0000351F0000}"/>
    <cellStyle name="Input 3 2 2 3 4 2" xfId="7990" xr:uid="{00000000-0005-0000-0000-0000361F0000}"/>
    <cellStyle name="Input 3 2 2 3 4 2 2" xfId="7991" xr:uid="{00000000-0005-0000-0000-0000371F0000}"/>
    <cellStyle name="Input 3 2 2 3 4 3" xfId="7992" xr:uid="{00000000-0005-0000-0000-0000381F0000}"/>
    <cellStyle name="Input 3 2 2 3 4 3 2" xfId="7993" xr:uid="{00000000-0005-0000-0000-0000391F0000}"/>
    <cellStyle name="Input 3 2 2 3 4 3 2 2" xfId="25820" xr:uid="{00000000-0005-0000-0000-0000DC640000}"/>
    <cellStyle name="Input 3 2 2 3 4 4" xfId="7994" xr:uid="{00000000-0005-0000-0000-00003A1F0000}"/>
    <cellStyle name="Input 3 2 2 3 4 4 2" xfId="28598" xr:uid="{00000000-0005-0000-0000-0000B66F0000}"/>
    <cellStyle name="Input 3 2 2 3 5" xfId="7995" xr:uid="{00000000-0005-0000-0000-00003B1F0000}"/>
    <cellStyle name="Input 3 2 2 3 5 2" xfId="7996" xr:uid="{00000000-0005-0000-0000-00003C1F0000}"/>
    <cellStyle name="Input 3 2 2 3 5 2 2" xfId="29586" xr:uid="{00000000-0005-0000-0000-000092730000}"/>
    <cellStyle name="Input 3 2 2 3 6" xfId="7997" xr:uid="{00000000-0005-0000-0000-00003D1F0000}"/>
    <cellStyle name="Input 3 2 2 3 6 2" xfId="7998" xr:uid="{00000000-0005-0000-0000-00003E1F0000}"/>
    <cellStyle name="Input 3 2 2 3 6 2 2" xfId="29400" xr:uid="{00000000-0005-0000-0000-0000D8720000}"/>
    <cellStyle name="Input 3 2 2 3 6 3" xfId="29952" xr:uid="{00000000-0005-0000-0000-000000750000}"/>
    <cellStyle name="Input 3 2 2 3 7" xfId="7999" xr:uid="{00000000-0005-0000-0000-00003F1F0000}"/>
    <cellStyle name="Input 3 2 2 3 7 2" xfId="27378" xr:uid="{00000000-0005-0000-0000-0000F26A0000}"/>
    <cellStyle name="Input 3 2 2 3 8" xfId="31506" xr:uid="{00000000-0005-0000-0000-0000127B0000}"/>
    <cellStyle name="Input 3 2 2 4" xfId="1302" xr:uid="{00000000-0005-0000-0000-000016050000}"/>
    <cellStyle name="Input 3 2 2 4 2" xfId="2293" xr:uid="{00000000-0005-0000-0000-0000F5080000}"/>
    <cellStyle name="Input 3 2 2 4 2 2" xfId="8000" xr:uid="{00000000-0005-0000-0000-0000401F0000}"/>
    <cellStyle name="Input 3 2 2 4 2 2 2" xfId="8001" xr:uid="{00000000-0005-0000-0000-0000411F0000}"/>
    <cellStyle name="Input 3 2 2 4 2 2 2 2" xfId="8002" xr:uid="{00000000-0005-0000-0000-0000421F0000}"/>
    <cellStyle name="Input 3 2 2 4 2 2 2 3" xfId="29472" xr:uid="{00000000-0005-0000-0000-000020730000}"/>
    <cellStyle name="Input 3 2 2 4 2 2 3" xfId="8003" xr:uid="{00000000-0005-0000-0000-0000431F0000}"/>
    <cellStyle name="Input 3 2 2 4 2 2 3 2" xfId="8004" xr:uid="{00000000-0005-0000-0000-0000441F0000}"/>
    <cellStyle name="Input 3 2 2 4 2 2 3 3" xfId="30119" xr:uid="{00000000-0005-0000-0000-0000A7750000}"/>
    <cellStyle name="Input 3 2 2 4 2 2 4" xfId="8005" xr:uid="{00000000-0005-0000-0000-0000451F0000}"/>
    <cellStyle name="Input 3 2 2 4 2 3" xfId="8006" xr:uid="{00000000-0005-0000-0000-0000461F0000}"/>
    <cellStyle name="Input 3 2 2 4 2 3 2" xfId="8007" xr:uid="{00000000-0005-0000-0000-0000471F0000}"/>
    <cellStyle name="Input 3 2 2 4 2 4" xfId="8008" xr:uid="{00000000-0005-0000-0000-0000481F0000}"/>
    <cellStyle name="Input 3 2 2 4 2 4 2" xfId="8009" xr:uid="{00000000-0005-0000-0000-0000491F0000}"/>
    <cellStyle name="Input 3 2 2 4 2 5" xfId="8010" xr:uid="{00000000-0005-0000-0000-00004A1F0000}"/>
    <cellStyle name="Input 3 2 2 4 2 5 2" xfId="28436" xr:uid="{00000000-0005-0000-0000-0000146F0000}"/>
    <cellStyle name="Input 3 2 2 4 3" xfId="8011" xr:uid="{00000000-0005-0000-0000-00004B1F0000}"/>
    <cellStyle name="Input 3 2 2 4 3 2" xfId="8012" xr:uid="{00000000-0005-0000-0000-00004C1F0000}"/>
    <cellStyle name="Input 3 2 2 4 3 2 2" xfId="8013" xr:uid="{00000000-0005-0000-0000-00004D1F0000}"/>
    <cellStyle name="Input 3 2 2 4 3 2 2 2" xfId="28813" xr:uid="{00000000-0005-0000-0000-00008D700000}"/>
    <cellStyle name="Input 3 2 2 4 3 2 3" xfId="28032" xr:uid="{00000000-0005-0000-0000-0000806D0000}"/>
    <cellStyle name="Input 3 2 2 4 3 3" xfId="8014" xr:uid="{00000000-0005-0000-0000-00004E1F0000}"/>
    <cellStyle name="Input 3 2 2 4 3 3 2" xfId="8015" xr:uid="{00000000-0005-0000-0000-00004F1F0000}"/>
    <cellStyle name="Input 3 2 2 4 3 4" xfId="8016" xr:uid="{00000000-0005-0000-0000-0000501F0000}"/>
    <cellStyle name="Input 3 2 2 4 4" xfId="8017" xr:uid="{00000000-0005-0000-0000-0000511F0000}"/>
    <cellStyle name="Input 3 2 2 4 4 2" xfId="8018" xr:uid="{00000000-0005-0000-0000-0000521F0000}"/>
    <cellStyle name="Input 3 2 2 4 5" xfId="8019" xr:uid="{00000000-0005-0000-0000-0000531F0000}"/>
    <cellStyle name="Input 3 2 2 4 5 2" xfId="8020" xr:uid="{00000000-0005-0000-0000-0000541F0000}"/>
    <cellStyle name="Input 3 2 2 4 6" xfId="8021" xr:uid="{00000000-0005-0000-0000-0000551F0000}"/>
    <cellStyle name="Input 3 2 2 4 7" xfId="30995" xr:uid="{00000000-0005-0000-0000-000013790000}"/>
    <cellStyle name="Input 3 2 2 5" xfId="1564" xr:uid="{00000000-0005-0000-0000-00001C060000}"/>
    <cellStyle name="Input 3 2 2 5 2" xfId="2549" xr:uid="{00000000-0005-0000-0000-0000F5090000}"/>
    <cellStyle name="Input 3 2 2 5 2 2" xfId="8022" xr:uid="{00000000-0005-0000-0000-0000561F0000}"/>
    <cellStyle name="Input 3 2 2 5 2 2 2" xfId="8023" xr:uid="{00000000-0005-0000-0000-0000571F0000}"/>
    <cellStyle name="Input 3 2 2 5 2 2 2 2" xfId="8024" xr:uid="{00000000-0005-0000-0000-0000581F0000}"/>
    <cellStyle name="Input 3 2 2 5 2 2 3" xfId="8025" xr:uid="{00000000-0005-0000-0000-0000591F0000}"/>
    <cellStyle name="Input 3 2 2 5 2 2 3 2" xfId="8026" xr:uid="{00000000-0005-0000-0000-00005A1F0000}"/>
    <cellStyle name="Input 3 2 2 5 2 2 4" xfId="8027" xr:uid="{00000000-0005-0000-0000-00005B1F0000}"/>
    <cellStyle name="Input 3 2 2 5 2 3" xfId="8028" xr:uid="{00000000-0005-0000-0000-00005C1F0000}"/>
    <cellStyle name="Input 3 2 2 5 2 3 2" xfId="8029" xr:uid="{00000000-0005-0000-0000-00005D1F0000}"/>
    <cellStyle name="Input 3 2 2 5 2 3 3" xfId="28038" xr:uid="{00000000-0005-0000-0000-0000866D0000}"/>
    <cellStyle name="Input 3 2 2 5 2 4" xfId="8030" xr:uid="{00000000-0005-0000-0000-00005E1F0000}"/>
    <cellStyle name="Input 3 2 2 5 2 4 2" xfId="8031" xr:uid="{00000000-0005-0000-0000-00005F1F0000}"/>
    <cellStyle name="Input 3 2 2 5 2 5" xfId="8032" xr:uid="{00000000-0005-0000-0000-0000601F0000}"/>
    <cellStyle name="Input 3 2 2 5 2 6" xfId="32216" xr:uid="{00000000-0005-0000-0000-0000D87D0000}"/>
    <cellStyle name="Input 3 2 2 5 3" xfId="8033" xr:uid="{00000000-0005-0000-0000-0000611F0000}"/>
    <cellStyle name="Input 3 2 2 5 3 2" xfId="8034" xr:uid="{00000000-0005-0000-0000-0000621F0000}"/>
    <cellStyle name="Input 3 2 2 5 3 2 2" xfId="8035" xr:uid="{00000000-0005-0000-0000-0000631F0000}"/>
    <cellStyle name="Input 3 2 2 5 3 2 3" xfId="28132" xr:uid="{00000000-0005-0000-0000-0000E46D0000}"/>
    <cellStyle name="Input 3 2 2 5 3 3" xfId="8036" xr:uid="{00000000-0005-0000-0000-0000641F0000}"/>
    <cellStyle name="Input 3 2 2 5 3 3 2" xfId="8037" xr:uid="{00000000-0005-0000-0000-0000651F0000}"/>
    <cellStyle name="Input 3 2 2 5 3 4" xfId="8038" xr:uid="{00000000-0005-0000-0000-0000661F0000}"/>
    <cellStyle name="Input 3 2 2 5 4" xfId="8039" xr:uid="{00000000-0005-0000-0000-0000671F0000}"/>
    <cellStyle name="Input 3 2 2 5 4 2" xfId="8040" xr:uid="{00000000-0005-0000-0000-0000681F0000}"/>
    <cellStyle name="Input 3 2 2 5 5" xfId="8041" xr:uid="{00000000-0005-0000-0000-0000691F0000}"/>
    <cellStyle name="Input 3 2 2 5 5 2" xfId="8042" xr:uid="{00000000-0005-0000-0000-00006A1F0000}"/>
    <cellStyle name="Input 3 2 2 5 5 3" xfId="27632" xr:uid="{00000000-0005-0000-0000-0000F06B0000}"/>
    <cellStyle name="Input 3 2 2 5 6" xfId="8043" xr:uid="{00000000-0005-0000-0000-00006B1F0000}"/>
    <cellStyle name="Input 3 2 2 5 6 2" xfId="25638" xr:uid="{00000000-0005-0000-0000-000026640000}"/>
    <cellStyle name="Input 3 2 2 6" xfId="1914" xr:uid="{00000000-0005-0000-0000-00007A070000}"/>
    <cellStyle name="Input 3 2 2 6 2" xfId="8044" xr:uid="{00000000-0005-0000-0000-00006C1F0000}"/>
    <cellStyle name="Input 3 2 2 6 2 2" xfId="8045" xr:uid="{00000000-0005-0000-0000-00006D1F0000}"/>
    <cellStyle name="Input 3 2 2 6 2 2 2" xfId="8046" xr:uid="{00000000-0005-0000-0000-00006E1F0000}"/>
    <cellStyle name="Input 3 2 2 6 2 3" xfId="8047" xr:uid="{00000000-0005-0000-0000-00006F1F0000}"/>
    <cellStyle name="Input 3 2 2 6 2 3 2" xfId="8048" xr:uid="{00000000-0005-0000-0000-0000701F0000}"/>
    <cellStyle name="Input 3 2 2 6 2 4" xfId="8049" xr:uid="{00000000-0005-0000-0000-0000711F0000}"/>
    <cellStyle name="Input 3 2 2 6 3" xfId="8050" xr:uid="{00000000-0005-0000-0000-0000721F0000}"/>
    <cellStyle name="Input 3 2 2 6 3 2" xfId="8051" xr:uid="{00000000-0005-0000-0000-0000731F0000}"/>
    <cellStyle name="Input 3 2 2 6 4" xfId="8052" xr:uid="{00000000-0005-0000-0000-0000741F0000}"/>
    <cellStyle name="Input 3 2 2 6 4 2" xfId="8053" xr:uid="{00000000-0005-0000-0000-0000751F0000}"/>
    <cellStyle name="Input 3 2 2 6 5" xfId="8054" xr:uid="{00000000-0005-0000-0000-0000761F0000}"/>
    <cellStyle name="Input 3 2 2 6 6" xfId="26574" xr:uid="{00000000-0005-0000-0000-0000CE670000}"/>
    <cellStyle name="Input 3 2 2 7" xfId="2805" xr:uid="{00000000-0005-0000-0000-0000F50A0000}"/>
    <cellStyle name="Input 3 2 2 7 2" xfId="8055" xr:uid="{00000000-0005-0000-0000-0000771F0000}"/>
    <cellStyle name="Input 3 2 2 7 2 2" xfId="8056" xr:uid="{00000000-0005-0000-0000-0000781F0000}"/>
    <cellStyle name="Input 3 2 2 7 3" xfId="8057" xr:uid="{00000000-0005-0000-0000-0000791F0000}"/>
    <cellStyle name="Input 3 2 2 7 3 2" xfId="8058" xr:uid="{00000000-0005-0000-0000-00007A1F0000}"/>
    <cellStyle name="Input 3 2 2 7 4" xfId="8059" xr:uid="{00000000-0005-0000-0000-00007B1F0000}"/>
    <cellStyle name="Input 3 2 2 7 5" xfId="31940" xr:uid="{00000000-0005-0000-0000-0000C47C0000}"/>
    <cellStyle name="Input 3 2 2 8" xfId="8060" xr:uid="{00000000-0005-0000-0000-00007C1F0000}"/>
    <cellStyle name="Input 3 2 2 8 2" xfId="8061" xr:uid="{00000000-0005-0000-0000-00007D1F0000}"/>
    <cellStyle name="Input 3 2 2 8 2 2" xfId="26611" xr:uid="{00000000-0005-0000-0000-0000F3670000}"/>
    <cellStyle name="Input 3 2 2 9" xfId="8062" xr:uid="{00000000-0005-0000-0000-00007E1F0000}"/>
    <cellStyle name="Input 3 2 2 9 2" xfId="8063" xr:uid="{00000000-0005-0000-0000-00007F1F0000}"/>
    <cellStyle name="Input 3 2 3" xfId="1244" xr:uid="{00000000-0005-0000-0000-0000DC040000}"/>
    <cellStyle name="Input 3 2 3 2" xfId="1362" xr:uid="{00000000-0005-0000-0000-000052050000}"/>
    <cellStyle name="Input 3 2 3 2 2" xfId="2353" xr:uid="{00000000-0005-0000-0000-000031090000}"/>
    <cellStyle name="Input 3 2 3 2 2 2" xfId="8064" xr:uid="{00000000-0005-0000-0000-0000801F0000}"/>
    <cellStyle name="Input 3 2 3 2 2 2 2" xfId="8065" xr:uid="{00000000-0005-0000-0000-0000811F0000}"/>
    <cellStyle name="Input 3 2 3 2 2 2 2 2" xfId="8066" xr:uid="{00000000-0005-0000-0000-0000821F0000}"/>
    <cellStyle name="Input 3 2 3 2 2 2 3" xfId="8067" xr:uid="{00000000-0005-0000-0000-0000831F0000}"/>
    <cellStyle name="Input 3 2 3 2 2 2 3 2" xfId="8068" xr:uid="{00000000-0005-0000-0000-0000841F0000}"/>
    <cellStyle name="Input 3 2 3 2 2 2 3 3" xfId="31086" xr:uid="{00000000-0005-0000-0000-00006E790000}"/>
    <cellStyle name="Input 3 2 3 2 2 2 4" xfId="8069" xr:uid="{00000000-0005-0000-0000-0000851F0000}"/>
    <cellStyle name="Input 3 2 3 2 2 3" xfId="8070" xr:uid="{00000000-0005-0000-0000-0000861F0000}"/>
    <cellStyle name="Input 3 2 3 2 2 3 2" xfId="8071" xr:uid="{00000000-0005-0000-0000-0000871F0000}"/>
    <cellStyle name="Input 3 2 3 2 2 3 3" xfId="29479" xr:uid="{00000000-0005-0000-0000-000027730000}"/>
    <cellStyle name="Input 3 2 3 2 2 4" xfId="8072" xr:uid="{00000000-0005-0000-0000-0000881F0000}"/>
    <cellStyle name="Input 3 2 3 2 2 4 2" xfId="8073" xr:uid="{00000000-0005-0000-0000-0000891F0000}"/>
    <cellStyle name="Input 3 2 3 2 2 5" xfId="8074" xr:uid="{00000000-0005-0000-0000-00008A1F0000}"/>
    <cellStyle name="Input 3 2 3 2 2 6" xfId="28307" xr:uid="{00000000-0005-0000-0000-0000936E0000}"/>
    <cellStyle name="Input 3 2 3 2 3" xfId="8075" xr:uid="{00000000-0005-0000-0000-00008B1F0000}"/>
    <cellStyle name="Input 3 2 3 2 3 2" xfId="8076" xr:uid="{00000000-0005-0000-0000-00008C1F0000}"/>
    <cellStyle name="Input 3 2 3 2 3 2 2" xfId="8077" xr:uid="{00000000-0005-0000-0000-00008D1F0000}"/>
    <cellStyle name="Input 3 2 3 2 3 3" xfId="8078" xr:uid="{00000000-0005-0000-0000-00008E1F0000}"/>
    <cellStyle name="Input 3 2 3 2 3 3 2" xfId="8079" xr:uid="{00000000-0005-0000-0000-00008F1F0000}"/>
    <cellStyle name="Input 3 2 3 2 3 3 2 2" xfId="28812" xr:uid="{00000000-0005-0000-0000-00008C700000}"/>
    <cellStyle name="Input 3 2 3 2 3 4" xfId="8080" xr:uid="{00000000-0005-0000-0000-0000901F0000}"/>
    <cellStyle name="Input 3 2 3 2 3 4 2" xfId="29606" xr:uid="{00000000-0005-0000-0000-0000A6730000}"/>
    <cellStyle name="Input 3 2 3 2 4" xfId="8081" xr:uid="{00000000-0005-0000-0000-0000911F0000}"/>
    <cellStyle name="Input 3 2 3 2 4 2" xfId="8082" xr:uid="{00000000-0005-0000-0000-0000921F0000}"/>
    <cellStyle name="Input 3 2 3 2 4 2 2" xfId="27660" xr:uid="{00000000-0005-0000-0000-00000C6C0000}"/>
    <cellStyle name="Input 3 2 3 2 4 3" xfId="25334" xr:uid="{00000000-0005-0000-0000-0000F6620000}"/>
    <cellStyle name="Input 3 2 3 2 5" xfId="8083" xr:uid="{00000000-0005-0000-0000-0000931F0000}"/>
    <cellStyle name="Input 3 2 3 2 5 2" xfId="8084" xr:uid="{00000000-0005-0000-0000-0000941F0000}"/>
    <cellStyle name="Input 3 2 3 2 6" xfId="8085" xr:uid="{00000000-0005-0000-0000-0000951F0000}"/>
    <cellStyle name="Input 3 2 3 2 6 2" xfId="30356" xr:uid="{00000000-0005-0000-0000-000094760000}"/>
    <cellStyle name="Input 3 2 3 2 7" xfId="31702" xr:uid="{00000000-0005-0000-0000-0000D67B0000}"/>
    <cellStyle name="Input 3 2 3 3" xfId="1624" xr:uid="{00000000-0005-0000-0000-000058060000}"/>
    <cellStyle name="Input 3 2 3 3 2" xfId="2609" xr:uid="{00000000-0005-0000-0000-0000310A0000}"/>
    <cellStyle name="Input 3 2 3 3 2 2" xfId="8086" xr:uid="{00000000-0005-0000-0000-0000961F0000}"/>
    <cellStyle name="Input 3 2 3 3 2 2 2" xfId="8087" xr:uid="{00000000-0005-0000-0000-0000971F0000}"/>
    <cellStyle name="Input 3 2 3 3 2 2 2 2" xfId="8088" xr:uid="{00000000-0005-0000-0000-0000981F0000}"/>
    <cellStyle name="Input 3 2 3 3 2 2 2 3" xfId="30423" xr:uid="{00000000-0005-0000-0000-0000D7760000}"/>
    <cellStyle name="Input 3 2 3 3 2 2 3" xfId="8089" xr:uid="{00000000-0005-0000-0000-0000991F0000}"/>
    <cellStyle name="Input 3 2 3 3 2 2 3 2" xfId="8090" xr:uid="{00000000-0005-0000-0000-00009A1F0000}"/>
    <cellStyle name="Input 3 2 3 3 2 2 4" xfId="8091" xr:uid="{00000000-0005-0000-0000-00009B1F0000}"/>
    <cellStyle name="Input 3 2 3 3 2 2 4 2" xfId="31036" xr:uid="{00000000-0005-0000-0000-00003C790000}"/>
    <cellStyle name="Input 3 2 3 3 2 2 5" xfId="29896" xr:uid="{00000000-0005-0000-0000-0000C8740000}"/>
    <cellStyle name="Input 3 2 3 3 2 3" xfId="8092" xr:uid="{00000000-0005-0000-0000-00009C1F0000}"/>
    <cellStyle name="Input 3 2 3 3 2 3 2" xfId="8093" xr:uid="{00000000-0005-0000-0000-00009D1F0000}"/>
    <cellStyle name="Input 3 2 3 3 2 3 3" xfId="25208" xr:uid="{00000000-0005-0000-0000-000078620000}"/>
    <cellStyle name="Input 3 2 3 3 2 4" xfId="8094" xr:uid="{00000000-0005-0000-0000-00009E1F0000}"/>
    <cellStyle name="Input 3 2 3 3 2 4 2" xfId="8095" xr:uid="{00000000-0005-0000-0000-00009F1F0000}"/>
    <cellStyle name="Input 3 2 3 3 2 5" xfId="8096" xr:uid="{00000000-0005-0000-0000-0000A01F0000}"/>
    <cellStyle name="Input 3 2 3 3 2 6" xfId="32247" xr:uid="{00000000-0005-0000-0000-0000F77D0000}"/>
    <cellStyle name="Input 3 2 3 3 3" xfId="8097" xr:uid="{00000000-0005-0000-0000-0000A11F0000}"/>
    <cellStyle name="Input 3 2 3 3 3 2" xfId="8098" xr:uid="{00000000-0005-0000-0000-0000A21F0000}"/>
    <cellStyle name="Input 3 2 3 3 3 2 2" xfId="8099" xr:uid="{00000000-0005-0000-0000-0000A31F0000}"/>
    <cellStyle name="Input 3 2 3 3 3 2 2 2" xfId="30977" xr:uid="{00000000-0005-0000-0000-000001790000}"/>
    <cellStyle name="Input 3 2 3 3 3 2 3" xfId="30150" xr:uid="{00000000-0005-0000-0000-0000C6750000}"/>
    <cellStyle name="Input 3 2 3 3 3 3" xfId="8100" xr:uid="{00000000-0005-0000-0000-0000A41F0000}"/>
    <cellStyle name="Input 3 2 3 3 3 3 2" xfId="8101" xr:uid="{00000000-0005-0000-0000-0000A51F0000}"/>
    <cellStyle name="Input 3 2 3 3 3 3 2 2" xfId="26673" xr:uid="{00000000-0005-0000-0000-000031680000}"/>
    <cellStyle name="Input 3 2 3 3 3 4" xfId="8102" xr:uid="{00000000-0005-0000-0000-0000A61F0000}"/>
    <cellStyle name="Input 3 2 3 3 3 4 2" xfId="27625" xr:uid="{00000000-0005-0000-0000-0000E96B0000}"/>
    <cellStyle name="Input 3 2 3 3 3 5" xfId="30402" xr:uid="{00000000-0005-0000-0000-0000C2760000}"/>
    <cellStyle name="Input 3 2 3 3 4" xfId="8103" xr:uid="{00000000-0005-0000-0000-0000A71F0000}"/>
    <cellStyle name="Input 3 2 3 3 4 2" xfId="8104" xr:uid="{00000000-0005-0000-0000-0000A81F0000}"/>
    <cellStyle name="Input 3 2 3 3 5" xfId="8105" xr:uid="{00000000-0005-0000-0000-0000A91F0000}"/>
    <cellStyle name="Input 3 2 3 3 5 2" xfId="8106" xr:uid="{00000000-0005-0000-0000-0000AA1F0000}"/>
    <cellStyle name="Input 3 2 3 3 6" xfId="8107" xr:uid="{00000000-0005-0000-0000-0000AB1F0000}"/>
    <cellStyle name="Input 3 2 3 3 7" xfId="31808" xr:uid="{00000000-0005-0000-0000-0000407C0000}"/>
    <cellStyle name="Input 3 2 3 4" xfId="2242" xr:uid="{00000000-0005-0000-0000-0000C2080000}"/>
    <cellStyle name="Input 3 2 3 4 2" xfId="8108" xr:uid="{00000000-0005-0000-0000-0000AC1F0000}"/>
    <cellStyle name="Input 3 2 3 4 2 2" xfId="8109" xr:uid="{00000000-0005-0000-0000-0000AD1F0000}"/>
    <cellStyle name="Input 3 2 3 4 2 2 2" xfId="8110" xr:uid="{00000000-0005-0000-0000-0000AE1F0000}"/>
    <cellStyle name="Input 3 2 3 4 2 3" xfId="8111" xr:uid="{00000000-0005-0000-0000-0000AF1F0000}"/>
    <cellStyle name="Input 3 2 3 4 2 3 2" xfId="8112" xr:uid="{00000000-0005-0000-0000-0000B01F0000}"/>
    <cellStyle name="Input 3 2 3 4 2 3 3" xfId="26690" xr:uid="{00000000-0005-0000-0000-000042680000}"/>
    <cellStyle name="Input 3 2 3 4 2 4" xfId="8113" xr:uid="{00000000-0005-0000-0000-0000B11F0000}"/>
    <cellStyle name="Input 3 2 3 4 2 5" xfId="30911" xr:uid="{00000000-0005-0000-0000-0000BF780000}"/>
    <cellStyle name="Input 3 2 3 4 3" xfId="8114" xr:uid="{00000000-0005-0000-0000-0000B21F0000}"/>
    <cellStyle name="Input 3 2 3 4 3 2" xfId="8115" xr:uid="{00000000-0005-0000-0000-0000B31F0000}"/>
    <cellStyle name="Input 3 2 3 4 4" xfId="8116" xr:uid="{00000000-0005-0000-0000-0000B41F0000}"/>
    <cellStyle name="Input 3 2 3 4 4 2" xfId="8117" xr:uid="{00000000-0005-0000-0000-0000B51F0000}"/>
    <cellStyle name="Input 3 2 3 4 5" xfId="8118" xr:uid="{00000000-0005-0000-0000-0000B61F0000}"/>
    <cellStyle name="Input 3 2 3 5" xfId="8119" xr:uid="{00000000-0005-0000-0000-0000B71F0000}"/>
    <cellStyle name="Input 3 2 3 5 2" xfId="8120" xr:uid="{00000000-0005-0000-0000-0000B81F0000}"/>
    <cellStyle name="Input 3 2 3 5 2 2" xfId="8121" xr:uid="{00000000-0005-0000-0000-0000B91F0000}"/>
    <cellStyle name="Input 3 2 3 5 2 2 2" xfId="27686" xr:uid="{00000000-0005-0000-0000-0000266C0000}"/>
    <cellStyle name="Input 3 2 3 5 2 3" xfId="25212" xr:uid="{00000000-0005-0000-0000-00007C620000}"/>
    <cellStyle name="Input 3 2 3 5 3" xfId="8122" xr:uid="{00000000-0005-0000-0000-0000BA1F0000}"/>
    <cellStyle name="Input 3 2 3 5 3 2" xfId="8123" xr:uid="{00000000-0005-0000-0000-0000BB1F0000}"/>
    <cellStyle name="Input 3 2 3 5 3 2 2" xfId="29154" xr:uid="{00000000-0005-0000-0000-0000E2710000}"/>
    <cellStyle name="Input 3 2 3 5 4" xfId="8124" xr:uid="{00000000-0005-0000-0000-0000BC1F0000}"/>
    <cellStyle name="Input 3 2 3 5 5" xfId="32583" xr:uid="{00000000-0005-0000-0000-0000477F0000}"/>
    <cellStyle name="Input 3 2 3 6" xfId="8125" xr:uid="{00000000-0005-0000-0000-0000BD1F0000}"/>
    <cellStyle name="Input 3 2 3 6 2" xfId="8126" xr:uid="{00000000-0005-0000-0000-0000BE1F0000}"/>
    <cellStyle name="Input 3 2 3 6 3" xfId="28474" xr:uid="{00000000-0005-0000-0000-00003A6F0000}"/>
    <cellStyle name="Input 3 2 3 7" xfId="8127" xr:uid="{00000000-0005-0000-0000-0000BF1F0000}"/>
    <cellStyle name="Input 3 2 3 7 2" xfId="8128" xr:uid="{00000000-0005-0000-0000-0000C01F0000}"/>
    <cellStyle name="Input 3 2 3 8" xfId="8129" xr:uid="{00000000-0005-0000-0000-0000C11F0000}"/>
    <cellStyle name="Input 3 2 4" xfId="781" xr:uid="{00000000-0005-0000-0000-00000D030000}"/>
    <cellStyle name="Input 3 2 4 2" xfId="1333" xr:uid="{00000000-0005-0000-0000-000035050000}"/>
    <cellStyle name="Input 3 2 4 2 2" xfId="2324" xr:uid="{00000000-0005-0000-0000-000014090000}"/>
    <cellStyle name="Input 3 2 4 2 2 2" xfId="8130" xr:uid="{00000000-0005-0000-0000-0000C21F0000}"/>
    <cellStyle name="Input 3 2 4 2 2 2 2" xfId="8131" xr:uid="{00000000-0005-0000-0000-0000C31F0000}"/>
    <cellStyle name="Input 3 2 4 2 2 2 2 2" xfId="8132" xr:uid="{00000000-0005-0000-0000-0000C41F0000}"/>
    <cellStyle name="Input 3 2 4 2 2 2 3" xfId="8133" xr:uid="{00000000-0005-0000-0000-0000C51F0000}"/>
    <cellStyle name="Input 3 2 4 2 2 2 3 2" xfId="8134" xr:uid="{00000000-0005-0000-0000-0000C61F0000}"/>
    <cellStyle name="Input 3 2 4 2 2 2 4" xfId="8135" xr:uid="{00000000-0005-0000-0000-0000C71F0000}"/>
    <cellStyle name="Input 3 2 4 2 2 3" xfId="8136" xr:uid="{00000000-0005-0000-0000-0000C81F0000}"/>
    <cellStyle name="Input 3 2 4 2 2 3 2" xfId="8137" xr:uid="{00000000-0005-0000-0000-0000C91F0000}"/>
    <cellStyle name="Input 3 2 4 2 2 4" xfId="8138" xr:uid="{00000000-0005-0000-0000-0000CA1F0000}"/>
    <cellStyle name="Input 3 2 4 2 2 4 2" xfId="8139" xr:uid="{00000000-0005-0000-0000-0000CB1F0000}"/>
    <cellStyle name="Input 3 2 4 2 2 5" xfId="8140" xr:uid="{00000000-0005-0000-0000-0000CC1F0000}"/>
    <cellStyle name="Input 3 2 4 2 3" xfId="8141" xr:uid="{00000000-0005-0000-0000-0000CD1F0000}"/>
    <cellStyle name="Input 3 2 4 2 3 2" xfId="8142" xr:uid="{00000000-0005-0000-0000-0000CE1F0000}"/>
    <cellStyle name="Input 3 2 4 2 3 2 2" xfId="8143" xr:uid="{00000000-0005-0000-0000-0000CF1F0000}"/>
    <cellStyle name="Input 3 2 4 2 3 2 3" xfId="25888" xr:uid="{00000000-0005-0000-0000-000020650000}"/>
    <cellStyle name="Input 3 2 4 2 3 3" xfId="8144" xr:uid="{00000000-0005-0000-0000-0000D01F0000}"/>
    <cellStyle name="Input 3 2 4 2 3 3 2" xfId="8145" xr:uid="{00000000-0005-0000-0000-0000D11F0000}"/>
    <cellStyle name="Input 3 2 4 2 3 4" xfId="8146" xr:uid="{00000000-0005-0000-0000-0000D21F0000}"/>
    <cellStyle name="Input 3 2 4 2 4" xfId="8147" xr:uid="{00000000-0005-0000-0000-0000D31F0000}"/>
    <cellStyle name="Input 3 2 4 2 4 2" xfId="8148" xr:uid="{00000000-0005-0000-0000-0000D41F0000}"/>
    <cellStyle name="Input 3 2 4 2 5" xfId="8149" xr:uid="{00000000-0005-0000-0000-0000D51F0000}"/>
    <cellStyle name="Input 3 2 4 2 5 2" xfId="8150" xr:uid="{00000000-0005-0000-0000-0000D61F0000}"/>
    <cellStyle name="Input 3 2 4 2 6" xfId="8151" xr:uid="{00000000-0005-0000-0000-0000D71F0000}"/>
    <cellStyle name="Input 3 2 4 2 6 2" xfId="30392" xr:uid="{00000000-0005-0000-0000-0000B8760000}"/>
    <cellStyle name="Input 3 2 4 2 7" xfId="31684" xr:uid="{00000000-0005-0000-0000-0000C47B0000}"/>
    <cellStyle name="Input 3 2 4 3" xfId="1595" xr:uid="{00000000-0005-0000-0000-00003B060000}"/>
    <cellStyle name="Input 3 2 4 3 2" xfId="2580" xr:uid="{00000000-0005-0000-0000-0000140A0000}"/>
    <cellStyle name="Input 3 2 4 3 2 2" xfId="8152" xr:uid="{00000000-0005-0000-0000-0000D81F0000}"/>
    <cellStyle name="Input 3 2 4 3 2 2 2" xfId="8153" xr:uid="{00000000-0005-0000-0000-0000D91F0000}"/>
    <cellStyle name="Input 3 2 4 3 2 2 2 2" xfId="8154" xr:uid="{00000000-0005-0000-0000-0000DA1F0000}"/>
    <cellStyle name="Input 3 2 4 3 2 2 2 3" xfId="25931" xr:uid="{00000000-0005-0000-0000-00004B650000}"/>
    <cellStyle name="Input 3 2 4 3 2 2 3" xfId="8155" xr:uid="{00000000-0005-0000-0000-0000DB1F0000}"/>
    <cellStyle name="Input 3 2 4 3 2 2 3 2" xfId="8156" xr:uid="{00000000-0005-0000-0000-0000DC1F0000}"/>
    <cellStyle name="Input 3 2 4 3 2 2 3 3" xfId="25135" xr:uid="{00000000-0005-0000-0000-00002F620000}"/>
    <cellStyle name="Input 3 2 4 3 2 2 4" xfId="8157" xr:uid="{00000000-0005-0000-0000-0000DD1F0000}"/>
    <cellStyle name="Input 3 2 4 3 2 2 5" xfId="29988" xr:uid="{00000000-0005-0000-0000-000024750000}"/>
    <cellStyle name="Input 3 2 4 3 2 3" xfId="8158" xr:uid="{00000000-0005-0000-0000-0000DE1F0000}"/>
    <cellStyle name="Input 3 2 4 3 2 3 2" xfId="8159" xr:uid="{00000000-0005-0000-0000-0000DF1F0000}"/>
    <cellStyle name="Input 3 2 4 3 2 4" xfId="8160" xr:uid="{00000000-0005-0000-0000-0000E01F0000}"/>
    <cellStyle name="Input 3 2 4 3 2 4 2" xfId="8161" xr:uid="{00000000-0005-0000-0000-0000E11F0000}"/>
    <cellStyle name="Input 3 2 4 3 2 4 2 2" xfId="30810" xr:uid="{00000000-0005-0000-0000-00005A780000}"/>
    <cellStyle name="Input 3 2 4 3 2 5" xfId="8162" xr:uid="{00000000-0005-0000-0000-0000E21F0000}"/>
    <cellStyle name="Input 3 2 4 3 2 6" xfId="29297" xr:uid="{00000000-0005-0000-0000-000071720000}"/>
    <cellStyle name="Input 3 2 4 3 3" xfId="8163" xr:uid="{00000000-0005-0000-0000-0000E31F0000}"/>
    <cellStyle name="Input 3 2 4 3 3 2" xfId="8164" xr:uid="{00000000-0005-0000-0000-0000E41F0000}"/>
    <cellStyle name="Input 3 2 4 3 3 2 2" xfId="8165" xr:uid="{00000000-0005-0000-0000-0000E51F0000}"/>
    <cellStyle name="Input 3 2 4 3 3 3" xfId="8166" xr:uid="{00000000-0005-0000-0000-0000E61F0000}"/>
    <cellStyle name="Input 3 2 4 3 3 3 2" xfId="8167" xr:uid="{00000000-0005-0000-0000-0000E71F0000}"/>
    <cellStyle name="Input 3 2 4 3 3 4" xfId="8168" xr:uid="{00000000-0005-0000-0000-0000E81F0000}"/>
    <cellStyle name="Input 3 2 4 3 4" xfId="8169" xr:uid="{00000000-0005-0000-0000-0000E91F0000}"/>
    <cellStyle name="Input 3 2 4 3 4 2" xfId="8170" xr:uid="{00000000-0005-0000-0000-0000EA1F0000}"/>
    <cellStyle name="Input 3 2 4 3 5" xfId="8171" xr:uid="{00000000-0005-0000-0000-0000EB1F0000}"/>
    <cellStyle name="Input 3 2 4 3 5 2" xfId="8172" xr:uid="{00000000-0005-0000-0000-0000EC1F0000}"/>
    <cellStyle name="Input 3 2 4 3 5 2 2" xfId="29309" xr:uid="{00000000-0005-0000-0000-00007D720000}"/>
    <cellStyle name="Input 3 2 4 3 6" xfId="8173" xr:uid="{00000000-0005-0000-0000-0000ED1F0000}"/>
    <cellStyle name="Input 3 2 4 3 7" xfId="31021" xr:uid="{00000000-0005-0000-0000-00002D790000}"/>
    <cellStyle name="Input 3 2 4 4" xfId="1864" xr:uid="{00000000-0005-0000-0000-000048070000}"/>
    <cellStyle name="Input 3 2 4 4 2" xfId="8174" xr:uid="{00000000-0005-0000-0000-0000EE1F0000}"/>
    <cellStyle name="Input 3 2 4 4 2 2" xfId="8175" xr:uid="{00000000-0005-0000-0000-0000EF1F0000}"/>
    <cellStyle name="Input 3 2 4 4 2 2 2" xfId="8176" xr:uid="{00000000-0005-0000-0000-0000F01F0000}"/>
    <cellStyle name="Input 3 2 4 4 2 2 3" xfId="29700" xr:uid="{00000000-0005-0000-0000-000004740000}"/>
    <cellStyle name="Input 3 2 4 4 2 3" xfId="8177" xr:uid="{00000000-0005-0000-0000-0000F11F0000}"/>
    <cellStyle name="Input 3 2 4 4 2 3 2" xfId="8178" xr:uid="{00000000-0005-0000-0000-0000F21F0000}"/>
    <cellStyle name="Input 3 2 4 4 2 3 3" xfId="28959" xr:uid="{00000000-0005-0000-0000-00001F710000}"/>
    <cellStyle name="Input 3 2 4 4 2 4" xfId="8179" xr:uid="{00000000-0005-0000-0000-0000F31F0000}"/>
    <cellStyle name="Input 3 2 4 4 3" xfId="8180" xr:uid="{00000000-0005-0000-0000-0000F41F0000}"/>
    <cellStyle name="Input 3 2 4 4 3 2" xfId="8181" xr:uid="{00000000-0005-0000-0000-0000F51F0000}"/>
    <cellStyle name="Input 3 2 4 4 4" xfId="8182" xr:uid="{00000000-0005-0000-0000-0000F61F0000}"/>
    <cellStyle name="Input 3 2 4 4 4 2" xfId="8183" xr:uid="{00000000-0005-0000-0000-0000F71F0000}"/>
    <cellStyle name="Input 3 2 4 4 4 3" xfId="27850" xr:uid="{00000000-0005-0000-0000-0000CA6C0000}"/>
    <cellStyle name="Input 3 2 4 4 5" xfId="8184" xr:uid="{00000000-0005-0000-0000-0000F81F0000}"/>
    <cellStyle name="Input 3 2 4 4 6" xfId="32006" xr:uid="{00000000-0005-0000-0000-0000067D0000}"/>
    <cellStyle name="Input 3 2 4 5" xfId="8185" xr:uid="{00000000-0005-0000-0000-0000F91F0000}"/>
    <cellStyle name="Input 3 2 4 5 2" xfId="8186" xr:uid="{00000000-0005-0000-0000-0000FA1F0000}"/>
    <cellStyle name="Input 3 2 4 5 2 2" xfId="8187" xr:uid="{00000000-0005-0000-0000-0000FB1F0000}"/>
    <cellStyle name="Input 3 2 4 5 3" xfId="8188" xr:uid="{00000000-0005-0000-0000-0000FC1F0000}"/>
    <cellStyle name="Input 3 2 4 5 3 2" xfId="8189" xr:uid="{00000000-0005-0000-0000-0000FD1F0000}"/>
    <cellStyle name="Input 3 2 4 5 4" xfId="8190" xr:uid="{00000000-0005-0000-0000-0000FE1F0000}"/>
    <cellStyle name="Input 3 2 4 5 5" xfId="32363" xr:uid="{00000000-0005-0000-0000-00006B7E0000}"/>
    <cellStyle name="Input 3 2 4 6" xfId="8191" xr:uid="{00000000-0005-0000-0000-0000FF1F0000}"/>
    <cellStyle name="Input 3 2 4 6 2" xfId="8192" xr:uid="{00000000-0005-0000-0000-000000200000}"/>
    <cellStyle name="Input 3 2 4 7" xfId="8193" xr:uid="{00000000-0005-0000-0000-000001200000}"/>
    <cellStyle name="Input 3 2 4 7 2" xfId="8194" xr:uid="{00000000-0005-0000-0000-000002200000}"/>
    <cellStyle name="Input 3 2 4 8" xfId="8195" xr:uid="{00000000-0005-0000-0000-000003200000}"/>
    <cellStyle name="Input 3 2 4 8 2" xfId="26925" xr:uid="{00000000-0005-0000-0000-00002D690000}"/>
    <cellStyle name="Input 3 2 4 9" xfId="31458" xr:uid="{00000000-0005-0000-0000-0000E27A0000}"/>
    <cellStyle name="Input 3 2 5" xfId="973" xr:uid="{00000000-0005-0000-0000-0000CD030000}"/>
    <cellStyle name="Input 3 2 5 2" xfId="1999" xr:uid="{00000000-0005-0000-0000-0000CF070000}"/>
    <cellStyle name="Input 3 2 5 2 2" xfId="8196" xr:uid="{00000000-0005-0000-0000-000004200000}"/>
    <cellStyle name="Input 3 2 5 2 2 2" xfId="8197" xr:uid="{00000000-0005-0000-0000-000005200000}"/>
    <cellStyle name="Input 3 2 5 2 2 2 2" xfId="8198" xr:uid="{00000000-0005-0000-0000-000006200000}"/>
    <cellStyle name="Input 3 2 5 2 2 2 3" xfId="25460" xr:uid="{00000000-0005-0000-0000-000074630000}"/>
    <cellStyle name="Input 3 2 5 2 2 3" xfId="8199" xr:uid="{00000000-0005-0000-0000-000007200000}"/>
    <cellStyle name="Input 3 2 5 2 2 3 2" xfId="8200" xr:uid="{00000000-0005-0000-0000-000008200000}"/>
    <cellStyle name="Input 3 2 5 2 2 4" xfId="8201" xr:uid="{00000000-0005-0000-0000-000009200000}"/>
    <cellStyle name="Input 3 2 5 2 3" xfId="8202" xr:uid="{00000000-0005-0000-0000-00000A200000}"/>
    <cellStyle name="Input 3 2 5 2 3 2" xfId="8203" xr:uid="{00000000-0005-0000-0000-00000B200000}"/>
    <cellStyle name="Input 3 2 5 2 3 3" xfId="25398" xr:uid="{00000000-0005-0000-0000-000036630000}"/>
    <cellStyle name="Input 3 2 5 2 4" xfId="8204" xr:uid="{00000000-0005-0000-0000-00000C200000}"/>
    <cellStyle name="Input 3 2 5 2 4 2" xfId="8205" xr:uid="{00000000-0005-0000-0000-00000D200000}"/>
    <cellStyle name="Input 3 2 5 2 4 2 2" xfId="30239" xr:uid="{00000000-0005-0000-0000-00001F760000}"/>
    <cellStyle name="Input 3 2 5 2 5" xfId="8206" xr:uid="{00000000-0005-0000-0000-00000E200000}"/>
    <cellStyle name="Input 3 2 5 2 5 2" xfId="30542" xr:uid="{00000000-0005-0000-0000-00004E770000}"/>
    <cellStyle name="Input 3 2 5 2 6" xfId="25290" xr:uid="{00000000-0005-0000-0000-0000CA620000}"/>
    <cellStyle name="Input 3 2 5 3" xfId="8207" xr:uid="{00000000-0005-0000-0000-00000F200000}"/>
    <cellStyle name="Input 3 2 5 3 2" xfId="8208" xr:uid="{00000000-0005-0000-0000-000010200000}"/>
    <cellStyle name="Input 3 2 5 3 2 2" xfId="8209" xr:uid="{00000000-0005-0000-0000-000011200000}"/>
    <cellStyle name="Input 3 2 5 3 2 3" xfId="26336" xr:uid="{00000000-0005-0000-0000-0000E0660000}"/>
    <cellStyle name="Input 3 2 5 3 3" xfId="8210" xr:uid="{00000000-0005-0000-0000-000012200000}"/>
    <cellStyle name="Input 3 2 5 3 3 2" xfId="8211" xr:uid="{00000000-0005-0000-0000-000013200000}"/>
    <cellStyle name="Input 3 2 5 3 3 2 2" xfId="30722" xr:uid="{00000000-0005-0000-0000-000002780000}"/>
    <cellStyle name="Input 3 2 5 3 4" xfId="8212" xr:uid="{00000000-0005-0000-0000-000014200000}"/>
    <cellStyle name="Input 3 2 5 3 4 2" xfId="25927" xr:uid="{00000000-0005-0000-0000-000047650000}"/>
    <cellStyle name="Input 3 2 5 4" xfId="8213" xr:uid="{00000000-0005-0000-0000-000015200000}"/>
    <cellStyle name="Input 3 2 5 4 2" xfId="8214" xr:uid="{00000000-0005-0000-0000-000016200000}"/>
    <cellStyle name="Input 3 2 5 5" xfId="8215" xr:uid="{00000000-0005-0000-0000-000017200000}"/>
    <cellStyle name="Input 3 2 5 5 2" xfId="8216" xr:uid="{00000000-0005-0000-0000-000018200000}"/>
    <cellStyle name="Input 3 2 5 6" xfId="8217" xr:uid="{00000000-0005-0000-0000-000019200000}"/>
    <cellStyle name="Input 3 2 5 7" xfId="28196" xr:uid="{00000000-0005-0000-0000-0000246E0000}"/>
    <cellStyle name="Input 3 2 6" xfId="901" xr:uid="{00000000-0005-0000-0000-000085030000}"/>
    <cellStyle name="Input 3 2 6 2" xfId="1946" xr:uid="{00000000-0005-0000-0000-00009A070000}"/>
    <cellStyle name="Input 3 2 6 2 2" xfId="8218" xr:uid="{00000000-0005-0000-0000-00001A200000}"/>
    <cellStyle name="Input 3 2 6 2 2 2" xfId="8219" xr:uid="{00000000-0005-0000-0000-00001B200000}"/>
    <cellStyle name="Input 3 2 6 2 2 2 2" xfId="8220" xr:uid="{00000000-0005-0000-0000-00001C200000}"/>
    <cellStyle name="Input 3 2 6 2 2 2 3" xfId="27190" xr:uid="{00000000-0005-0000-0000-0000366A0000}"/>
    <cellStyle name="Input 3 2 6 2 2 3" xfId="8221" xr:uid="{00000000-0005-0000-0000-00001D200000}"/>
    <cellStyle name="Input 3 2 6 2 2 3 2" xfId="8222" xr:uid="{00000000-0005-0000-0000-00001E200000}"/>
    <cellStyle name="Input 3 2 6 2 2 3 2 2" xfId="29027" xr:uid="{00000000-0005-0000-0000-000063710000}"/>
    <cellStyle name="Input 3 2 6 2 2 4" xfId="8223" xr:uid="{00000000-0005-0000-0000-00001F200000}"/>
    <cellStyle name="Input 3 2 6 2 3" xfId="8224" xr:uid="{00000000-0005-0000-0000-000020200000}"/>
    <cellStyle name="Input 3 2 6 2 3 2" xfId="8225" xr:uid="{00000000-0005-0000-0000-000021200000}"/>
    <cellStyle name="Input 3 2 6 2 4" xfId="8226" xr:uid="{00000000-0005-0000-0000-000022200000}"/>
    <cellStyle name="Input 3 2 6 2 4 2" xfId="8227" xr:uid="{00000000-0005-0000-0000-000023200000}"/>
    <cellStyle name="Input 3 2 6 2 5" xfId="8228" xr:uid="{00000000-0005-0000-0000-000024200000}"/>
    <cellStyle name="Input 3 2 6 3" xfId="8229" xr:uid="{00000000-0005-0000-0000-000025200000}"/>
    <cellStyle name="Input 3 2 6 3 2" xfId="8230" xr:uid="{00000000-0005-0000-0000-000026200000}"/>
    <cellStyle name="Input 3 2 6 3 2 2" xfId="8231" xr:uid="{00000000-0005-0000-0000-000027200000}"/>
    <cellStyle name="Input 3 2 6 3 3" xfId="8232" xr:uid="{00000000-0005-0000-0000-000028200000}"/>
    <cellStyle name="Input 3 2 6 3 3 2" xfId="8233" xr:uid="{00000000-0005-0000-0000-000029200000}"/>
    <cellStyle name="Input 3 2 6 3 4" xfId="8234" xr:uid="{00000000-0005-0000-0000-00002A200000}"/>
    <cellStyle name="Input 3 2 6 3 5" xfId="32410" xr:uid="{00000000-0005-0000-0000-00009A7E0000}"/>
    <cellStyle name="Input 3 2 6 4" xfId="8235" xr:uid="{00000000-0005-0000-0000-00002B200000}"/>
    <cellStyle name="Input 3 2 6 4 2" xfId="8236" xr:uid="{00000000-0005-0000-0000-00002C200000}"/>
    <cellStyle name="Input 3 2 6 5" xfId="8237" xr:uid="{00000000-0005-0000-0000-00002D200000}"/>
    <cellStyle name="Input 3 2 6 5 2" xfId="8238" xr:uid="{00000000-0005-0000-0000-00002E200000}"/>
    <cellStyle name="Input 3 2 6 6" xfId="8239" xr:uid="{00000000-0005-0000-0000-00002F200000}"/>
    <cellStyle name="Input 3 2 6 7" xfId="31607" xr:uid="{00000000-0005-0000-0000-0000777B0000}"/>
    <cellStyle name="Input 3 2 7" xfId="1823" xr:uid="{00000000-0005-0000-0000-00001F070000}"/>
    <cellStyle name="Input 3 2 7 2" xfId="8240" xr:uid="{00000000-0005-0000-0000-000030200000}"/>
    <cellStyle name="Input 3 2 7 2 2" xfId="8241" xr:uid="{00000000-0005-0000-0000-000031200000}"/>
    <cellStyle name="Input 3 2 7 2 2 2" xfId="8242" xr:uid="{00000000-0005-0000-0000-000032200000}"/>
    <cellStyle name="Input 3 2 7 2 3" xfId="8243" xr:uid="{00000000-0005-0000-0000-000033200000}"/>
    <cellStyle name="Input 3 2 7 2 3 2" xfId="8244" xr:uid="{00000000-0005-0000-0000-000034200000}"/>
    <cellStyle name="Input 3 2 7 2 4" xfId="8245" xr:uid="{00000000-0005-0000-0000-000035200000}"/>
    <cellStyle name="Input 3 2 7 3" xfId="8246" xr:uid="{00000000-0005-0000-0000-000036200000}"/>
    <cellStyle name="Input 3 2 7 3 2" xfId="8247" xr:uid="{00000000-0005-0000-0000-000037200000}"/>
    <cellStyle name="Input 3 2 7 4" xfId="8248" xr:uid="{00000000-0005-0000-0000-000038200000}"/>
    <cellStyle name="Input 3 2 7 4 2" xfId="8249" xr:uid="{00000000-0005-0000-0000-000039200000}"/>
    <cellStyle name="Input 3 2 7 4 2 2" xfId="26038" xr:uid="{00000000-0005-0000-0000-0000B6650000}"/>
    <cellStyle name="Input 3 2 7 5" xfId="8250" xr:uid="{00000000-0005-0000-0000-00003A200000}"/>
    <cellStyle name="Input 3 2 7 6" xfId="31989" xr:uid="{00000000-0005-0000-0000-0000F57C0000}"/>
    <cellStyle name="Input 3 2 8" xfId="8251" xr:uid="{00000000-0005-0000-0000-00003B200000}"/>
    <cellStyle name="Input 3 2 8 2" xfId="8252" xr:uid="{00000000-0005-0000-0000-00003C200000}"/>
    <cellStyle name="Input 3 2 9" xfId="8253" xr:uid="{00000000-0005-0000-0000-00003D200000}"/>
    <cellStyle name="Input 3 2 9 2" xfId="8254" xr:uid="{00000000-0005-0000-0000-00003E200000}"/>
    <cellStyle name="Input 3 3" xfId="842" xr:uid="{00000000-0005-0000-0000-00004A030000}"/>
    <cellStyle name="Input 3 3 10" xfId="25831" xr:uid="{00000000-0005-0000-0000-0000E7640000}"/>
    <cellStyle name="Input 3 3 2" xfId="1389" xr:uid="{00000000-0005-0000-0000-00006D050000}"/>
    <cellStyle name="Input 3 3 2 2" xfId="1651" xr:uid="{00000000-0005-0000-0000-000073060000}"/>
    <cellStyle name="Input 3 3 2 2 2" xfId="2636" xr:uid="{00000000-0005-0000-0000-00004C0A0000}"/>
    <cellStyle name="Input 3 3 2 2 2 2" xfId="8255" xr:uid="{00000000-0005-0000-0000-00003F200000}"/>
    <cellStyle name="Input 3 3 2 2 2 2 2" xfId="8256" xr:uid="{00000000-0005-0000-0000-000040200000}"/>
    <cellStyle name="Input 3 3 2 2 2 2 2 2" xfId="8257" xr:uid="{00000000-0005-0000-0000-000041200000}"/>
    <cellStyle name="Input 3 3 2 2 2 2 2 3" xfId="27077" xr:uid="{00000000-0005-0000-0000-0000C5690000}"/>
    <cellStyle name="Input 3 3 2 2 2 2 3" xfId="8258" xr:uid="{00000000-0005-0000-0000-000042200000}"/>
    <cellStyle name="Input 3 3 2 2 2 2 3 2" xfId="8259" xr:uid="{00000000-0005-0000-0000-000043200000}"/>
    <cellStyle name="Input 3 3 2 2 2 2 4" xfId="8260" xr:uid="{00000000-0005-0000-0000-000044200000}"/>
    <cellStyle name="Input 3 3 2 2 2 3" xfId="8261" xr:uid="{00000000-0005-0000-0000-000045200000}"/>
    <cellStyle name="Input 3 3 2 2 2 3 2" xfId="8262" xr:uid="{00000000-0005-0000-0000-000046200000}"/>
    <cellStyle name="Input 3 3 2 2 2 4" xfId="8263" xr:uid="{00000000-0005-0000-0000-000047200000}"/>
    <cellStyle name="Input 3 3 2 2 2 4 2" xfId="8264" xr:uid="{00000000-0005-0000-0000-000048200000}"/>
    <cellStyle name="Input 3 3 2 2 2 5" xfId="8265" xr:uid="{00000000-0005-0000-0000-000049200000}"/>
    <cellStyle name="Input 3 3 2 2 2 5 2" xfId="28383" xr:uid="{00000000-0005-0000-0000-0000DF6E0000}"/>
    <cellStyle name="Input 3 3 2 2 2 6" xfId="32261" xr:uid="{00000000-0005-0000-0000-0000057E0000}"/>
    <cellStyle name="Input 3 3 2 2 3" xfId="8266" xr:uid="{00000000-0005-0000-0000-00004A200000}"/>
    <cellStyle name="Input 3 3 2 2 3 2" xfId="8267" xr:uid="{00000000-0005-0000-0000-00004B200000}"/>
    <cellStyle name="Input 3 3 2 2 3 2 2" xfId="8268" xr:uid="{00000000-0005-0000-0000-00004C200000}"/>
    <cellStyle name="Input 3 3 2 2 3 3" xfId="8269" xr:uid="{00000000-0005-0000-0000-00004D200000}"/>
    <cellStyle name="Input 3 3 2 2 3 3 2" xfId="8270" xr:uid="{00000000-0005-0000-0000-00004E200000}"/>
    <cellStyle name="Input 3 3 2 2 3 3 2 2" xfId="26157" xr:uid="{00000000-0005-0000-0000-00002D660000}"/>
    <cellStyle name="Input 3 3 2 2 3 3 3" xfId="26156" xr:uid="{00000000-0005-0000-0000-00002C660000}"/>
    <cellStyle name="Input 3 3 2 2 3 4" xfId="8271" xr:uid="{00000000-0005-0000-0000-00004F200000}"/>
    <cellStyle name="Input 3 3 2 2 3 5" xfId="30793" xr:uid="{00000000-0005-0000-0000-000049780000}"/>
    <cellStyle name="Input 3 3 2 2 4" xfId="8272" xr:uid="{00000000-0005-0000-0000-000050200000}"/>
    <cellStyle name="Input 3 3 2 2 4 2" xfId="8273" xr:uid="{00000000-0005-0000-0000-000051200000}"/>
    <cellStyle name="Input 3 3 2 2 5" xfId="8274" xr:uid="{00000000-0005-0000-0000-000052200000}"/>
    <cellStyle name="Input 3 3 2 2 5 2" xfId="8275" xr:uid="{00000000-0005-0000-0000-000053200000}"/>
    <cellStyle name="Input 3 3 2 2 6" xfId="8276" xr:uid="{00000000-0005-0000-0000-000054200000}"/>
    <cellStyle name="Input 3 3 2 2 6 2" xfId="28698" xr:uid="{00000000-0005-0000-0000-00001A700000}"/>
    <cellStyle name="Input 3 3 2 2 7" xfId="25982" xr:uid="{00000000-0005-0000-0000-00007E650000}"/>
    <cellStyle name="Input 3 3 2 3" xfId="2380" xr:uid="{00000000-0005-0000-0000-00004C090000}"/>
    <cellStyle name="Input 3 3 2 3 2" xfId="8277" xr:uid="{00000000-0005-0000-0000-000055200000}"/>
    <cellStyle name="Input 3 3 2 3 2 2" xfId="8278" xr:uid="{00000000-0005-0000-0000-000056200000}"/>
    <cellStyle name="Input 3 3 2 3 2 2 2" xfId="8279" xr:uid="{00000000-0005-0000-0000-000057200000}"/>
    <cellStyle name="Input 3 3 2 3 2 2 2 2" xfId="25267" xr:uid="{00000000-0005-0000-0000-0000B3620000}"/>
    <cellStyle name="Input 3 3 2 3 2 3" xfId="8280" xr:uid="{00000000-0005-0000-0000-000058200000}"/>
    <cellStyle name="Input 3 3 2 3 2 3 2" xfId="8281" xr:uid="{00000000-0005-0000-0000-000059200000}"/>
    <cellStyle name="Input 3 3 2 3 2 3 2 2" xfId="26899" xr:uid="{00000000-0005-0000-0000-000013690000}"/>
    <cellStyle name="Input 3 3 2 3 2 3 3" xfId="27085" xr:uid="{00000000-0005-0000-0000-0000CD690000}"/>
    <cellStyle name="Input 3 3 2 3 2 4" xfId="8282" xr:uid="{00000000-0005-0000-0000-00005A200000}"/>
    <cellStyle name="Input 3 3 2 3 3" xfId="8283" xr:uid="{00000000-0005-0000-0000-00005B200000}"/>
    <cellStyle name="Input 3 3 2 3 3 2" xfId="8284" xr:uid="{00000000-0005-0000-0000-00005C200000}"/>
    <cellStyle name="Input 3 3 2 3 3 2 2" xfId="30878" xr:uid="{00000000-0005-0000-0000-00009E780000}"/>
    <cellStyle name="Input 3 3 2 3 4" xfId="8285" xr:uid="{00000000-0005-0000-0000-00005D200000}"/>
    <cellStyle name="Input 3 3 2 3 4 2" xfId="8286" xr:uid="{00000000-0005-0000-0000-00005E200000}"/>
    <cellStyle name="Input 3 3 2 3 5" xfId="8287" xr:uid="{00000000-0005-0000-0000-00005F200000}"/>
    <cellStyle name="Input 3 3 2 3 6" xfId="31045" xr:uid="{00000000-0005-0000-0000-000045790000}"/>
    <cellStyle name="Input 3 3 2 4" xfId="8288" xr:uid="{00000000-0005-0000-0000-000060200000}"/>
    <cellStyle name="Input 3 3 2 4 2" xfId="8289" xr:uid="{00000000-0005-0000-0000-000061200000}"/>
    <cellStyle name="Input 3 3 2 4 2 2" xfId="8290" xr:uid="{00000000-0005-0000-0000-000062200000}"/>
    <cellStyle name="Input 3 3 2 4 2 2 2" xfId="28690" xr:uid="{00000000-0005-0000-0000-000012700000}"/>
    <cellStyle name="Input 3 3 2 4 3" xfId="8291" xr:uid="{00000000-0005-0000-0000-000063200000}"/>
    <cellStyle name="Input 3 3 2 4 3 2" xfId="8292" xr:uid="{00000000-0005-0000-0000-000064200000}"/>
    <cellStyle name="Input 3 3 2 4 4" xfId="8293" xr:uid="{00000000-0005-0000-0000-000065200000}"/>
    <cellStyle name="Input 3 3 2 5" xfId="8294" xr:uid="{00000000-0005-0000-0000-000066200000}"/>
    <cellStyle name="Input 3 3 2 5 2" xfId="8295" xr:uid="{00000000-0005-0000-0000-000067200000}"/>
    <cellStyle name="Input 3 3 2 6" xfId="8296" xr:uid="{00000000-0005-0000-0000-000068200000}"/>
    <cellStyle name="Input 3 3 2 6 2" xfId="8297" xr:uid="{00000000-0005-0000-0000-000069200000}"/>
    <cellStyle name="Input 3 3 2 6 2 2" xfId="27131" xr:uid="{00000000-0005-0000-0000-0000FB690000}"/>
    <cellStyle name="Input 3 3 2 7" xfId="8298" xr:uid="{00000000-0005-0000-0000-00006A200000}"/>
    <cellStyle name="Input 3 3 2 8" xfId="31502" xr:uid="{00000000-0005-0000-0000-00000E7B0000}"/>
    <cellStyle name="Input 3 3 3" xfId="1104" xr:uid="{00000000-0005-0000-0000-000050040000}"/>
    <cellStyle name="Input 3 3 3 2" xfId="2111" xr:uid="{00000000-0005-0000-0000-00003F080000}"/>
    <cellStyle name="Input 3 3 3 2 2" xfId="8299" xr:uid="{00000000-0005-0000-0000-00006B200000}"/>
    <cellStyle name="Input 3 3 3 2 2 2" xfId="8300" xr:uid="{00000000-0005-0000-0000-00006C200000}"/>
    <cellStyle name="Input 3 3 3 2 2 2 2" xfId="8301" xr:uid="{00000000-0005-0000-0000-00006D200000}"/>
    <cellStyle name="Input 3 3 3 2 2 3" xfId="8302" xr:uid="{00000000-0005-0000-0000-00006E200000}"/>
    <cellStyle name="Input 3 3 3 2 2 3 2" xfId="8303" xr:uid="{00000000-0005-0000-0000-00006F200000}"/>
    <cellStyle name="Input 3 3 3 2 2 4" xfId="8304" xr:uid="{00000000-0005-0000-0000-000070200000}"/>
    <cellStyle name="Input 3 3 3 2 3" xfId="8305" xr:uid="{00000000-0005-0000-0000-000071200000}"/>
    <cellStyle name="Input 3 3 3 2 3 2" xfId="8306" xr:uid="{00000000-0005-0000-0000-000072200000}"/>
    <cellStyle name="Input 3 3 3 2 3 3" xfId="27913" xr:uid="{00000000-0005-0000-0000-0000096D0000}"/>
    <cellStyle name="Input 3 3 3 2 4" xfId="8307" xr:uid="{00000000-0005-0000-0000-000073200000}"/>
    <cellStyle name="Input 3 3 3 2 4 2" xfId="8308" xr:uid="{00000000-0005-0000-0000-000074200000}"/>
    <cellStyle name="Input 3 3 3 2 5" xfId="8309" xr:uid="{00000000-0005-0000-0000-000075200000}"/>
    <cellStyle name="Input 3 3 3 2 6" xfId="32156" xr:uid="{00000000-0005-0000-0000-00009C7D0000}"/>
    <cellStyle name="Input 3 3 3 3" xfId="8310" xr:uid="{00000000-0005-0000-0000-000076200000}"/>
    <cellStyle name="Input 3 3 3 3 2" xfId="8311" xr:uid="{00000000-0005-0000-0000-000077200000}"/>
    <cellStyle name="Input 3 3 3 3 2 2" xfId="8312" xr:uid="{00000000-0005-0000-0000-000078200000}"/>
    <cellStyle name="Input 3 3 3 3 3" xfId="8313" xr:uid="{00000000-0005-0000-0000-000079200000}"/>
    <cellStyle name="Input 3 3 3 3 3 2" xfId="8314" xr:uid="{00000000-0005-0000-0000-00007A200000}"/>
    <cellStyle name="Input 3 3 3 3 3 2 2" xfId="25561" xr:uid="{00000000-0005-0000-0000-0000D9630000}"/>
    <cellStyle name="Input 3 3 3 3 4" xfId="8315" xr:uid="{00000000-0005-0000-0000-00007B200000}"/>
    <cellStyle name="Input 3 3 3 3 4 2" xfId="26858" xr:uid="{00000000-0005-0000-0000-0000EA680000}"/>
    <cellStyle name="Input 3 3 3 3 5" xfId="32501" xr:uid="{00000000-0005-0000-0000-0000F57E0000}"/>
    <cellStyle name="Input 3 3 3 4" xfId="8316" xr:uid="{00000000-0005-0000-0000-00007C200000}"/>
    <cellStyle name="Input 3 3 3 4 2" xfId="8317" xr:uid="{00000000-0005-0000-0000-00007D200000}"/>
    <cellStyle name="Input 3 3 3 4 3" xfId="25531" xr:uid="{00000000-0005-0000-0000-0000BB630000}"/>
    <cellStyle name="Input 3 3 3 5" xfId="8318" xr:uid="{00000000-0005-0000-0000-00007E200000}"/>
    <cellStyle name="Input 3 3 3 5 2" xfId="8319" xr:uid="{00000000-0005-0000-0000-00007F200000}"/>
    <cellStyle name="Input 3 3 3 6" xfId="8320" xr:uid="{00000000-0005-0000-0000-000080200000}"/>
    <cellStyle name="Input 3 3 3 7" xfId="25104" xr:uid="{00000000-0005-0000-0000-000010620000}"/>
    <cellStyle name="Input 3 3 4" xfId="947" xr:uid="{00000000-0005-0000-0000-0000B3030000}"/>
    <cellStyle name="Input 3 3 4 2" xfId="1976" xr:uid="{00000000-0005-0000-0000-0000B8070000}"/>
    <cellStyle name="Input 3 3 4 2 2" xfId="8321" xr:uid="{00000000-0005-0000-0000-000081200000}"/>
    <cellStyle name="Input 3 3 4 2 2 2" xfId="8322" xr:uid="{00000000-0005-0000-0000-000082200000}"/>
    <cellStyle name="Input 3 3 4 2 2 2 2" xfId="8323" xr:uid="{00000000-0005-0000-0000-000083200000}"/>
    <cellStyle name="Input 3 3 4 2 2 3" xfId="8324" xr:uid="{00000000-0005-0000-0000-000084200000}"/>
    <cellStyle name="Input 3 3 4 2 2 3 2" xfId="8325" xr:uid="{00000000-0005-0000-0000-000085200000}"/>
    <cellStyle name="Input 3 3 4 2 2 4" xfId="8326" xr:uid="{00000000-0005-0000-0000-000086200000}"/>
    <cellStyle name="Input 3 3 4 2 3" xfId="8327" xr:uid="{00000000-0005-0000-0000-000087200000}"/>
    <cellStyle name="Input 3 3 4 2 3 2" xfId="8328" xr:uid="{00000000-0005-0000-0000-000088200000}"/>
    <cellStyle name="Input 3 3 4 2 3 2 2" xfId="27331" xr:uid="{00000000-0005-0000-0000-0000C36A0000}"/>
    <cellStyle name="Input 3 3 4 2 4" xfId="8329" xr:uid="{00000000-0005-0000-0000-000089200000}"/>
    <cellStyle name="Input 3 3 4 2 4 2" xfId="8330" xr:uid="{00000000-0005-0000-0000-00008A200000}"/>
    <cellStyle name="Input 3 3 4 2 5" xfId="8331" xr:uid="{00000000-0005-0000-0000-00008B200000}"/>
    <cellStyle name="Input 3 3 4 2 6" xfId="32072" xr:uid="{00000000-0005-0000-0000-0000487D0000}"/>
    <cellStyle name="Input 3 3 4 3" xfId="8332" xr:uid="{00000000-0005-0000-0000-00008C200000}"/>
    <cellStyle name="Input 3 3 4 3 2" xfId="8333" xr:uid="{00000000-0005-0000-0000-00008D200000}"/>
    <cellStyle name="Input 3 3 4 3 2 2" xfId="8334" xr:uid="{00000000-0005-0000-0000-00008E200000}"/>
    <cellStyle name="Input 3 3 4 3 2 3" xfId="31013" xr:uid="{00000000-0005-0000-0000-000025790000}"/>
    <cellStyle name="Input 3 3 4 3 3" xfId="8335" xr:uid="{00000000-0005-0000-0000-00008F200000}"/>
    <cellStyle name="Input 3 3 4 3 3 2" xfId="8336" xr:uid="{00000000-0005-0000-0000-000090200000}"/>
    <cellStyle name="Input 3 3 4 3 4" xfId="8337" xr:uid="{00000000-0005-0000-0000-000091200000}"/>
    <cellStyle name="Input 3 3 4 3 5" xfId="32427" xr:uid="{00000000-0005-0000-0000-0000AB7E0000}"/>
    <cellStyle name="Input 3 3 4 4" xfId="8338" xr:uid="{00000000-0005-0000-0000-000092200000}"/>
    <cellStyle name="Input 3 3 4 4 2" xfId="8339" xr:uid="{00000000-0005-0000-0000-000093200000}"/>
    <cellStyle name="Input 3 3 4 4 2 2" xfId="26057" xr:uid="{00000000-0005-0000-0000-0000C9650000}"/>
    <cellStyle name="Input 3 3 4 4 3" xfId="28497" xr:uid="{00000000-0005-0000-0000-0000516F0000}"/>
    <cellStyle name="Input 3 3 4 5" xfId="8340" xr:uid="{00000000-0005-0000-0000-000094200000}"/>
    <cellStyle name="Input 3 3 4 5 2" xfId="8341" xr:uid="{00000000-0005-0000-0000-000095200000}"/>
    <cellStyle name="Input 3 3 4 5 3" xfId="25573" xr:uid="{00000000-0005-0000-0000-0000E5630000}"/>
    <cellStyle name="Input 3 3 4 6" xfId="8342" xr:uid="{00000000-0005-0000-0000-000096200000}"/>
    <cellStyle name="Input 3 3 4 7" xfId="26567" xr:uid="{00000000-0005-0000-0000-0000C7670000}"/>
    <cellStyle name="Input 3 3 5" xfId="1900" xr:uid="{00000000-0005-0000-0000-00006C070000}"/>
    <cellStyle name="Input 3 3 5 2" xfId="8343" xr:uid="{00000000-0005-0000-0000-000097200000}"/>
    <cellStyle name="Input 3 3 5 2 2" xfId="8344" xr:uid="{00000000-0005-0000-0000-000098200000}"/>
    <cellStyle name="Input 3 3 5 2 2 2" xfId="8345" xr:uid="{00000000-0005-0000-0000-000099200000}"/>
    <cellStyle name="Input 3 3 5 2 3" xfId="8346" xr:uid="{00000000-0005-0000-0000-00009A200000}"/>
    <cellStyle name="Input 3 3 5 2 3 2" xfId="8347" xr:uid="{00000000-0005-0000-0000-00009B200000}"/>
    <cellStyle name="Input 3 3 5 2 3 3" xfId="28960" xr:uid="{00000000-0005-0000-0000-000020710000}"/>
    <cellStyle name="Input 3 3 5 2 4" xfId="8348" xr:uid="{00000000-0005-0000-0000-00009C200000}"/>
    <cellStyle name="Input 3 3 5 3" xfId="8349" xr:uid="{00000000-0005-0000-0000-00009D200000}"/>
    <cellStyle name="Input 3 3 5 3 2" xfId="8350" xr:uid="{00000000-0005-0000-0000-00009E200000}"/>
    <cellStyle name="Input 3 3 5 4" xfId="8351" xr:uid="{00000000-0005-0000-0000-00009F200000}"/>
    <cellStyle name="Input 3 3 5 4 2" xfId="8352" xr:uid="{00000000-0005-0000-0000-0000A0200000}"/>
    <cellStyle name="Input 3 3 5 5" xfId="8353" xr:uid="{00000000-0005-0000-0000-0000A1200000}"/>
    <cellStyle name="Input 3 3 5 5 2" xfId="28910" xr:uid="{00000000-0005-0000-0000-0000EE700000}"/>
    <cellStyle name="Input 3 3 5 6" xfId="27382" xr:uid="{00000000-0005-0000-0000-0000F66A0000}"/>
    <cellStyle name="Input 3 3 6" xfId="8354" xr:uid="{00000000-0005-0000-0000-0000A2200000}"/>
    <cellStyle name="Input 3 3 6 2" xfId="8355" xr:uid="{00000000-0005-0000-0000-0000A3200000}"/>
    <cellStyle name="Input 3 3 6 2 2" xfId="8356" xr:uid="{00000000-0005-0000-0000-0000A4200000}"/>
    <cellStyle name="Input 3 3 6 3" xfId="8357" xr:uid="{00000000-0005-0000-0000-0000A5200000}"/>
    <cellStyle name="Input 3 3 6 3 2" xfId="8358" xr:uid="{00000000-0005-0000-0000-0000A6200000}"/>
    <cellStyle name="Input 3 3 6 3 2 2" xfId="29706" xr:uid="{00000000-0005-0000-0000-00000A740000}"/>
    <cellStyle name="Input 3 3 6 3 3" xfId="25736" xr:uid="{00000000-0005-0000-0000-000088640000}"/>
    <cellStyle name="Input 3 3 6 4" xfId="8359" xr:uid="{00000000-0005-0000-0000-0000A7200000}"/>
    <cellStyle name="Input 3 3 6 5" xfId="32387" xr:uid="{00000000-0005-0000-0000-0000837E0000}"/>
    <cellStyle name="Input 3 3 7" xfId="8360" xr:uid="{00000000-0005-0000-0000-0000A8200000}"/>
    <cellStyle name="Input 3 3 7 2" xfId="8361" xr:uid="{00000000-0005-0000-0000-0000A9200000}"/>
    <cellStyle name="Input 3 3 8" xfId="8362" xr:uid="{00000000-0005-0000-0000-0000AA200000}"/>
    <cellStyle name="Input 3 3 8 2" xfId="8363" xr:uid="{00000000-0005-0000-0000-0000AB200000}"/>
    <cellStyle name="Input 3 3 8 2 2" xfId="30117" xr:uid="{00000000-0005-0000-0000-0000A5750000}"/>
    <cellStyle name="Input 3 3 8 3" xfId="25256" xr:uid="{00000000-0005-0000-0000-0000A8620000}"/>
    <cellStyle name="Input 3 3 9" xfId="8364" xr:uid="{00000000-0005-0000-0000-0000AC200000}"/>
    <cellStyle name="Input 3 4" xfId="927" xr:uid="{00000000-0005-0000-0000-00009F030000}"/>
    <cellStyle name="Input 3 4 10" xfId="26607" xr:uid="{00000000-0005-0000-0000-0000EF670000}"/>
    <cellStyle name="Input 3 4 2" xfId="1409" xr:uid="{00000000-0005-0000-0000-000081050000}"/>
    <cellStyle name="Input 3 4 2 2" xfId="1671" xr:uid="{00000000-0005-0000-0000-000087060000}"/>
    <cellStyle name="Input 3 4 2 2 2" xfId="2656" xr:uid="{00000000-0005-0000-0000-0000600A0000}"/>
    <cellStyle name="Input 3 4 2 2 2 2" xfId="8365" xr:uid="{00000000-0005-0000-0000-0000AD200000}"/>
    <cellStyle name="Input 3 4 2 2 2 2 2" xfId="8366" xr:uid="{00000000-0005-0000-0000-0000AE200000}"/>
    <cellStyle name="Input 3 4 2 2 2 2 2 2" xfId="8367" xr:uid="{00000000-0005-0000-0000-0000AF200000}"/>
    <cellStyle name="Input 3 4 2 2 2 2 2 3" xfId="28205" xr:uid="{00000000-0005-0000-0000-00002D6E0000}"/>
    <cellStyle name="Input 3 4 2 2 2 2 3" xfId="8368" xr:uid="{00000000-0005-0000-0000-0000B0200000}"/>
    <cellStyle name="Input 3 4 2 2 2 2 3 2" xfId="8369" xr:uid="{00000000-0005-0000-0000-0000B1200000}"/>
    <cellStyle name="Input 3 4 2 2 2 2 4" xfId="8370" xr:uid="{00000000-0005-0000-0000-0000B2200000}"/>
    <cellStyle name="Input 3 4 2 2 2 2 4 2" xfId="30853" xr:uid="{00000000-0005-0000-0000-000085780000}"/>
    <cellStyle name="Input 3 4 2 2 2 3" xfId="8371" xr:uid="{00000000-0005-0000-0000-0000B3200000}"/>
    <cellStyle name="Input 3 4 2 2 2 3 2" xfId="8372" xr:uid="{00000000-0005-0000-0000-0000B4200000}"/>
    <cellStyle name="Input 3 4 2 2 2 4" xfId="8373" xr:uid="{00000000-0005-0000-0000-0000B5200000}"/>
    <cellStyle name="Input 3 4 2 2 2 4 2" xfId="8374" xr:uid="{00000000-0005-0000-0000-0000B6200000}"/>
    <cellStyle name="Input 3 4 2 2 2 5" xfId="8375" xr:uid="{00000000-0005-0000-0000-0000B7200000}"/>
    <cellStyle name="Input 3 4 2 2 2 6" xfId="32275" xr:uid="{00000000-0005-0000-0000-0000137E0000}"/>
    <cellStyle name="Input 3 4 2 2 3" xfId="8376" xr:uid="{00000000-0005-0000-0000-0000B8200000}"/>
    <cellStyle name="Input 3 4 2 2 3 2" xfId="8377" xr:uid="{00000000-0005-0000-0000-0000B9200000}"/>
    <cellStyle name="Input 3 4 2 2 3 2 2" xfId="8378" xr:uid="{00000000-0005-0000-0000-0000BA200000}"/>
    <cellStyle name="Input 3 4 2 2 3 3" xfId="8379" xr:uid="{00000000-0005-0000-0000-0000BB200000}"/>
    <cellStyle name="Input 3 4 2 2 3 3 2" xfId="8380" xr:uid="{00000000-0005-0000-0000-0000BC200000}"/>
    <cellStyle name="Input 3 4 2 2 3 4" xfId="8381" xr:uid="{00000000-0005-0000-0000-0000BD200000}"/>
    <cellStyle name="Input 3 4 2 2 4" xfId="8382" xr:uid="{00000000-0005-0000-0000-0000BE200000}"/>
    <cellStyle name="Input 3 4 2 2 4 2" xfId="8383" xr:uid="{00000000-0005-0000-0000-0000BF200000}"/>
    <cellStyle name="Input 3 4 2 2 5" xfId="8384" xr:uid="{00000000-0005-0000-0000-0000C0200000}"/>
    <cellStyle name="Input 3 4 2 2 5 2" xfId="8385" xr:uid="{00000000-0005-0000-0000-0000C1200000}"/>
    <cellStyle name="Input 3 4 2 2 5 3" xfId="30434" xr:uid="{00000000-0005-0000-0000-0000E2760000}"/>
    <cellStyle name="Input 3 4 2 2 6" xfId="8386" xr:uid="{00000000-0005-0000-0000-0000C2200000}"/>
    <cellStyle name="Input 3 4 2 3" xfId="2400" xr:uid="{00000000-0005-0000-0000-000060090000}"/>
    <cellStyle name="Input 3 4 2 3 2" xfId="8387" xr:uid="{00000000-0005-0000-0000-0000C3200000}"/>
    <cellStyle name="Input 3 4 2 3 2 2" xfId="8388" xr:uid="{00000000-0005-0000-0000-0000C4200000}"/>
    <cellStyle name="Input 3 4 2 3 2 2 2" xfId="8389" xr:uid="{00000000-0005-0000-0000-0000C5200000}"/>
    <cellStyle name="Input 3 4 2 3 2 2 2 2" xfId="28245" xr:uid="{00000000-0005-0000-0000-0000556E0000}"/>
    <cellStyle name="Input 3 4 2 3 2 3" xfId="8390" xr:uid="{00000000-0005-0000-0000-0000C6200000}"/>
    <cellStyle name="Input 3 4 2 3 2 3 2" xfId="8391" xr:uid="{00000000-0005-0000-0000-0000C7200000}"/>
    <cellStyle name="Input 3 4 2 3 2 4" xfId="8392" xr:uid="{00000000-0005-0000-0000-0000C8200000}"/>
    <cellStyle name="Input 3 4 2 3 2 5" xfId="30880" xr:uid="{00000000-0005-0000-0000-0000A0780000}"/>
    <cellStyle name="Input 3 4 2 3 3" xfId="8393" xr:uid="{00000000-0005-0000-0000-0000C9200000}"/>
    <cellStyle name="Input 3 4 2 3 3 2" xfId="8394" xr:uid="{00000000-0005-0000-0000-0000CA200000}"/>
    <cellStyle name="Input 3 4 2 3 3 2 2" xfId="25114" xr:uid="{00000000-0005-0000-0000-00001A620000}"/>
    <cellStyle name="Input 3 4 2 3 4" xfId="8395" xr:uid="{00000000-0005-0000-0000-0000CB200000}"/>
    <cellStyle name="Input 3 4 2 3 4 2" xfId="8396" xr:uid="{00000000-0005-0000-0000-0000CC200000}"/>
    <cellStyle name="Input 3 4 2 3 4 3" xfId="29879" xr:uid="{00000000-0005-0000-0000-0000B7740000}"/>
    <cellStyle name="Input 3 4 2 3 5" xfId="8397" xr:uid="{00000000-0005-0000-0000-0000CD200000}"/>
    <cellStyle name="Input 3 4 2 4" xfId="8398" xr:uid="{00000000-0005-0000-0000-0000CE200000}"/>
    <cellStyle name="Input 3 4 2 4 2" xfId="8399" xr:uid="{00000000-0005-0000-0000-0000CF200000}"/>
    <cellStyle name="Input 3 4 2 4 2 2" xfId="8400" xr:uid="{00000000-0005-0000-0000-0000D0200000}"/>
    <cellStyle name="Input 3 4 2 4 2 2 2" xfId="29323" xr:uid="{00000000-0005-0000-0000-00008B720000}"/>
    <cellStyle name="Input 3 4 2 4 2 3" xfId="29570" xr:uid="{00000000-0005-0000-0000-000082730000}"/>
    <cellStyle name="Input 3 4 2 4 3" xfId="8401" xr:uid="{00000000-0005-0000-0000-0000D1200000}"/>
    <cellStyle name="Input 3 4 2 4 3 2" xfId="8402" xr:uid="{00000000-0005-0000-0000-0000D2200000}"/>
    <cellStyle name="Input 3 4 2 4 4" xfId="8403" xr:uid="{00000000-0005-0000-0000-0000D3200000}"/>
    <cellStyle name="Input 3 4 2 4 5" xfId="30867" xr:uid="{00000000-0005-0000-0000-000093780000}"/>
    <cellStyle name="Input 3 4 2 5" xfId="8404" xr:uid="{00000000-0005-0000-0000-0000D4200000}"/>
    <cellStyle name="Input 3 4 2 5 2" xfId="8405" xr:uid="{00000000-0005-0000-0000-0000D5200000}"/>
    <cellStyle name="Input 3 4 2 5 3" xfId="30390" xr:uid="{00000000-0005-0000-0000-0000B6760000}"/>
    <cellStyle name="Input 3 4 2 6" xfId="8406" xr:uid="{00000000-0005-0000-0000-0000D6200000}"/>
    <cellStyle name="Input 3 4 2 6 2" xfId="8407" xr:uid="{00000000-0005-0000-0000-0000D7200000}"/>
    <cellStyle name="Input 3 4 2 7" xfId="8408" xr:uid="{00000000-0005-0000-0000-0000D8200000}"/>
    <cellStyle name="Input 3 4 2 8" xfId="26569" xr:uid="{00000000-0005-0000-0000-0000C9670000}"/>
    <cellStyle name="Input 3 4 3" xfId="804" xr:uid="{00000000-0005-0000-0000-000024030000}"/>
    <cellStyle name="Input 3 4 3 2" xfId="1880" xr:uid="{00000000-0005-0000-0000-000058070000}"/>
    <cellStyle name="Input 3 4 3 2 2" xfId="8409" xr:uid="{00000000-0005-0000-0000-0000D9200000}"/>
    <cellStyle name="Input 3 4 3 2 2 2" xfId="8410" xr:uid="{00000000-0005-0000-0000-0000DA200000}"/>
    <cellStyle name="Input 3 4 3 2 2 2 2" xfId="8411" xr:uid="{00000000-0005-0000-0000-0000DB200000}"/>
    <cellStyle name="Input 3 4 3 2 2 3" xfId="8412" xr:uid="{00000000-0005-0000-0000-0000DC200000}"/>
    <cellStyle name="Input 3 4 3 2 2 3 2" xfId="8413" xr:uid="{00000000-0005-0000-0000-0000DD200000}"/>
    <cellStyle name="Input 3 4 3 2 2 3 2 2" xfId="25811" xr:uid="{00000000-0005-0000-0000-0000D3640000}"/>
    <cellStyle name="Input 3 4 3 2 2 3 3" xfId="26990" xr:uid="{00000000-0005-0000-0000-00006E690000}"/>
    <cellStyle name="Input 3 4 3 2 2 4" xfId="8414" xr:uid="{00000000-0005-0000-0000-0000DE200000}"/>
    <cellStyle name="Input 3 4 3 2 2 4 2" xfId="26870" xr:uid="{00000000-0005-0000-0000-0000F6680000}"/>
    <cellStyle name="Input 3 4 3 2 3" xfId="8415" xr:uid="{00000000-0005-0000-0000-0000DF200000}"/>
    <cellStyle name="Input 3 4 3 2 3 2" xfId="8416" xr:uid="{00000000-0005-0000-0000-0000E0200000}"/>
    <cellStyle name="Input 3 4 3 2 3 2 2" xfId="30670" xr:uid="{00000000-0005-0000-0000-0000CE770000}"/>
    <cellStyle name="Input 3 4 3 2 3 3" xfId="25716" xr:uid="{00000000-0005-0000-0000-000074640000}"/>
    <cellStyle name="Input 3 4 3 2 4" xfId="8417" xr:uid="{00000000-0005-0000-0000-0000E1200000}"/>
    <cellStyle name="Input 3 4 3 2 4 2" xfId="8418" xr:uid="{00000000-0005-0000-0000-0000E2200000}"/>
    <cellStyle name="Input 3 4 3 2 5" xfId="8419" xr:uid="{00000000-0005-0000-0000-0000E3200000}"/>
    <cellStyle name="Input 3 4 3 2 6" xfId="32015" xr:uid="{00000000-0005-0000-0000-00000F7D0000}"/>
    <cellStyle name="Input 3 4 3 3" xfId="8420" xr:uid="{00000000-0005-0000-0000-0000E4200000}"/>
    <cellStyle name="Input 3 4 3 3 2" xfId="8421" xr:uid="{00000000-0005-0000-0000-0000E5200000}"/>
    <cellStyle name="Input 3 4 3 3 2 2" xfId="8422" xr:uid="{00000000-0005-0000-0000-0000E6200000}"/>
    <cellStyle name="Input 3 4 3 3 3" xfId="8423" xr:uid="{00000000-0005-0000-0000-0000E7200000}"/>
    <cellStyle name="Input 3 4 3 3 3 2" xfId="8424" xr:uid="{00000000-0005-0000-0000-0000E8200000}"/>
    <cellStyle name="Input 3 4 3 3 3 3" xfId="26290" xr:uid="{00000000-0005-0000-0000-0000B2660000}"/>
    <cellStyle name="Input 3 4 3 3 4" xfId="8425" xr:uid="{00000000-0005-0000-0000-0000E9200000}"/>
    <cellStyle name="Input 3 4 3 3 5" xfId="32376" xr:uid="{00000000-0005-0000-0000-0000787E0000}"/>
    <cellStyle name="Input 3 4 3 4" xfId="8426" xr:uid="{00000000-0005-0000-0000-0000EA200000}"/>
    <cellStyle name="Input 3 4 3 4 2" xfId="8427" xr:uid="{00000000-0005-0000-0000-0000EB200000}"/>
    <cellStyle name="Input 3 4 3 4 2 2" xfId="26363" xr:uid="{00000000-0005-0000-0000-0000FB660000}"/>
    <cellStyle name="Input 3 4 3 5" xfId="8428" xr:uid="{00000000-0005-0000-0000-0000EC200000}"/>
    <cellStyle name="Input 3 4 3 5 2" xfId="8429" xr:uid="{00000000-0005-0000-0000-0000ED200000}"/>
    <cellStyle name="Input 3 4 3 5 3" xfId="29581" xr:uid="{00000000-0005-0000-0000-00008D730000}"/>
    <cellStyle name="Input 3 4 3 6" xfId="8430" xr:uid="{00000000-0005-0000-0000-0000EE200000}"/>
    <cellStyle name="Input 3 4 3 7" xfId="31446" xr:uid="{00000000-0005-0000-0000-0000D67A0000}"/>
    <cellStyle name="Input 3 4 4" xfId="1070" xr:uid="{00000000-0005-0000-0000-00002E040000}"/>
    <cellStyle name="Input 3 4 4 2" xfId="2080" xr:uid="{00000000-0005-0000-0000-000020080000}"/>
    <cellStyle name="Input 3 4 4 2 2" xfId="8431" xr:uid="{00000000-0005-0000-0000-0000EF200000}"/>
    <cellStyle name="Input 3 4 4 2 2 2" xfId="8432" xr:uid="{00000000-0005-0000-0000-0000F0200000}"/>
    <cellStyle name="Input 3 4 4 2 2 2 2" xfId="8433" xr:uid="{00000000-0005-0000-0000-0000F1200000}"/>
    <cellStyle name="Input 3 4 4 2 2 2 3" xfId="25715" xr:uid="{00000000-0005-0000-0000-000073640000}"/>
    <cellStyle name="Input 3 4 4 2 2 3" xfId="8434" xr:uid="{00000000-0005-0000-0000-0000F2200000}"/>
    <cellStyle name="Input 3 4 4 2 2 3 2" xfId="8435" xr:uid="{00000000-0005-0000-0000-0000F3200000}"/>
    <cellStyle name="Input 3 4 4 2 2 4" xfId="8436" xr:uid="{00000000-0005-0000-0000-0000F4200000}"/>
    <cellStyle name="Input 3 4 4 2 3" xfId="8437" xr:uid="{00000000-0005-0000-0000-0000F5200000}"/>
    <cellStyle name="Input 3 4 4 2 3 2" xfId="8438" xr:uid="{00000000-0005-0000-0000-0000F6200000}"/>
    <cellStyle name="Input 3 4 4 2 4" xfId="8439" xr:uid="{00000000-0005-0000-0000-0000F7200000}"/>
    <cellStyle name="Input 3 4 4 2 4 2" xfId="8440" xr:uid="{00000000-0005-0000-0000-0000F8200000}"/>
    <cellStyle name="Input 3 4 4 2 5" xfId="8441" xr:uid="{00000000-0005-0000-0000-0000F9200000}"/>
    <cellStyle name="Input 3 4 4 2 5 2" xfId="30836" xr:uid="{00000000-0005-0000-0000-000074780000}"/>
    <cellStyle name="Input 3 4 4 2 6" xfId="32134" xr:uid="{00000000-0005-0000-0000-0000867D0000}"/>
    <cellStyle name="Input 3 4 4 3" xfId="8442" xr:uid="{00000000-0005-0000-0000-0000FA200000}"/>
    <cellStyle name="Input 3 4 4 3 2" xfId="8443" xr:uid="{00000000-0005-0000-0000-0000FB200000}"/>
    <cellStyle name="Input 3 4 4 3 2 2" xfId="8444" xr:uid="{00000000-0005-0000-0000-0000FC200000}"/>
    <cellStyle name="Input 3 4 4 3 3" xfId="8445" xr:uid="{00000000-0005-0000-0000-0000FD200000}"/>
    <cellStyle name="Input 3 4 4 3 3 2" xfId="8446" xr:uid="{00000000-0005-0000-0000-0000FE200000}"/>
    <cellStyle name="Input 3 4 4 3 3 2 2" xfId="26543" xr:uid="{00000000-0005-0000-0000-0000AF670000}"/>
    <cellStyle name="Input 3 4 4 3 3 3" xfId="29579" xr:uid="{00000000-0005-0000-0000-00008B730000}"/>
    <cellStyle name="Input 3 4 4 3 4" xfId="8447" xr:uid="{00000000-0005-0000-0000-0000FF200000}"/>
    <cellStyle name="Input 3 4 4 3 5" xfId="32487" xr:uid="{00000000-0005-0000-0000-0000E77E0000}"/>
    <cellStyle name="Input 3 4 4 4" xfId="8448" xr:uid="{00000000-0005-0000-0000-000000210000}"/>
    <cellStyle name="Input 3 4 4 4 2" xfId="8449" xr:uid="{00000000-0005-0000-0000-000001210000}"/>
    <cellStyle name="Input 3 4 4 4 2 2" xfId="27163" xr:uid="{00000000-0005-0000-0000-00001B6A0000}"/>
    <cellStyle name="Input 3 4 4 4 3" xfId="29415" xr:uid="{00000000-0005-0000-0000-0000E7720000}"/>
    <cellStyle name="Input 3 4 4 5" xfId="8450" xr:uid="{00000000-0005-0000-0000-000002210000}"/>
    <cellStyle name="Input 3 4 4 5 2" xfId="8451" xr:uid="{00000000-0005-0000-0000-000003210000}"/>
    <cellStyle name="Input 3 4 4 6" xfId="8452" xr:uid="{00000000-0005-0000-0000-000004210000}"/>
    <cellStyle name="Input 3 4 4 7" xfId="29751" xr:uid="{00000000-0005-0000-0000-000037740000}"/>
    <cellStyle name="Input 3 4 5" xfId="1968" xr:uid="{00000000-0005-0000-0000-0000B0070000}"/>
    <cellStyle name="Input 3 4 5 2" xfId="8453" xr:uid="{00000000-0005-0000-0000-000005210000}"/>
    <cellStyle name="Input 3 4 5 2 2" xfId="8454" xr:uid="{00000000-0005-0000-0000-000006210000}"/>
    <cellStyle name="Input 3 4 5 2 2 2" xfId="8455" xr:uid="{00000000-0005-0000-0000-000007210000}"/>
    <cellStyle name="Input 3 4 5 2 3" xfId="8456" xr:uid="{00000000-0005-0000-0000-000008210000}"/>
    <cellStyle name="Input 3 4 5 2 3 2" xfId="8457" xr:uid="{00000000-0005-0000-0000-000009210000}"/>
    <cellStyle name="Input 3 4 5 2 3 3" xfId="30656" xr:uid="{00000000-0005-0000-0000-0000C0770000}"/>
    <cellStyle name="Input 3 4 5 2 4" xfId="8458" xr:uid="{00000000-0005-0000-0000-00000A210000}"/>
    <cellStyle name="Input 3 4 5 3" xfId="8459" xr:uid="{00000000-0005-0000-0000-00000B210000}"/>
    <cellStyle name="Input 3 4 5 3 2" xfId="8460" xr:uid="{00000000-0005-0000-0000-00000C210000}"/>
    <cellStyle name="Input 3 4 5 4" xfId="8461" xr:uid="{00000000-0005-0000-0000-00000D210000}"/>
    <cellStyle name="Input 3 4 5 4 2" xfId="8462" xr:uid="{00000000-0005-0000-0000-00000E210000}"/>
    <cellStyle name="Input 3 4 5 4 3" xfId="30747" xr:uid="{00000000-0005-0000-0000-00001B780000}"/>
    <cellStyle name="Input 3 4 5 5" xfId="8463" xr:uid="{00000000-0005-0000-0000-00000F210000}"/>
    <cellStyle name="Input 3 4 6" xfId="8464" xr:uid="{00000000-0005-0000-0000-000010210000}"/>
    <cellStyle name="Input 3 4 6 2" xfId="8465" xr:uid="{00000000-0005-0000-0000-000011210000}"/>
    <cellStyle name="Input 3 4 6 2 2" xfId="8466" xr:uid="{00000000-0005-0000-0000-000012210000}"/>
    <cellStyle name="Input 3 4 6 3" xfId="8467" xr:uid="{00000000-0005-0000-0000-000013210000}"/>
    <cellStyle name="Input 3 4 6 3 2" xfId="8468" xr:uid="{00000000-0005-0000-0000-000014210000}"/>
    <cellStyle name="Input 3 4 6 3 3" xfId="26047" xr:uid="{00000000-0005-0000-0000-0000BF650000}"/>
    <cellStyle name="Input 3 4 6 4" xfId="8469" xr:uid="{00000000-0005-0000-0000-000015210000}"/>
    <cellStyle name="Input 3 4 6 5" xfId="32422" xr:uid="{00000000-0005-0000-0000-0000A67E0000}"/>
    <cellStyle name="Input 3 4 7" xfId="8470" xr:uid="{00000000-0005-0000-0000-000016210000}"/>
    <cellStyle name="Input 3 4 7 2" xfId="8471" xr:uid="{00000000-0005-0000-0000-000017210000}"/>
    <cellStyle name="Input 3 4 8" xfId="8472" xr:uid="{00000000-0005-0000-0000-000018210000}"/>
    <cellStyle name="Input 3 4 8 2" xfId="8473" xr:uid="{00000000-0005-0000-0000-000019210000}"/>
    <cellStyle name="Input 3 4 8 3" xfId="29987" xr:uid="{00000000-0005-0000-0000-000023750000}"/>
    <cellStyle name="Input 3 4 9" xfId="8474" xr:uid="{00000000-0005-0000-0000-00001A210000}"/>
    <cellStyle name="Input 3 5" xfId="1020" xr:uid="{00000000-0005-0000-0000-0000FC030000}"/>
    <cellStyle name="Input 3 5 2" xfId="1442" xr:uid="{00000000-0005-0000-0000-0000A2050000}"/>
    <cellStyle name="Input 3 5 2 2" xfId="2433" xr:uid="{00000000-0005-0000-0000-000081090000}"/>
    <cellStyle name="Input 3 5 2 2 2" xfId="8475" xr:uid="{00000000-0005-0000-0000-00001B210000}"/>
    <cellStyle name="Input 3 5 2 2 2 2" xfId="8476" xr:uid="{00000000-0005-0000-0000-00001C210000}"/>
    <cellStyle name="Input 3 5 2 2 2 2 2" xfId="8477" xr:uid="{00000000-0005-0000-0000-00001D210000}"/>
    <cellStyle name="Input 3 5 2 2 2 2 3" xfId="29619" xr:uid="{00000000-0005-0000-0000-0000B3730000}"/>
    <cellStyle name="Input 3 5 2 2 2 3" xfId="8478" xr:uid="{00000000-0005-0000-0000-00001E210000}"/>
    <cellStyle name="Input 3 5 2 2 2 3 2" xfId="8479" xr:uid="{00000000-0005-0000-0000-00001F210000}"/>
    <cellStyle name="Input 3 5 2 2 2 3 3" xfId="31224" xr:uid="{00000000-0005-0000-0000-0000F8790000}"/>
    <cellStyle name="Input 3 5 2 2 2 4" xfId="8480" xr:uid="{00000000-0005-0000-0000-000020210000}"/>
    <cellStyle name="Input 3 5 2 2 3" xfId="8481" xr:uid="{00000000-0005-0000-0000-000021210000}"/>
    <cellStyle name="Input 3 5 2 2 3 2" xfId="8482" xr:uid="{00000000-0005-0000-0000-000022210000}"/>
    <cellStyle name="Input 3 5 2 2 3 3" xfId="28016" xr:uid="{00000000-0005-0000-0000-0000706D0000}"/>
    <cellStyle name="Input 3 5 2 2 4" xfId="8483" xr:uid="{00000000-0005-0000-0000-000023210000}"/>
    <cellStyle name="Input 3 5 2 2 4 2" xfId="8484" xr:uid="{00000000-0005-0000-0000-000024210000}"/>
    <cellStyle name="Input 3 5 2 2 5" xfId="8485" xr:uid="{00000000-0005-0000-0000-000025210000}"/>
    <cellStyle name="Input 3 5 2 2 6" xfId="27866" xr:uid="{00000000-0005-0000-0000-0000DA6C0000}"/>
    <cellStyle name="Input 3 5 2 3" xfId="8486" xr:uid="{00000000-0005-0000-0000-000026210000}"/>
    <cellStyle name="Input 3 5 2 3 2" xfId="8487" xr:uid="{00000000-0005-0000-0000-000027210000}"/>
    <cellStyle name="Input 3 5 2 3 2 2" xfId="8488" xr:uid="{00000000-0005-0000-0000-000028210000}"/>
    <cellStyle name="Input 3 5 2 3 2 2 2" xfId="25254" xr:uid="{00000000-0005-0000-0000-0000A6620000}"/>
    <cellStyle name="Input 3 5 2 3 3" xfId="8489" xr:uid="{00000000-0005-0000-0000-000029210000}"/>
    <cellStyle name="Input 3 5 2 3 3 2" xfId="8490" xr:uid="{00000000-0005-0000-0000-00002A210000}"/>
    <cellStyle name="Input 3 5 2 3 3 3" xfId="28633" xr:uid="{00000000-0005-0000-0000-0000D96F0000}"/>
    <cellStyle name="Input 3 5 2 3 4" xfId="8491" xr:uid="{00000000-0005-0000-0000-00002B210000}"/>
    <cellStyle name="Input 3 5 2 4" xfId="8492" xr:uid="{00000000-0005-0000-0000-00002C210000}"/>
    <cellStyle name="Input 3 5 2 4 2" xfId="8493" xr:uid="{00000000-0005-0000-0000-00002D210000}"/>
    <cellStyle name="Input 3 5 2 4 2 2" xfId="27097" xr:uid="{00000000-0005-0000-0000-0000D9690000}"/>
    <cellStyle name="Input 3 5 2 5" xfId="8494" xr:uid="{00000000-0005-0000-0000-00002E210000}"/>
    <cellStyle name="Input 3 5 2 5 2" xfId="8495" xr:uid="{00000000-0005-0000-0000-00002F210000}"/>
    <cellStyle name="Input 3 5 2 5 3" xfId="31309" xr:uid="{00000000-0005-0000-0000-00004D7A0000}"/>
    <cellStyle name="Input 3 5 2 6" xfId="8496" xr:uid="{00000000-0005-0000-0000-000030210000}"/>
    <cellStyle name="Input 3 5 2 7" xfId="31727" xr:uid="{00000000-0005-0000-0000-0000EF7B0000}"/>
    <cellStyle name="Input 3 5 3" xfId="1704" xr:uid="{00000000-0005-0000-0000-0000A8060000}"/>
    <cellStyle name="Input 3 5 3 2" xfId="2689" xr:uid="{00000000-0005-0000-0000-0000810A0000}"/>
    <cellStyle name="Input 3 5 3 2 2" xfId="8497" xr:uid="{00000000-0005-0000-0000-000031210000}"/>
    <cellStyle name="Input 3 5 3 2 2 2" xfId="8498" xr:uid="{00000000-0005-0000-0000-000032210000}"/>
    <cellStyle name="Input 3 5 3 2 2 2 2" xfId="8499" xr:uid="{00000000-0005-0000-0000-000033210000}"/>
    <cellStyle name="Input 3 5 3 2 2 3" xfId="8500" xr:uid="{00000000-0005-0000-0000-000034210000}"/>
    <cellStyle name="Input 3 5 3 2 2 3 2" xfId="8501" xr:uid="{00000000-0005-0000-0000-000035210000}"/>
    <cellStyle name="Input 3 5 3 2 2 3 3" xfId="30068" xr:uid="{00000000-0005-0000-0000-000074750000}"/>
    <cellStyle name="Input 3 5 3 2 2 4" xfId="8502" xr:uid="{00000000-0005-0000-0000-000036210000}"/>
    <cellStyle name="Input 3 5 3 2 3" xfId="8503" xr:uid="{00000000-0005-0000-0000-000037210000}"/>
    <cellStyle name="Input 3 5 3 2 3 2" xfId="8504" xr:uid="{00000000-0005-0000-0000-000038210000}"/>
    <cellStyle name="Input 3 5 3 2 4" xfId="8505" xr:uid="{00000000-0005-0000-0000-000039210000}"/>
    <cellStyle name="Input 3 5 3 2 4 2" xfId="8506" xr:uid="{00000000-0005-0000-0000-00003A210000}"/>
    <cellStyle name="Input 3 5 3 2 4 2 2" xfId="26193" xr:uid="{00000000-0005-0000-0000-000051660000}"/>
    <cellStyle name="Input 3 5 3 2 5" xfId="8507" xr:uid="{00000000-0005-0000-0000-00003B210000}"/>
    <cellStyle name="Input 3 5 3 2 5 2" xfId="30942" xr:uid="{00000000-0005-0000-0000-0000DE780000}"/>
    <cellStyle name="Input 3 5 3 2 6" xfId="32294" xr:uid="{00000000-0005-0000-0000-0000267E0000}"/>
    <cellStyle name="Input 3 5 3 3" xfId="8508" xr:uid="{00000000-0005-0000-0000-00003C210000}"/>
    <cellStyle name="Input 3 5 3 3 2" xfId="8509" xr:uid="{00000000-0005-0000-0000-00003D210000}"/>
    <cellStyle name="Input 3 5 3 3 2 2" xfId="8510" xr:uid="{00000000-0005-0000-0000-00003E210000}"/>
    <cellStyle name="Input 3 5 3 3 2 3" xfId="26596" xr:uid="{00000000-0005-0000-0000-0000E4670000}"/>
    <cellStyle name="Input 3 5 3 3 3" xfId="8511" xr:uid="{00000000-0005-0000-0000-00003F210000}"/>
    <cellStyle name="Input 3 5 3 3 3 2" xfId="8512" xr:uid="{00000000-0005-0000-0000-000040210000}"/>
    <cellStyle name="Input 3 5 3 3 4" xfId="8513" xr:uid="{00000000-0005-0000-0000-000041210000}"/>
    <cellStyle name="Input 3 5 3 4" xfId="8514" xr:uid="{00000000-0005-0000-0000-000042210000}"/>
    <cellStyle name="Input 3 5 3 4 2" xfId="8515" xr:uid="{00000000-0005-0000-0000-000043210000}"/>
    <cellStyle name="Input 3 5 3 5" xfId="8516" xr:uid="{00000000-0005-0000-0000-000044210000}"/>
    <cellStyle name="Input 3 5 3 5 2" xfId="8517" xr:uid="{00000000-0005-0000-0000-000045210000}"/>
    <cellStyle name="Input 3 5 3 6" xfId="8518" xr:uid="{00000000-0005-0000-0000-000046210000}"/>
    <cellStyle name="Input 3 5 3 6 2" xfId="27133" xr:uid="{00000000-0005-0000-0000-0000FD690000}"/>
    <cellStyle name="Input 3 5 3 7" xfId="31857" xr:uid="{00000000-0005-0000-0000-0000717C0000}"/>
    <cellStyle name="Input 3 5 4" xfId="2036" xr:uid="{00000000-0005-0000-0000-0000F4070000}"/>
    <cellStyle name="Input 3 5 4 2" xfId="8519" xr:uid="{00000000-0005-0000-0000-000047210000}"/>
    <cellStyle name="Input 3 5 4 2 2" xfId="8520" xr:uid="{00000000-0005-0000-0000-000048210000}"/>
    <cellStyle name="Input 3 5 4 2 2 2" xfId="8521" xr:uid="{00000000-0005-0000-0000-000049210000}"/>
    <cellStyle name="Input 3 5 4 2 2 3" xfId="29130" xr:uid="{00000000-0005-0000-0000-0000CA710000}"/>
    <cellStyle name="Input 3 5 4 2 3" xfId="8522" xr:uid="{00000000-0005-0000-0000-00004A210000}"/>
    <cellStyle name="Input 3 5 4 2 3 2" xfId="8523" xr:uid="{00000000-0005-0000-0000-00004B210000}"/>
    <cellStyle name="Input 3 5 4 2 3 2 2" xfId="29128" xr:uid="{00000000-0005-0000-0000-0000C8710000}"/>
    <cellStyle name="Input 3 5 4 2 3 3" xfId="27162" xr:uid="{00000000-0005-0000-0000-00001A6A0000}"/>
    <cellStyle name="Input 3 5 4 2 4" xfId="8524" xr:uid="{00000000-0005-0000-0000-00004C210000}"/>
    <cellStyle name="Input 3 5 4 3" xfId="8525" xr:uid="{00000000-0005-0000-0000-00004D210000}"/>
    <cellStyle name="Input 3 5 4 3 2" xfId="8526" xr:uid="{00000000-0005-0000-0000-00004E210000}"/>
    <cellStyle name="Input 3 5 4 3 2 2" xfId="28932" xr:uid="{00000000-0005-0000-0000-000004710000}"/>
    <cellStyle name="Input 3 5 4 4" xfId="8527" xr:uid="{00000000-0005-0000-0000-00004F210000}"/>
    <cellStyle name="Input 3 5 4 4 2" xfId="8528" xr:uid="{00000000-0005-0000-0000-000050210000}"/>
    <cellStyle name="Input 3 5 4 5" xfId="8529" xr:uid="{00000000-0005-0000-0000-000051210000}"/>
    <cellStyle name="Input 3 5 4 6" xfId="32109" xr:uid="{00000000-0005-0000-0000-00006D7D0000}"/>
    <cellStyle name="Input 3 5 5" xfId="8530" xr:uid="{00000000-0005-0000-0000-000052210000}"/>
    <cellStyle name="Input 3 5 5 2" xfId="8531" xr:uid="{00000000-0005-0000-0000-000053210000}"/>
    <cellStyle name="Input 3 5 5 2 2" xfId="8532" xr:uid="{00000000-0005-0000-0000-000054210000}"/>
    <cellStyle name="Input 3 5 5 2 3" xfId="25181" xr:uid="{00000000-0005-0000-0000-00005D620000}"/>
    <cellStyle name="Input 3 5 5 3" xfId="8533" xr:uid="{00000000-0005-0000-0000-000055210000}"/>
    <cellStyle name="Input 3 5 5 3 2" xfId="8534" xr:uid="{00000000-0005-0000-0000-000056210000}"/>
    <cellStyle name="Input 3 5 5 4" xfId="8535" xr:uid="{00000000-0005-0000-0000-000057210000}"/>
    <cellStyle name="Input 3 5 5 5" xfId="32464" xr:uid="{00000000-0005-0000-0000-0000D07E0000}"/>
    <cellStyle name="Input 3 5 6" xfId="8536" xr:uid="{00000000-0005-0000-0000-000058210000}"/>
    <cellStyle name="Input 3 5 6 2" xfId="8537" xr:uid="{00000000-0005-0000-0000-000059210000}"/>
    <cellStyle name="Input 3 5 6 2 2" xfId="26649" xr:uid="{00000000-0005-0000-0000-000019680000}"/>
    <cellStyle name="Input 3 5 7" xfId="8538" xr:uid="{00000000-0005-0000-0000-00005A210000}"/>
    <cellStyle name="Input 3 5 7 2" xfId="8539" xr:uid="{00000000-0005-0000-0000-00005B210000}"/>
    <cellStyle name="Input 3 5 8" xfId="8540" xr:uid="{00000000-0005-0000-0000-00005C210000}"/>
    <cellStyle name="Input 3 5 9" xfId="31532" xr:uid="{00000000-0005-0000-0000-00002C7B0000}"/>
    <cellStyle name="Input 3 6" xfId="948" xr:uid="{00000000-0005-0000-0000-0000B4030000}"/>
    <cellStyle name="Input 3 6 2" xfId="1977" xr:uid="{00000000-0005-0000-0000-0000B9070000}"/>
    <cellStyle name="Input 3 6 2 2" xfId="8541" xr:uid="{00000000-0005-0000-0000-00005D210000}"/>
    <cellStyle name="Input 3 6 2 2 2" xfId="8542" xr:uid="{00000000-0005-0000-0000-00005E210000}"/>
    <cellStyle name="Input 3 6 2 2 2 2" xfId="8543" xr:uid="{00000000-0005-0000-0000-00005F210000}"/>
    <cellStyle name="Input 3 6 2 2 3" xfId="8544" xr:uid="{00000000-0005-0000-0000-000060210000}"/>
    <cellStyle name="Input 3 6 2 2 3 2" xfId="8545" xr:uid="{00000000-0005-0000-0000-000061210000}"/>
    <cellStyle name="Input 3 6 2 2 4" xfId="8546" xr:uid="{00000000-0005-0000-0000-000062210000}"/>
    <cellStyle name="Input 3 6 2 3" xfId="8547" xr:uid="{00000000-0005-0000-0000-000063210000}"/>
    <cellStyle name="Input 3 6 2 3 2" xfId="8548" xr:uid="{00000000-0005-0000-0000-000064210000}"/>
    <cellStyle name="Input 3 6 2 4" xfId="8549" xr:uid="{00000000-0005-0000-0000-000065210000}"/>
    <cellStyle name="Input 3 6 2 4 2" xfId="8550" xr:uid="{00000000-0005-0000-0000-000066210000}"/>
    <cellStyle name="Input 3 6 2 5" xfId="8551" xr:uid="{00000000-0005-0000-0000-000067210000}"/>
    <cellStyle name="Input 3 6 2 5 2" xfId="27808" xr:uid="{00000000-0005-0000-0000-0000A06C0000}"/>
    <cellStyle name="Input 3 6 2 6" xfId="32073" xr:uid="{00000000-0005-0000-0000-0000497D0000}"/>
    <cellStyle name="Input 3 6 3" xfId="8552" xr:uid="{00000000-0005-0000-0000-000068210000}"/>
    <cellStyle name="Input 3 6 3 2" xfId="8553" xr:uid="{00000000-0005-0000-0000-000069210000}"/>
    <cellStyle name="Input 3 6 3 2 2" xfId="8554" xr:uid="{00000000-0005-0000-0000-00006A210000}"/>
    <cellStyle name="Input 3 6 3 3" xfId="8555" xr:uid="{00000000-0005-0000-0000-00006B210000}"/>
    <cellStyle name="Input 3 6 3 3 2" xfId="8556" xr:uid="{00000000-0005-0000-0000-00006C210000}"/>
    <cellStyle name="Input 3 6 3 4" xfId="8557" xr:uid="{00000000-0005-0000-0000-00006D210000}"/>
    <cellStyle name="Input 3 6 3 5" xfId="32428" xr:uid="{00000000-0005-0000-0000-0000AC7E0000}"/>
    <cellStyle name="Input 3 6 4" xfId="8558" xr:uid="{00000000-0005-0000-0000-00006E210000}"/>
    <cellStyle name="Input 3 6 4 2" xfId="8559" xr:uid="{00000000-0005-0000-0000-00006F210000}"/>
    <cellStyle name="Input 3 6 5" xfId="8560" xr:uid="{00000000-0005-0000-0000-000070210000}"/>
    <cellStyle name="Input 3 6 5 2" xfId="8561" xr:uid="{00000000-0005-0000-0000-000071210000}"/>
    <cellStyle name="Input 3 6 6" xfId="8562" xr:uid="{00000000-0005-0000-0000-000072210000}"/>
    <cellStyle name="Input 3 6 7" xfId="31620" xr:uid="{00000000-0005-0000-0000-0000847B0000}"/>
    <cellStyle name="Input 3 7" xfId="1279" xr:uid="{00000000-0005-0000-0000-0000FF040000}"/>
    <cellStyle name="Input 3 7 2" xfId="2273" xr:uid="{00000000-0005-0000-0000-0000E1080000}"/>
    <cellStyle name="Input 3 7 2 2" xfId="8563" xr:uid="{00000000-0005-0000-0000-000073210000}"/>
    <cellStyle name="Input 3 7 2 2 2" xfId="8564" xr:uid="{00000000-0005-0000-0000-000074210000}"/>
    <cellStyle name="Input 3 7 2 2 2 2" xfId="8565" xr:uid="{00000000-0005-0000-0000-000075210000}"/>
    <cellStyle name="Input 3 7 2 2 3" xfId="8566" xr:uid="{00000000-0005-0000-0000-000076210000}"/>
    <cellStyle name="Input 3 7 2 2 3 2" xfId="8567" xr:uid="{00000000-0005-0000-0000-000077210000}"/>
    <cellStyle name="Input 3 7 2 2 4" xfId="8568" xr:uid="{00000000-0005-0000-0000-000078210000}"/>
    <cellStyle name="Input 3 7 2 3" xfId="8569" xr:uid="{00000000-0005-0000-0000-000079210000}"/>
    <cellStyle name="Input 3 7 2 3 2" xfId="8570" xr:uid="{00000000-0005-0000-0000-00007A210000}"/>
    <cellStyle name="Input 3 7 2 4" xfId="8571" xr:uid="{00000000-0005-0000-0000-00007B210000}"/>
    <cellStyle name="Input 3 7 2 4 2" xfId="8572" xr:uid="{00000000-0005-0000-0000-00007C210000}"/>
    <cellStyle name="Input 3 7 2 4 3" xfId="27889" xr:uid="{00000000-0005-0000-0000-0000F16C0000}"/>
    <cellStyle name="Input 3 7 2 5" xfId="8573" xr:uid="{00000000-0005-0000-0000-00007D210000}"/>
    <cellStyle name="Input 3 7 3" xfId="8574" xr:uid="{00000000-0005-0000-0000-00007E210000}"/>
    <cellStyle name="Input 3 7 3 2" xfId="8575" xr:uid="{00000000-0005-0000-0000-00007F210000}"/>
    <cellStyle name="Input 3 7 3 2 2" xfId="8576" xr:uid="{00000000-0005-0000-0000-000080210000}"/>
    <cellStyle name="Input 3 7 3 2 2 2" xfId="30987" xr:uid="{00000000-0005-0000-0000-00000B790000}"/>
    <cellStyle name="Input 3 7 3 2 3" xfId="28082" xr:uid="{00000000-0005-0000-0000-0000B26D0000}"/>
    <cellStyle name="Input 3 7 3 3" xfId="8577" xr:uid="{00000000-0005-0000-0000-000081210000}"/>
    <cellStyle name="Input 3 7 3 3 2" xfId="8578" xr:uid="{00000000-0005-0000-0000-000082210000}"/>
    <cellStyle name="Input 3 7 3 3 2 2" xfId="30346" xr:uid="{00000000-0005-0000-0000-00008A760000}"/>
    <cellStyle name="Input 3 7 3 4" xfId="8579" xr:uid="{00000000-0005-0000-0000-000083210000}"/>
    <cellStyle name="Input 3 7 3 4 2" xfId="30582" xr:uid="{00000000-0005-0000-0000-000076770000}"/>
    <cellStyle name="Input 3 7 3 5" xfId="27315" xr:uid="{00000000-0005-0000-0000-0000B36A0000}"/>
    <cellStyle name="Input 3 7 4" xfId="8580" xr:uid="{00000000-0005-0000-0000-000084210000}"/>
    <cellStyle name="Input 3 7 4 2" xfId="8581" xr:uid="{00000000-0005-0000-0000-000085210000}"/>
    <cellStyle name="Input 3 7 5" xfId="8582" xr:uid="{00000000-0005-0000-0000-000086210000}"/>
    <cellStyle name="Input 3 7 5 2" xfId="8583" xr:uid="{00000000-0005-0000-0000-000087210000}"/>
    <cellStyle name="Input 3 7 5 2 2" xfId="29501" xr:uid="{00000000-0005-0000-0000-00003D730000}"/>
    <cellStyle name="Input 3 7 5 3" xfId="26062" xr:uid="{00000000-0005-0000-0000-0000CE650000}"/>
    <cellStyle name="Input 3 7 6" xfId="8584" xr:uid="{00000000-0005-0000-0000-000088210000}"/>
    <cellStyle name="Input 3 7 6 2" xfId="31252" xr:uid="{00000000-0005-0000-0000-0000147A0000}"/>
    <cellStyle name="Input 3 7 7" xfId="31659" xr:uid="{00000000-0005-0000-0000-0000AB7B0000}"/>
    <cellStyle name="Input 3 8" xfId="1546" xr:uid="{00000000-0005-0000-0000-00000A060000}"/>
    <cellStyle name="Input 3 8 2" xfId="8585" xr:uid="{00000000-0005-0000-0000-000089210000}"/>
    <cellStyle name="Input 3 8 2 2" xfId="8586" xr:uid="{00000000-0005-0000-0000-00008A210000}"/>
    <cellStyle name="Input 3 8 2 2 2" xfId="8587" xr:uid="{00000000-0005-0000-0000-00008B210000}"/>
    <cellStyle name="Input 3 8 2 3" xfId="8588" xr:uid="{00000000-0005-0000-0000-00008C210000}"/>
    <cellStyle name="Input 3 8 2 3 2" xfId="8589" xr:uid="{00000000-0005-0000-0000-00008D210000}"/>
    <cellStyle name="Input 3 8 2 4" xfId="8590" xr:uid="{00000000-0005-0000-0000-00008E210000}"/>
    <cellStyle name="Input 3 8 3" xfId="8591" xr:uid="{00000000-0005-0000-0000-00008F210000}"/>
    <cellStyle name="Input 3 8 3 2" xfId="8592" xr:uid="{00000000-0005-0000-0000-000090210000}"/>
    <cellStyle name="Input 3 8 3 3" xfId="28246" xr:uid="{00000000-0005-0000-0000-0000566E0000}"/>
    <cellStyle name="Input 3 8 4" xfId="8593" xr:uid="{00000000-0005-0000-0000-000091210000}"/>
    <cellStyle name="Input 3 8 4 2" xfId="8594" xr:uid="{00000000-0005-0000-0000-000092210000}"/>
    <cellStyle name="Input 3 8 4 3" xfId="27583" xr:uid="{00000000-0005-0000-0000-0000BF6B0000}"/>
    <cellStyle name="Input 3 8 5" xfId="8595" xr:uid="{00000000-0005-0000-0000-000093210000}"/>
    <cellStyle name="Input 3 8 6" xfId="31974" xr:uid="{00000000-0005-0000-0000-0000E67C0000}"/>
    <cellStyle name="Input 3 9" xfId="2806" xr:uid="{00000000-0005-0000-0000-0000F60A0000}"/>
    <cellStyle name="Input 3 9 2" xfId="8596" xr:uid="{00000000-0005-0000-0000-000094210000}"/>
    <cellStyle name="Input 3 9 2 2" xfId="8597" xr:uid="{00000000-0005-0000-0000-000095210000}"/>
    <cellStyle name="Input 3 9 3" xfId="8598" xr:uid="{00000000-0005-0000-0000-000096210000}"/>
    <cellStyle name="Input 3 9 3 2" xfId="8599" xr:uid="{00000000-0005-0000-0000-000097210000}"/>
    <cellStyle name="Input 3 9 4" xfId="8600" xr:uid="{00000000-0005-0000-0000-000098210000}"/>
    <cellStyle name="Input 3 9 5" xfId="31917" xr:uid="{00000000-0005-0000-0000-0000AD7C0000}"/>
    <cellStyle name="Input 4" xfId="277" xr:uid="{00000000-0005-0000-0000-000015010000}"/>
    <cellStyle name="Input 4 10" xfId="8601" xr:uid="{00000000-0005-0000-0000-000099210000}"/>
    <cellStyle name="Input 4 10 2" xfId="8602" xr:uid="{00000000-0005-0000-0000-00009A210000}"/>
    <cellStyle name="Input 4 10 3" xfId="28704" xr:uid="{00000000-0005-0000-0000-000020700000}"/>
    <cellStyle name="Input 4 11" xfId="8603" xr:uid="{00000000-0005-0000-0000-00009B210000}"/>
    <cellStyle name="Input 4 11 2" xfId="8604" xr:uid="{00000000-0005-0000-0000-00009C210000}"/>
    <cellStyle name="Input 4 11 2 2" xfId="25348" xr:uid="{00000000-0005-0000-0000-000004630000}"/>
    <cellStyle name="Input 4 11 3" xfId="28937" xr:uid="{00000000-0005-0000-0000-000009710000}"/>
    <cellStyle name="Input 4 12" xfId="8605" xr:uid="{00000000-0005-0000-0000-00009D210000}"/>
    <cellStyle name="Input 4 2" xfId="838" xr:uid="{00000000-0005-0000-0000-000046030000}"/>
    <cellStyle name="Input 4 2 10" xfId="8606" xr:uid="{00000000-0005-0000-0000-00009E210000}"/>
    <cellStyle name="Input 4 2 10 2" xfId="28309" xr:uid="{00000000-0005-0000-0000-0000956E0000}"/>
    <cellStyle name="Input 4 2 11" xfId="31353" xr:uid="{00000000-0005-0000-0000-0000797A0000}"/>
    <cellStyle name="Input 4 2 2" xfId="1015" xr:uid="{00000000-0005-0000-0000-0000F7030000}"/>
    <cellStyle name="Input 4 2 2 10" xfId="8607" xr:uid="{00000000-0005-0000-0000-00009F210000}"/>
    <cellStyle name="Input 4 2 2 10 2" xfId="29138" xr:uid="{00000000-0005-0000-0000-0000D2710000}"/>
    <cellStyle name="Input 4 2 2 11" xfId="26696" xr:uid="{00000000-0005-0000-0000-000048680000}"/>
    <cellStyle name="Input 4 2 2 2" xfId="1207" xr:uid="{00000000-0005-0000-0000-0000B7040000}"/>
    <cellStyle name="Input 4 2 2 2 2" xfId="1518" xr:uid="{00000000-0005-0000-0000-0000EE050000}"/>
    <cellStyle name="Input 4 2 2 2 2 2" xfId="2509" xr:uid="{00000000-0005-0000-0000-0000CD090000}"/>
    <cellStyle name="Input 4 2 2 2 2 2 2" xfId="8608" xr:uid="{00000000-0005-0000-0000-0000A0210000}"/>
    <cellStyle name="Input 4 2 2 2 2 2 2 2" xfId="8609" xr:uid="{00000000-0005-0000-0000-0000A1210000}"/>
    <cellStyle name="Input 4 2 2 2 2 2 2 2 2" xfId="8610" xr:uid="{00000000-0005-0000-0000-0000A2210000}"/>
    <cellStyle name="Input 4 2 2 2 2 2 2 3" xfId="8611" xr:uid="{00000000-0005-0000-0000-0000A3210000}"/>
    <cellStyle name="Input 4 2 2 2 2 2 2 3 2" xfId="8612" xr:uid="{00000000-0005-0000-0000-0000A4210000}"/>
    <cellStyle name="Input 4 2 2 2 2 2 2 3 2 2" xfId="25859" xr:uid="{00000000-0005-0000-0000-000003650000}"/>
    <cellStyle name="Input 4 2 2 2 2 2 2 4" xfId="8613" xr:uid="{00000000-0005-0000-0000-0000A5210000}"/>
    <cellStyle name="Input 4 2 2 2 2 2 2 5" xfId="30583" xr:uid="{00000000-0005-0000-0000-000077770000}"/>
    <cellStyle name="Input 4 2 2 2 2 2 3" xfId="8614" xr:uid="{00000000-0005-0000-0000-0000A6210000}"/>
    <cellStyle name="Input 4 2 2 2 2 2 3 2" xfId="8615" xr:uid="{00000000-0005-0000-0000-0000A7210000}"/>
    <cellStyle name="Input 4 2 2 2 2 2 4" xfId="8616" xr:uid="{00000000-0005-0000-0000-0000A8210000}"/>
    <cellStyle name="Input 4 2 2 2 2 2 4 2" xfId="8617" xr:uid="{00000000-0005-0000-0000-0000A9210000}"/>
    <cellStyle name="Input 4 2 2 2 2 2 4 2 2" xfId="26079" xr:uid="{00000000-0005-0000-0000-0000DF650000}"/>
    <cellStyle name="Input 4 2 2 2 2 2 5" xfId="8618" xr:uid="{00000000-0005-0000-0000-0000AA210000}"/>
    <cellStyle name="Input 4 2 2 2 2 2 5 2" xfId="26205" xr:uid="{00000000-0005-0000-0000-00005D660000}"/>
    <cellStyle name="Input 4 2 2 2 2 2 6" xfId="32196" xr:uid="{00000000-0005-0000-0000-0000C47D0000}"/>
    <cellStyle name="Input 4 2 2 2 2 3" xfId="8619" xr:uid="{00000000-0005-0000-0000-0000AB210000}"/>
    <cellStyle name="Input 4 2 2 2 2 3 2" xfId="8620" xr:uid="{00000000-0005-0000-0000-0000AC210000}"/>
    <cellStyle name="Input 4 2 2 2 2 3 2 2" xfId="8621" xr:uid="{00000000-0005-0000-0000-0000AD210000}"/>
    <cellStyle name="Input 4 2 2 2 2 3 2 2 2" xfId="29127" xr:uid="{00000000-0005-0000-0000-0000C7710000}"/>
    <cellStyle name="Input 4 2 2 2 2 3 3" xfId="8622" xr:uid="{00000000-0005-0000-0000-0000AE210000}"/>
    <cellStyle name="Input 4 2 2 2 2 3 3 2" xfId="8623" xr:uid="{00000000-0005-0000-0000-0000AF210000}"/>
    <cellStyle name="Input 4 2 2 2 2 3 3 2 2" xfId="27916" xr:uid="{00000000-0005-0000-0000-00000C6D0000}"/>
    <cellStyle name="Input 4 2 2 2 2 3 4" xfId="8624" xr:uid="{00000000-0005-0000-0000-0000B0210000}"/>
    <cellStyle name="Input 4 2 2 2 2 4" xfId="8625" xr:uid="{00000000-0005-0000-0000-0000B1210000}"/>
    <cellStyle name="Input 4 2 2 2 2 4 2" xfId="8626" xr:uid="{00000000-0005-0000-0000-0000B2210000}"/>
    <cellStyle name="Input 4 2 2 2 2 5" xfId="8627" xr:uid="{00000000-0005-0000-0000-0000B3210000}"/>
    <cellStyle name="Input 4 2 2 2 2 5 2" xfId="8628" xr:uid="{00000000-0005-0000-0000-0000B4210000}"/>
    <cellStyle name="Input 4 2 2 2 2 5 3" xfId="29547" xr:uid="{00000000-0005-0000-0000-00006B730000}"/>
    <cellStyle name="Input 4 2 2 2 2 6" xfId="8629" xr:uid="{00000000-0005-0000-0000-0000B5210000}"/>
    <cellStyle name="Input 4 2 2 2 2 7" xfId="31749" xr:uid="{00000000-0005-0000-0000-0000057C0000}"/>
    <cellStyle name="Input 4 2 2 2 3" xfId="1780" xr:uid="{00000000-0005-0000-0000-0000F4060000}"/>
    <cellStyle name="Input 4 2 2 2 3 2" xfId="2765" xr:uid="{00000000-0005-0000-0000-0000CD0A0000}"/>
    <cellStyle name="Input 4 2 2 2 3 2 2" xfId="8630" xr:uid="{00000000-0005-0000-0000-0000B6210000}"/>
    <cellStyle name="Input 4 2 2 2 3 2 2 2" xfId="8631" xr:uid="{00000000-0005-0000-0000-0000B7210000}"/>
    <cellStyle name="Input 4 2 2 2 3 2 2 2 2" xfId="8632" xr:uid="{00000000-0005-0000-0000-0000B8210000}"/>
    <cellStyle name="Input 4 2 2 2 3 2 2 3" xfId="8633" xr:uid="{00000000-0005-0000-0000-0000B9210000}"/>
    <cellStyle name="Input 4 2 2 2 3 2 2 3 2" xfId="8634" xr:uid="{00000000-0005-0000-0000-0000BA210000}"/>
    <cellStyle name="Input 4 2 2 2 3 2 2 4" xfId="8635" xr:uid="{00000000-0005-0000-0000-0000BB210000}"/>
    <cellStyle name="Input 4 2 2 2 3 2 2 4 2" xfId="26284" xr:uid="{00000000-0005-0000-0000-0000AC660000}"/>
    <cellStyle name="Input 4 2 2 2 3 2 3" xfId="8636" xr:uid="{00000000-0005-0000-0000-0000BC210000}"/>
    <cellStyle name="Input 4 2 2 2 3 2 3 2" xfId="8637" xr:uid="{00000000-0005-0000-0000-0000BD210000}"/>
    <cellStyle name="Input 4 2 2 2 3 2 3 2 2" xfId="30798" xr:uid="{00000000-0005-0000-0000-00004E780000}"/>
    <cellStyle name="Input 4 2 2 2 3 2 4" xfId="8638" xr:uid="{00000000-0005-0000-0000-0000BE210000}"/>
    <cellStyle name="Input 4 2 2 2 3 2 4 2" xfId="8639" xr:uid="{00000000-0005-0000-0000-0000BF210000}"/>
    <cellStyle name="Input 4 2 2 2 3 2 4 2 2" xfId="26557" xr:uid="{00000000-0005-0000-0000-0000BD670000}"/>
    <cellStyle name="Input 4 2 2 2 3 2 5" xfId="8640" xr:uid="{00000000-0005-0000-0000-0000C0210000}"/>
    <cellStyle name="Input 4 2 2 2 3 2 5 2" xfId="27517" xr:uid="{00000000-0005-0000-0000-00007D6B0000}"/>
    <cellStyle name="Input 4 2 2 2 3 2 6" xfId="32340" xr:uid="{00000000-0005-0000-0000-0000547E0000}"/>
    <cellStyle name="Input 4 2 2 2 3 3" xfId="8641" xr:uid="{00000000-0005-0000-0000-0000C1210000}"/>
    <cellStyle name="Input 4 2 2 2 3 3 2" xfId="8642" xr:uid="{00000000-0005-0000-0000-0000C2210000}"/>
    <cellStyle name="Input 4 2 2 2 3 3 2 2" xfId="8643" xr:uid="{00000000-0005-0000-0000-0000C3210000}"/>
    <cellStyle name="Input 4 2 2 2 3 3 3" xfId="8644" xr:uid="{00000000-0005-0000-0000-0000C4210000}"/>
    <cellStyle name="Input 4 2 2 2 3 3 3 2" xfId="8645" xr:uid="{00000000-0005-0000-0000-0000C5210000}"/>
    <cellStyle name="Input 4 2 2 2 3 3 4" xfId="8646" xr:uid="{00000000-0005-0000-0000-0000C6210000}"/>
    <cellStyle name="Input 4 2 2 2 3 3 5" xfId="25288" xr:uid="{00000000-0005-0000-0000-0000C8620000}"/>
    <cellStyle name="Input 4 2 2 2 3 4" xfId="8647" xr:uid="{00000000-0005-0000-0000-0000C7210000}"/>
    <cellStyle name="Input 4 2 2 2 3 4 2" xfId="8648" xr:uid="{00000000-0005-0000-0000-0000C8210000}"/>
    <cellStyle name="Input 4 2 2 2 3 5" xfId="8649" xr:uid="{00000000-0005-0000-0000-0000C9210000}"/>
    <cellStyle name="Input 4 2 2 2 3 5 2" xfId="8650" xr:uid="{00000000-0005-0000-0000-0000CA210000}"/>
    <cellStyle name="Input 4 2 2 2 3 5 3" xfId="28303" xr:uid="{00000000-0005-0000-0000-00008F6E0000}"/>
    <cellStyle name="Input 4 2 2 2 3 6" xfId="8651" xr:uid="{00000000-0005-0000-0000-0000CB210000}"/>
    <cellStyle name="Input 4 2 2 2 3 6 2" xfId="31185" xr:uid="{00000000-0005-0000-0000-0000D1790000}"/>
    <cellStyle name="Input 4 2 2 2 3 7" xfId="29640" xr:uid="{00000000-0005-0000-0000-0000C8730000}"/>
    <cellStyle name="Input 4 2 2 2 4" xfId="2205" xr:uid="{00000000-0005-0000-0000-00009D080000}"/>
    <cellStyle name="Input 4 2 2 2 4 2" xfId="8652" xr:uid="{00000000-0005-0000-0000-0000CC210000}"/>
    <cellStyle name="Input 4 2 2 2 4 2 2" xfId="8653" xr:uid="{00000000-0005-0000-0000-0000CD210000}"/>
    <cellStyle name="Input 4 2 2 2 4 2 2 2" xfId="8654" xr:uid="{00000000-0005-0000-0000-0000CE210000}"/>
    <cellStyle name="Input 4 2 2 2 4 2 2 2 2" xfId="31043" xr:uid="{00000000-0005-0000-0000-000043790000}"/>
    <cellStyle name="Input 4 2 2 2 4 2 2 3" xfId="29238" xr:uid="{00000000-0005-0000-0000-000036720000}"/>
    <cellStyle name="Input 4 2 2 2 4 2 3" xfId="8655" xr:uid="{00000000-0005-0000-0000-0000CF210000}"/>
    <cellStyle name="Input 4 2 2 2 4 2 3 2" xfId="8656" xr:uid="{00000000-0005-0000-0000-0000D0210000}"/>
    <cellStyle name="Input 4 2 2 2 4 2 3 3" xfId="26475" xr:uid="{00000000-0005-0000-0000-00006B670000}"/>
    <cellStyle name="Input 4 2 2 2 4 2 4" xfId="8657" xr:uid="{00000000-0005-0000-0000-0000D1210000}"/>
    <cellStyle name="Input 4 2 2 2 4 3" xfId="8658" xr:uid="{00000000-0005-0000-0000-0000D2210000}"/>
    <cellStyle name="Input 4 2 2 2 4 3 2" xfId="8659" xr:uid="{00000000-0005-0000-0000-0000D3210000}"/>
    <cellStyle name="Input 4 2 2 2 4 4" xfId="8660" xr:uid="{00000000-0005-0000-0000-0000D4210000}"/>
    <cellStyle name="Input 4 2 2 2 4 4 2" xfId="8661" xr:uid="{00000000-0005-0000-0000-0000D5210000}"/>
    <cellStyle name="Input 4 2 2 2 4 5" xfId="8662" xr:uid="{00000000-0005-0000-0000-0000D6210000}"/>
    <cellStyle name="Input 4 2 2 2 5" xfId="8663" xr:uid="{00000000-0005-0000-0000-0000D7210000}"/>
    <cellStyle name="Input 4 2 2 2 5 2" xfId="8664" xr:uid="{00000000-0005-0000-0000-0000D8210000}"/>
    <cellStyle name="Input 4 2 2 2 5 2 2" xfId="8665" xr:uid="{00000000-0005-0000-0000-0000D9210000}"/>
    <cellStyle name="Input 4 2 2 2 5 3" xfId="8666" xr:uid="{00000000-0005-0000-0000-0000DA210000}"/>
    <cellStyle name="Input 4 2 2 2 5 3 2" xfId="8667" xr:uid="{00000000-0005-0000-0000-0000DB210000}"/>
    <cellStyle name="Input 4 2 2 2 5 4" xfId="8668" xr:uid="{00000000-0005-0000-0000-0000DC210000}"/>
    <cellStyle name="Input 4 2 2 2 5 5" xfId="27593" xr:uid="{00000000-0005-0000-0000-0000C96B0000}"/>
    <cellStyle name="Input 4 2 2 2 6" xfId="8669" xr:uid="{00000000-0005-0000-0000-0000DD210000}"/>
    <cellStyle name="Input 4 2 2 2 6 2" xfId="8670" xr:uid="{00000000-0005-0000-0000-0000DE210000}"/>
    <cellStyle name="Input 4 2 2 2 7" xfId="8671" xr:uid="{00000000-0005-0000-0000-0000DF210000}"/>
    <cellStyle name="Input 4 2 2 2 7 2" xfId="8672" xr:uid="{00000000-0005-0000-0000-0000E0210000}"/>
    <cellStyle name="Input 4 2 2 2 8" xfId="8673" xr:uid="{00000000-0005-0000-0000-0000E1210000}"/>
    <cellStyle name="Input 4 2 2 2 9" xfId="27161" xr:uid="{00000000-0005-0000-0000-0000196A0000}"/>
    <cellStyle name="Input 4 2 2 3" xfId="1439" xr:uid="{00000000-0005-0000-0000-00009F050000}"/>
    <cellStyle name="Input 4 2 2 3 2" xfId="1701" xr:uid="{00000000-0005-0000-0000-0000A5060000}"/>
    <cellStyle name="Input 4 2 2 3 2 2" xfId="2686" xr:uid="{00000000-0005-0000-0000-00007E0A0000}"/>
    <cellStyle name="Input 4 2 2 3 2 2 2" xfId="8674" xr:uid="{00000000-0005-0000-0000-0000E2210000}"/>
    <cellStyle name="Input 4 2 2 3 2 2 2 2" xfId="8675" xr:uid="{00000000-0005-0000-0000-0000E3210000}"/>
    <cellStyle name="Input 4 2 2 3 2 2 2 2 2" xfId="8676" xr:uid="{00000000-0005-0000-0000-0000E4210000}"/>
    <cellStyle name="Input 4 2 2 3 2 2 2 3" xfId="8677" xr:uid="{00000000-0005-0000-0000-0000E5210000}"/>
    <cellStyle name="Input 4 2 2 3 2 2 2 3 2" xfId="8678" xr:uid="{00000000-0005-0000-0000-0000E6210000}"/>
    <cellStyle name="Input 4 2 2 3 2 2 2 4" xfId="8679" xr:uid="{00000000-0005-0000-0000-0000E7210000}"/>
    <cellStyle name="Input 4 2 2 3 2 2 2 5" xfId="29890" xr:uid="{00000000-0005-0000-0000-0000C2740000}"/>
    <cellStyle name="Input 4 2 2 3 2 2 3" xfId="8680" xr:uid="{00000000-0005-0000-0000-0000E8210000}"/>
    <cellStyle name="Input 4 2 2 3 2 2 3 2" xfId="8681" xr:uid="{00000000-0005-0000-0000-0000E9210000}"/>
    <cellStyle name="Input 4 2 2 3 2 2 4" xfId="8682" xr:uid="{00000000-0005-0000-0000-0000EA210000}"/>
    <cellStyle name="Input 4 2 2 3 2 2 4 2" xfId="8683" xr:uid="{00000000-0005-0000-0000-0000EB210000}"/>
    <cellStyle name="Input 4 2 2 3 2 2 4 3" xfId="30236" xr:uid="{00000000-0005-0000-0000-00001C760000}"/>
    <cellStyle name="Input 4 2 2 3 2 2 5" xfId="8684" xr:uid="{00000000-0005-0000-0000-0000EC210000}"/>
    <cellStyle name="Input 4 2 2 3 2 2 5 2" xfId="28973" xr:uid="{00000000-0005-0000-0000-00002D710000}"/>
    <cellStyle name="Input 4 2 2 3 2 3" xfId="8685" xr:uid="{00000000-0005-0000-0000-0000ED210000}"/>
    <cellStyle name="Input 4 2 2 3 2 3 2" xfId="8686" xr:uid="{00000000-0005-0000-0000-0000EE210000}"/>
    <cellStyle name="Input 4 2 2 3 2 3 2 2" xfId="8687" xr:uid="{00000000-0005-0000-0000-0000EF210000}"/>
    <cellStyle name="Input 4 2 2 3 2 3 3" xfId="8688" xr:uid="{00000000-0005-0000-0000-0000F0210000}"/>
    <cellStyle name="Input 4 2 2 3 2 3 3 2" xfId="8689" xr:uid="{00000000-0005-0000-0000-0000F1210000}"/>
    <cellStyle name="Input 4 2 2 3 2 3 4" xfId="8690" xr:uid="{00000000-0005-0000-0000-0000F2210000}"/>
    <cellStyle name="Input 4 2 2 3 2 3 4 2" xfId="29734" xr:uid="{00000000-0005-0000-0000-000026740000}"/>
    <cellStyle name="Input 4 2 2 3 2 3 5" xfId="30537" xr:uid="{00000000-0005-0000-0000-000049770000}"/>
    <cellStyle name="Input 4 2 2 3 2 4" xfId="8691" xr:uid="{00000000-0005-0000-0000-0000F3210000}"/>
    <cellStyle name="Input 4 2 2 3 2 4 2" xfId="8692" xr:uid="{00000000-0005-0000-0000-0000F4210000}"/>
    <cellStyle name="Input 4 2 2 3 2 4 2 2" xfId="26514" xr:uid="{00000000-0005-0000-0000-000092670000}"/>
    <cellStyle name="Input 4 2 2 3 2 4 3" xfId="26963" xr:uid="{00000000-0005-0000-0000-000053690000}"/>
    <cellStyle name="Input 4 2 2 3 2 5" xfId="8693" xr:uid="{00000000-0005-0000-0000-0000F5210000}"/>
    <cellStyle name="Input 4 2 2 3 2 5 2" xfId="8694" xr:uid="{00000000-0005-0000-0000-0000F6210000}"/>
    <cellStyle name="Input 4 2 2 3 2 5 3" xfId="25920" xr:uid="{00000000-0005-0000-0000-000040650000}"/>
    <cellStyle name="Input 4 2 2 3 2 6" xfId="8695" xr:uid="{00000000-0005-0000-0000-0000F7210000}"/>
    <cellStyle name="Input 4 2 2 3 2 7" xfId="27615" xr:uid="{00000000-0005-0000-0000-0000DF6B0000}"/>
    <cellStyle name="Input 4 2 2 3 3" xfId="2430" xr:uid="{00000000-0005-0000-0000-00007E090000}"/>
    <cellStyle name="Input 4 2 2 3 3 2" xfId="8696" xr:uid="{00000000-0005-0000-0000-0000F8210000}"/>
    <cellStyle name="Input 4 2 2 3 3 2 2" xfId="8697" xr:uid="{00000000-0005-0000-0000-0000F9210000}"/>
    <cellStyle name="Input 4 2 2 3 3 2 2 2" xfId="8698" xr:uid="{00000000-0005-0000-0000-0000FA210000}"/>
    <cellStyle name="Input 4 2 2 3 3 2 3" xfId="8699" xr:uid="{00000000-0005-0000-0000-0000FB210000}"/>
    <cellStyle name="Input 4 2 2 3 3 2 3 2" xfId="8700" xr:uid="{00000000-0005-0000-0000-0000FC210000}"/>
    <cellStyle name="Input 4 2 2 3 3 2 4" xfId="8701" xr:uid="{00000000-0005-0000-0000-0000FD210000}"/>
    <cellStyle name="Input 4 2 2 3 3 2 5" xfId="29069" xr:uid="{00000000-0005-0000-0000-00008D710000}"/>
    <cellStyle name="Input 4 2 2 3 3 3" xfId="8702" xr:uid="{00000000-0005-0000-0000-0000FE210000}"/>
    <cellStyle name="Input 4 2 2 3 3 3 2" xfId="8703" xr:uid="{00000000-0005-0000-0000-0000FF210000}"/>
    <cellStyle name="Input 4 2 2 3 3 3 2 2" xfId="27199" xr:uid="{00000000-0005-0000-0000-00003F6A0000}"/>
    <cellStyle name="Input 4 2 2 3 3 4" xfId="8704" xr:uid="{00000000-0005-0000-0000-000000220000}"/>
    <cellStyle name="Input 4 2 2 3 3 4 2" xfId="8705" xr:uid="{00000000-0005-0000-0000-000001220000}"/>
    <cellStyle name="Input 4 2 2 3 3 5" xfId="8706" xr:uid="{00000000-0005-0000-0000-000002220000}"/>
    <cellStyle name="Input 4 2 2 3 4" xfId="8707" xr:uid="{00000000-0005-0000-0000-000003220000}"/>
    <cellStyle name="Input 4 2 2 3 4 2" xfId="8708" xr:uid="{00000000-0005-0000-0000-000004220000}"/>
    <cellStyle name="Input 4 2 2 3 4 2 2" xfId="8709" xr:uid="{00000000-0005-0000-0000-000005220000}"/>
    <cellStyle name="Input 4 2 2 3 4 3" xfId="8710" xr:uid="{00000000-0005-0000-0000-000006220000}"/>
    <cellStyle name="Input 4 2 2 3 4 3 2" xfId="8711" xr:uid="{00000000-0005-0000-0000-000007220000}"/>
    <cellStyle name="Input 4 2 2 3 4 4" xfId="8712" xr:uid="{00000000-0005-0000-0000-000008220000}"/>
    <cellStyle name="Input 4 2 2 3 5" xfId="8713" xr:uid="{00000000-0005-0000-0000-000009220000}"/>
    <cellStyle name="Input 4 2 2 3 5 2" xfId="8714" xr:uid="{00000000-0005-0000-0000-00000A220000}"/>
    <cellStyle name="Input 4 2 2 3 6" xfId="8715" xr:uid="{00000000-0005-0000-0000-00000B220000}"/>
    <cellStyle name="Input 4 2 2 3 6 2" xfId="8716" xr:uid="{00000000-0005-0000-0000-00000C220000}"/>
    <cellStyle name="Input 4 2 2 3 7" xfId="8717" xr:uid="{00000000-0005-0000-0000-00000D220000}"/>
    <cellStyle name="Input 4 2 2 3 7 2" xfId="30313" xr:uid="{00000000-0005-0000-0000-000069760000}"/>
    <cellStyle name="Input 4 2 2 3 8" xfId="31529" xr:uid="{00000000-0005-0000-0000-0000297B0000}"/>
    <cellStyle name="Input 4 2 2 4" xfId="1301" xr:uid="{00000000-0005-0000-0000-000015050000}"/>
    <cellStyle name="Input 4 2 2 4 2" xfId="2292" xr:uid="{00000000-0005-0000-0000-0000F4080000}"/>
    <cellStyle name="Input 4 2 2 4 2 2" xfId="8718" xr:uid="{00000000-0005-0000-0000-00000E220000}"/>
    <cellStyle name="Input 4 2 2 4 2 2 2" xfId="8719" xr:uid="{00000000-0005-0000-0000-00000F220000}"/>
    <cellStyle name="Input 4 2 2 4 2 2 2 2" xfId="8720" xr:uid="{00000000-0005-0000-0000-000010220000}"/>
    <cellStyle name="Input 4 2 2 4 2 2 3" xfId="8721" xr:uid="{00000000-0005-0000-0000-000011220000}"/>
    <cellStyle name="Input 4 2 2 4 2 2 3 2" xfId="8722" xr:uid="{00000000-0005-0000-0000-000012220000}"/>
    <cellStyle name="Input 4 2 2 4 2 2 3 2 2" xfId="31000" xr:uid="{00000000-0005-0000-0000-000018790000}"/>
    <cellStyle name="Input 4 2 2 4 2 2 4" xfId="8723" xr:uid="{00000000-0005-0000-0000-000013220000}"/>
    <cellStyle name="Input 4 2 2 4 2 2 4 2" xfId="26812" xr:uid="{00000000-0005-0000-0000-0000BC680000}"/>
    <cellStyle name="Input 4 2 2 4 2 3" xfId="8724" xr:uid="{00000000-0005-0000-0000-000014220000}"/>
    <cellStyle name="Input 4 2 2 4 2 3 2" xfId="8725" xr:uid="{00000000-0005-0000-0000-000015220000}"/>
    <cellStyle name="Input 4 2 2 4 2 4" xfId="8726" xr:uid="{00000000-0005-0000-0000-000016220000}"/>
    <cellStyle name="Input 4 2 2 4 2 4 2" xfId="8727" xr:uid="{00000000-0005-0000-0000-000017220000}"/>
    <cellStyle name="Input 4 2 2 4 2 4 2 2" xfId="27761" xr:uid="{00000000-0005-0000-0000-0000716C0000}"/>
    <cellStyle name="Input 4 2 2 4 2 5" xfId="8728" xr:uid="{00000000-0005-0000-0000-000018220000}"/>
    <cellStyle name="Input 4 2 2 4 3" xfId="8729" xr:uid="{00000000-0005-0000-0000-000019220000}"/>
    <cellStyle name="Input 4 2 2 4 3 2" xfId="8730" xr:uid="{00000000-0005-0000-0000-00001A220000}"/>
    <cellStyle name="Input 4 2 2 4 3 2 2" xfId="8731" xr:uid="{00000000-0005-0000-0000-00001B220000}"/>
    <cellStyle name="Input 4 2 2 4 3 2 3" xfId="25529" xr:uid="{00000000-0005-0000-0000-0000B9630000}"/>
    <cellStyle name="Input 4 2 2 4 3 3" xfId="8732" xr:uid="{00000000-0005-0000-0000-00001C220000}"/>
    <cellStyle name="Input 4 2 2 4 3 3 2" xfId="8733" xr:uid="{00000000-0005-0000-0000-00001D220000}"/>
    <cellStyle name="Input 4 2 2 4 3 4" xfId="8734" xr:uid="{00000000-0005-0000-0000-00001E220000}"/>
    <cellStyle name="Input 4 2 2 4 3 5" xfId="30594" xr:uid="{00000000-0005-0000-0000-000082770000}"/>
    <cellStyle name="Input 4 2 2 4 4" xfId="8735" xr:uid="{00000000-0005-0000-0000-00001F220000}"/>
    <cellStyle name="Input 4 2 2 4 4 2" xfId="8736" xr:uid="{00000000-0005-0000-0000-000020220000}"/>
    <cellStyle name="Input 4 2 2 4 5" xfId="8737" xr:uid="{00000000-0005-0000-0000-000021220000}"/>
    <cellStyle name="Input 4 2 2 4 5 2" xfId="8738" xr:uid="{00000000-0005-0000-0000-000022220000}"/>
    <cellStyle name="Input 4 2 2 4 6" xfId="8739" xr:uid="{00000000-0005-0000-0000-000023220000}"/>
    <cellStyle name="Input 4 2 2 5" xfId="1563" xr:uid="{00000000-0005-0000-0000-00001B060000}"/>
    <cellStyle name="Input 4 2 2 5 2" xfId="2548" xr:uid="{00000000-0005-0000-0000-0000F4090000}"/>
    <cellStyle name="Input 4 2 2 5 2 2" xfId="8740" xr:uid="{00000000-0005-0000-0000-000024220000}"/>
    <cellStyle name="Input 4 2 2 5 2 2 2" xfId="8741" xr:uid="{00000000-0005-0000-0000-000025220000}"/>
    <cellStyle name="Input 4 2 2 5 2 2 2 2" xfId="8742" xr:uid="{00000000-0005-0000-0000-000026220000}"/>
    <cellStyle name="Input 4 2 2 5 2 2 2 2 2" xfId="27907" xr:uid="{00000000-0005-0000-0000-0000036D0000}"/>
    <cellStyle name="Input 4 2 2 5 2 2 3" xfId="8743" xr:uid="{00000000-0005-0000-0000-000027220000}"/>
    <cellStyle name="Input 4 2 2 5 2 2 3 2" xfId="8744" xr:uid="{00000000-0005-0000-0000-000028220000}"/>
    <cellStyle name="Input 4 2 2 5 2 2 3 2 2" xfId="28352" xr:uid="{00000000-0005-0000-0000-0000C06E0000}"/>
    <cellStyle name="Input 4 2 2 5 2 2 3 3" xfId="28467" xr:uid="{00000000-0005-0000-0000-0000336F0000}"/>
    <cellStyle name="Input 4 2 2 5 2 2 4" xfId="8745" xr:uid="{00000000-0005-0000-0000-000029220000}"/>
    <cellStyle name="Input 4 2 2 5 2 2 4 2" xfId="28687" xr:uid="{00000000-0005-0000-0000-00000F700000}"/>
    <cellStyle name="Input 4 2 2 5 2 3" xfId="8746" xr:uid="{00000000-0005-0000-0000-00002A220000}"/>
    <cellStyle name="Input 4 2 2 5 2 3 2" xfId="8747" xr:uid="{00000000-0005-0000-0000-00002B220000}"/>
    <cellStyle name="Input 4 2 2 5 2 3 3" xfId="25732" xr:uid="{00000000-0005-0000-0000-000084640000}"/>
    <cellStyle name="Input 4 2 2 5 2 4" xfId="8748" xr:uid="{00000000-0005-0000-0000-00002C220000}"/>
    <cellStyle name="Input 4 2 2 5 2 4 2" xfId="8749" xr:uid="{00000000-0005-0000-0000-00002D220000}"/>
    <cellStyle name="Input 4 2 2 5 2 4 2 2" xfId="28899" xr:uid="{00000000-0005-0000-0000-0000E3700000}"/>
    <cellStyle name="Input 4 2 2 5 2 5" xfId="8750" xr:uid="{00000000-0005-0000-0000-00002E220000}"/>
    <cellStyle name="Input 4 2 2 5 2 5 2" xfId="29693" xr:uid="{00000000-0005-0000-0000-0000FD730000}"/>
    <cellStyle name="Input 4 2 2 5 2 6" xfId="27770" xr:uid="{00000000-0005-0000-0000-00007A6C0000}"/>
    <cellStyle name="Input 4 2 2 5 3" xfId="8751" xr:uid="{00000000-0005-0000-0000-00002F220000}"/>
    <cellStyle name="Input 4 2 2 5 3 2" xfId="8752" xr:uid="{00000000-0005-0000-0000-000030220000}"/>
    <cellStyle name="Input 4 2 2 5 3 2 2" xfId="8753" xr:uid="{00000000-0005-0000-0000-000031220000}"/>
    <cellStyle name="Input 4 2 2 5 3 3" xfId="8754" xr:uid="{00000000-0005-0000-0000-000032220000}"/>
    <cellStyle name="Input 4 2 2 5 3 3 2" xfId="8755" xr:uid="{00000000-0005-0000-0000-000033220000}"/>
    <cellStyle name="Input 4 2 2 5 3 3 3" xfId="28586" xr:uid="{00000000-0005-0000-0000-0000AA6F0000}"/>
    <cellStyle name="Input 4 2 2 5 3 4" xfId="8756" xr:uid="{00000000-0005-0000-0000-000034220000}"/>
    <cellStyle name="Input 4 2 2 5 3 5" xfId="27154" xr:uid="{00000000-0005-0000-0000-0000126A0000}"/>
    <cellStyle name="Input 4 2 2 5 4" xfId="8757" xr:uid="{00000000-0005-0000-0000-000035220000}"/>
    <cellStyle name="Input 4 2 2 5 4 2" xfId="8758" xr:uid="{00000000-0005-0000-0000-000036220000}"/>
    <cellStyle name="Input 4 2 2 5 5" xfId="8759" xr:uid="{00000000-0005-0000-0000-000037220000}"/>
    <cellStyle name="Input 4 2 2 5 5 2" xfId="8760" xr:uid="{00000000-0005-0000-0000-000038220000}"/>
    <cellStyle name="Input 4 2 2 5 5 3" xfId="30436" xr:uid="{00000000-0005-0000-0000-0000E4760000}"/>
    <cellStyle name="Input 4 2 2 5 6" xfId="8761" xr:uid="{00000000-0005-0000-0000-000039220000}"/>
    <cellStyle name="Input 4 2 2 6" xfId="2032" xr:uid="{00000000-0005-0000-0000-0000F0070000}"/>
    <cellStyle name="Input 4 2 2 6 2" xfId="8762" xr:uid="{00000000-0005-0000-0000-00003A220000}"/>
    <cellStyle name="Input 4 2 2 6 2 2" xfId="8763" xr:uid="{00000000-0005-0000-0000-00003B220000}"/>
    <cellStyle name="Input 4 2 2 6 2 2 2" xfId="8764" xr:uid="{00000000-0005-0000-0000-00003C220000}"/>
    <cellStyle name="Input 4 2 2 6 2 3" xfId="8765" xr:uid="{00000000-0005-0000-0000-00003D220000}"/>
    <cellStyle name="Input 4 2 2 6 2 3 2" xfId="8766" xr:uid="{00000000-0005-0000-0000-00003E220000}"/>
    <cellStyle name="Input 4 2 2 6 2 3 3" xfId="26465" xr:uid="{00000000-0005-0000-0000-000061670000}"/>
    <cellStyle name="Input 4 2 2 6 2 4" xfId="8767" xr:uid="{00000000-0005-0000-0000-00003F220000}"/>
    <cellStyle name="Input 4 2 2 6 3" xfId="8768" xr:uid="{00000000-0005-0000-0000-000040220000}"/>
    <cellStyle name="Input 4 2 2 6 3 2" xfId="8769" xr:uid="{00000000-0005-0000-0000-000041220000}"/>
    <cellStyle name="Input 4 2 2 6 3 2 2" xfId="26735" xr:uid="{00000000-0005-0000-0000-00006F680000}"/>
    <cellStyle name="Input 4 2 2 6 4" xfId="8770" xr:uid="{00000000-0005-0000-0000-000042220000}"/>
    <cellStyle name="Input 4 2 2 6 4 2" xfId="8771" xr:uid="{00000000-0005-0000-0000-000043220000}"/>
    <cellStyle name="Input 4 2 2 6 5" xfId="8772" xr:uid="{00000000-0005-0000-0000-000044220000}"/>
    <cellStyle name="Input 4 2 2 6 6" xfId="32105" xr:uid="{00000000-0005-0000-0000-0000697D0000}"/>
    <cellStyle name="Input 4 2 2 7" xfId="2807" xr:uid="{00000000-0005-0000-0000-0000F70A0000}"/>
    <cellStyle name="Input 4 2 2 7 2" xfId="8773" xr:uid="{00000000-0005-0000-0000-000045220000}"/>
    <cellStyle name="Input 4 2 2 7 2 2" xfId="8774" xr:uid="{00000000-0005-0000-0000-000046220000}"/>
    <cellStyle name="Input 4 2 2 7 2 3" xfId="27024" xr:uid="{00000000-0005-0000-0000-000090690000}"/>
    <cellStyle name="Input 4 2 2 7 3" xfId="8775" xr:uid="{00000000-0005-0000-0000-000047220000}"/>
    <cellStyle name="Input 4 2 2 7 3 2" xfId="8776" xr:uid="{00000000-0005-0000-0000-000048220000}"/>
    <cellStyle name="Input 4 2 2 7 4" xfId="8777" xr:uid="{00000000-0005-0000-0000-000049220000}"/>
    <cellStyle name="Input 4 2 2 7 5" xfId="31951" xr:uid="{00000000-0005-0000-0000-0000CF7C0000}"/>
    <cellStyle name="Input 4 2 2 8" xfId="8778" xr:uid="{00000000-0005-0000-0000-00004A220000}"/>
    <cellStyle name="Input 4 2 2 8 2" xfId="8779" xr:uid="{00000000-0005-0000-0000-00004B220000}"/>
    <cellStyle name="Input 4 2 2 8 2 2" xfId="29279" xr:uid="{00000000-0005-0000-0000-00005F720000}"/>
    <cellStyle name="Input 4 2 2 9" xfId="8780" xr:uid="{00000000-0005-0000-0000-00004C220000}"/>
    <cellStyle name="Input 4 2 2 9 2" xfId="8781" xr:uid="{00000000-0005-0000-0000-00004D220000}"/>
    <cellStyle name="Input 4 2 3" xfId="1243" xr:uid="{00000000-0005-0000-0000-0000DB040000}"/>
    <cellStyle name="Input 4 2 3 2" xfId="1361" xr:uid="{00000000-0005-0000-0000-000051050000}"/>
    <cellStyle name="Input 4 2 3 2 2" xfId="2352" xr:uid="{00000000-0005-0000-0000-000030090000}"/>
    <cellStyle name="Input 4 2 3 2 2 2" xfId="8782" xr:uid="{00000000-0005-0000-0000-00004E220000}"/>
    <cellStyle name="Input 4 2 3 2 2 2 2" xfId="8783" xr:uid="{00000000-0005-0000-0000-00004F220000}"/>
    <cellStyle name="Input 4 2 3 2 2 2 2 2" xfId="8784" xr:uid="{00000000-0005-0000-0000-000050220000}"/>
    <cellStyle name="Input 4 2 3 2 2 2 3" xfId="8785" xr:uid="{00000000-0005-0000-0000-000051220000}"/>
    <cellStyle name="Input 4 2 3 2 2 2 3 2" xfId="8786" xr:uid="{00000000-0005-0000-0000-000052220000}"/>
    <cellStyle name="Input 4 2 3 2 2 2 3 3" xfId="28529" xr:uid="{00000000-0005-0000-0000-0000716F0000}"/>
    <cellStyle name="Input 4 2 3 2 2 2 4" xfId="8787" xr:uid="{00000000-0005-0000-0000-000053220000}"/>
    <cellStyle name="Input 4 2 3 2 2 3" xfId="8788" xr:uid="{00000000-0005-0000-0000-000054220000}"/>
    <cellStyle name="Input 4 2 3 2 2 3 2" xfId="8789" xr:uid="{00000000-0005-0000-0000-000055220000}"/>
    <cellStyle name="Input 4 2 3 2 2 3 2 2" xfId="29381" xr:uid="{00000000-0005-0000-0000-0000C5720000}"/>
    <cellStyle name="Input 4 2 3 2 2 3 3" xfId="28404" xr:uid="{00000000-0005-0000-0000-0000F46E0000}"/>
    <cellStyle name="Input 4 2 3 2 2 4" xfId="8790" xr:uid="{00000000-0005-0000-0000-000056220000}"/>
    <cellStyle name="Input 4 2 3 2 2 4 2" xfId="8791" xr:uid="{00000000-0005-0000-0000-000057220000}"/>
    <cellStyle name="Input 4 2 3 2 2 4 2 2" xfId="30224" xr:uid="{00000000-0005-0000-0000-000010760000}"/>
    <cellStyle name="Input 4 2 3 2 2 5" xfId="8792" xr:uid="{00000000-0005-0000-0000-000058220000}"/>
    <cellStyle name="Input 4 2 3 2 2 5 2" xfId="30929" xr:uid="{00000000-0005-0000-0000-0000D1780000}"/>
    <cellStyle name="Input 4 2 3 2 2 6" xfId="27948" xr:uid="{00000000-0005-0000-0000-00002C6D0000}"/>
    <cellStyle name="Input 4 2 3 2 3" xfId="8793" xr:uid="{00000000-0005-0000-0000-000059220000}"/>
    <cellStyle name="Input 4 2 3 2 3 2" xfId="8794" xr:uid="{00000000-0005-0000-0000-00005A220000}"/>
    <cellStyle name="Input 4 2 3 2 3 2 2" xfId="8795" xr:uid="{00000000-0005-0000-0000-00005B220000}"/>
    <cellStyle name="Input 4 2 3 2 3 3" xfId="8796" xr:uid="{00000000-0005-0000-0000-00005C220000}"/>
    <cellStyle name="Input 4 2 3 2 3 3 2" xfId="8797" xr:uid="{00000000-0005-0000-0000-00005D220000}"/>
    <cellStyle name="Input 4 2 3 2 3 3 3" xfId="25686" xr:uid="{00000000-0005-0000-0000-000056640000}"/>
    <cellStyle name="Input 4 2 3 2 3 4" xfId="8798" xr:uid="{00000000-0005-0000-0000-00005E220000}"/>
    <cellStyle name="Input 4 2 3 2 4" xfId="8799" xr:uid="{00000000-0005-0000-0000-00005F220000}"/>
    <cellStyle name="Input 4 2 3 2 4 2" xfId="8800" xr:uid="{00000000-0005-0000-0000-000060220000}"/>
    <cellStyle name="Input 4 2 3 2 5" xfId="8801" xr:uid="{00000000-0005-0000-0000-000061220000}"/>
    <cellStyle name="Input 4 2 3 2 5 2" xfId="8802" xr:uid="{00000000-0005-0000-0000-000062220000}"/>
    <cellStyle name="Input 4 2 3 2 6" xfId="8803" xr:uid="{00000000-0005-0000-0000-000063220000}"/>
    <cellStyle name="Input 4 2 3 2 7" xfId="31701" xr:uid="{00000000-0005-0000-0000-0000D57B0000}"/>
    <cellStyle name="Input 4 2 3 3" xfId="1623" xr:uid="{00000000-0005-0000-0000-000057060000}"/>
    <cellStyle name="Input 4 2 3 3 2" xfId="2608" xr:uid="{00000000-0005-0000-0000-0000300A0000}"/>
    <cellStyle name="Input 4 2 3 3 2 2" xfId="8804" xr:uid="{00000000-0005-0000-0000-000064220000}"/>
    <cellStyle name="Input 4 2 3 3 2 2 2" xfId="8805" xr:uid="{00000000-0005-0000-0000-000065220000}"/>
    <cellStyle name="Input 4 2 3 3 2 2 2 2" xfId="8806" xr:uid="{00000000-0005-0000-0000-000066220000}"/>
    <cellStyle name="Input 4 2 3 3 2 2 2 3" xfId="30502" xr:uid="{00000000-0005-0000-0000-000026770000}"/>
    <cellStyle name="Input 4 2 3 3 2 2 3" xfId="8807" xr:uid="{00000000-0005-0000-0000-000067220000}"/>
    <cellStyle name="Input 4 2 3 3 2 2 3 2" xfId="8808" xr:uid="{00000000-0005-0000-0000-000068220000}"/>
    <cellStyle name="Input 4 2 3 3 2 2 3 2 2" xfId="25530" xr:uid="{00000000-0005-0000-0000-0000BA630000}"/>
    <cellStyle name="Input 4 2 3 3 2 2 4" xfId="8809" xr:uid="{00000000-0005-0000-0000-000069220000}"/>
    <cellStyle name="Input 4 2 3 3 2 3" xfId="8810" xr:uid="{00000000-0005-0000-0000-00006A220000}"/>
    <cellStyle name="Input 4 2 3 3 2 3 2" xfId="8811" xr:uid="{00000000-0005-0000-0000-00006B220000}"/>
    <cellStyle name="Input 4 2 3 3 2 3 3" xfId="25664" xr:uid="{00000000-0005-0000-0000-000040640000}"/>
    <cellStyle name="Input 4 2 3 3 2 4" xfId="8812" xr:uid="{00000000-0005-0000-0000-00006C220000}"/>
    <cellStyle name="Input 4 2 3 3 2 4 2" xfId="8813" xr:uid="{00000000-0005-0000-0000-00006D220000}"/>
    <cellStyle name="Input 4 2 3 3 2 5" xfId="8814" xr:uid="{00000000-0005-0000-0000-00006E220000}"/>
    <cellStyle name="Input 4 2 3 3 2 6" xfId="32246" xr:uid="{00000000-0005-0000-0000-0000F67D0000}"/>
    <cellStyle name="Input 4 2 3 3 3" xfId="8815" xr:uid="{00000000-0005-0000-0000-00006F220000}"/>
    <cellStyle name="Input 4 2 3 3 3 2" xfId="8816" xr:uid="{00000000-0005-0000-0000-000070220000}"/>
    <cellStyle name="Input 4 2 3 3 3 2 2" xfId="8817" xr:uid="{00000000-0005-0000-0000-000071220000}"/>
    <cellStyle name="Input 4 2 3 3 3 2 2 2" xfId="27525" xr:uid="{00000000-0005-0000-0000-0000856B0000}"/>
    <cellStyle name="Input 4 2 3 3 3 2 3" xfId="29707" xr:uid="{00000000-0005-0000-0000-00000B740000}"/>
    <cellStyle name="Input 4 2 3 3 3 3" xfId="8818" xr:uid="{00000000-0005-0000-0000-000072220000}"/>
    <cellStyle name="Input 4 2 3 3 3 3 2" xfId="8819" xr:uid="{00000000-0005-0000-0000-000073220000}"/>
    <cellStyle name="Input 4 2 3 3 3 4" xfId="8820" xr:uid="{00000000-0005-0000-0000-000074220000}"/>
    <cellStyle name="Input 4 2 3 3 3 5" xfId="25397" xr:uid="{00000000-0005-0000-0000-000035630000}"/>
    <cellStyle name="Input 4 2 3 3 4" xfId="8821" xr:uid="{00000000-0005-0000-0000-000075220000}"/>
    <cellStyle name="Input 4 2 3 3 4 2" xfId="8822" xr:uid="{00000000-0005-0000-0000-000076220000}"/>
    <cellStyle name="Input 4 2 3 3 5" xfId="8823" xr:uid="{00000000-0005-0000-0000-000077220000}"/>
    <cellStyle name="Input 4 2 3 3 5 2" xfId="8824" xr:uid="{00000000-0005-0000-0000-000078220000}"/>
    <cellStyle name="Input 4 2 3 3 5 2 2" xfId="26351" xr:uid="{00000000-0005-0000-0000-0000EF660000}"/>
    <cellStyle name="Input 4 2 3 3 5 3" xfId="30863" xr:uid="{00000000-0005-0000-0000-00008F780000}"/>
    <cellStyle name="Input 4 2 3 3 6" xfId="8825" xr:uid="{00000000-0005-0000-0000-000079220000}"/>
    <cellStyle name="Input 4 2 3 4" xfId="2241" xr:uid="{00000000-0005-0000-0000-0000C1080000}"/>
    <cellStyle name="Input 4 2 3 4 2" xfId="8826" xr:uid="{00000000-0005-0000-0000-00007A220000}"/>
    <cellStyle name="Input 4 2 3 4 2 2" xfId="8827" xr:uid="{00000000-0005-0000-0000-00007B220000}"/>
    <cellStyle name="Input 4 2 3 4 2 2 2" xfId="8828" xr:uid="{00000000-0005-0000-0000-00007C220000}"/>
    <cellStyle name="Input 4 2 3 4 2 2 2 2" xfId="29241" xr:uid="{00000000-0005-0000-0000-000039720000}"/>
    <cellStyle name="Input 4 2 3 4 2 3" xfId="8829" xr:uid="{00000000-0005-0000-0000-00007D220000}"/>
    <cellStyle name="Input 4 2 3 4 2 3 2" xfId="8830" xr:uid="{00000000-0005-0000-0000-00007E220000}"/>
    <cellStyle name="Input 4 2 3 4 2 4" xfId="8831" xr:uid="{00000000-0005-0000-0000-00007F220000}"/>
    <cellStyle name="Input 4 2 3 4 2 5" xfId="30198" xr:uid="{00000000-0005-0000-0000-0000F6750000}"/>
    <cellStyle name="Input 4 2 3 4 3" xfId="8832" xr:uid="{00000000-0005-0000-0000-000080220000}"/>
    <cellStyle name="Input 4 2 3 4 3 2" xfId="8833" xr:uid="{00000000-0005-0000-0000-000081220000}"/>
    <cellStyle name="Input 4 2 3 4 4" xfId="8834" xr:uid="{00000000-0005-0000-0000-000082220000}"/>
    <cellStyle name="Input 4 2 3 4 4 2" xfId="8835" xr:uid="{00000000-0005-0000-0000-000083220000}"/>
    <cellStyle name="Input 4 2 3 4 5" xfId="8836" xr:uid="{00000000-0005-0000-0000-000084220000}"/>
    <cellStyle name="Input 4 2 3 5" xfId="8837" xr:uid="{00000000-0005-0000-0000-000085220000}"/>
    <cellStyle name="Input 4 2 3 5 2" xfId="8838" xr:uid="{00000000-0005-0000-0000-000086220000}"/>
    <cellStyle name="Input 4 2 3 5 2 2" xfId="8839" xr:uid="{00000000-0005-0000-0000-000087220000}"/>
    <cellStyle name="Input 4 2 3 5 3" xfId="8840" xr:uid="{00000000-0005-0000-0000-000088220000}"/>
    <cellStyle name="Input 4 2 3 5 3 2" xfId="8841" xr:uid="{00000000-0005-0000-0000-000089220000}"/>
    <cellStyle name="Input 4 2 3 5 3 2 2" xfId="29485" xr:uid="{00000000-0005-0000-0000-00002D730000}"/>
    <cellStyle name="Input 4 2 3 5 4" xfId="8842" xr:uid="{00000000-0005-0000-0000-00008A220000}"/>
    <cellStyle name="Input 4 2 3 5 5" xfId="32582" xr:uid="{00000000-0005-0000-0000-0000467F0000}"/>
    <cellStyle name="Input 4 2 3 6" xfId="8843" xr:uid="{00000000-0005-0000-0000-00008B220000}"/>
    <cellStyle name="Input 4 2 3 6 2" xfId="8844" xr:uid="{00000000-0005-0000-0000-00008C220000}"/>
    <cellStyle name="Input 4 2 3 6 2 2" xfId="29056" xr:uid="{00000000-0005-0000-0000-000080710000}"/>
    <cellStyle name="Input 4 2 3 7" xfId="8845" xr:uid="{00000000-0005-0000-0000-00008D220000}"/>
    <cellStyle name="Input 4 2 3 7 2" xfId="8846" xr:uid="{00000000-0005-0000-0000-00008E220000}"/>
    <cellStyle name="Input 4 2 3 8" xfId="8847" xr:uid="{00000000-0005-0000-0000-00008F220000}"/>
    <cellStyle name="Input 4 2 3 8 2" xfId="27256" xr:uid="{00000000-0005-0000-0000-0000786A0000}"/>
    <cellStyle name="Input 4 2 3 9" xfId="31488" xr:uid="{00000000-0005-0000-0000-0000007B0000}"/>
    <cellStyle name="Input 4 2 4" xfId="1133" xr:uid="{00000000-0005-0000-0000-00006D040000}"/>
    <cellStyle name="Input 4 2 4 2" xfId="1485" xr:uid="{00000000-0005-0000-0000-0000CD050000}"/>
    <cellStyle name="Input 4 2 4 2 2" xfId="2476" xr:uid="{00000000-0005-0000-0000-0000AC090000}"/>
    <cellStyle name="Input 4 2 4 2 2 2" xfId="8848" xr:uid="{00000000-0005-0000-0000-000090220000}"/>
    <cellStyle name="Input 4 2 4 2 2 2 2" xfId="8849" xr:uid="{00000000-0005-0000-0000-000091220000}"/>
    <cellStyle name="Input 4 2 4 2 2 2 2 2" xfId="8850" xr:uid="{00000000-0005-0000-0000-000092220000}"/>
    <cellStyle name="Input 4 2 4 2 2 2 2 3" xfId="30888" xr:uid="{00000000-0005-0000-0000-0000A8780000}"/>
    <cellStyle name="Input 4 2 4 2 2 2 3" xfId="8851" xr:uid="{00000000-0005-0000-0000-000093220000}"/>
    <cellStyle name="Input 4 2 4 2 2 2 3 2" xfId="8852" xr:uid="{00000000-0005-0000-0000-000094220000}"/>
    <cellStyle name="Input 4 2 4 2 2 2 3 3" xfId="29956" xr:uid="{00000000-0005-0000-0000-000004750000}"/>
    <cellStyle name="Input 4 2 4 2 2 2 4" xfId="8853" xr:uid="{00000000-0005-0000-0000-000095220000}"/>
    <cellStyle name="Input 4 2 4 2 2 2 5" xfId="25775" xr:uid="{00000000-0005-0000-0000-0000AF640000}"/>
    <cellStyle name="Input 4 2 4 2 2 3" xfId="8854" xr:uid="{00000000-0005-0000-0000-000096220000}"/>
    <cellStyle name="Input 4 2 4 2 2 3 2" xfId="8855" xr:uid="{00000000-0005-0000-0000-000097220000}"/>
    <cellStyle name="Input 4 2 4 2 2 4" xfId="8856" xr:uid="{00000000-0005-0000-0000-000098220000}"/>
    <cellStyle name="Input 4 2 4 2 2 4 2" xfId="8857" xr:uid="{00000000-0005-0000-0000-000099220000}"/>
    <cellStyle name="Input 4 2 4 2 2 5" xfId="8858" xr:uid="{00000000-0005-0000-0000-00009A220000}"/>
    <cellStyle name="Input 4 2 4 2 3" xfId="8859" xr:uid="{00000000-0005-0000-0000-00009B220000}"/>
    <cellStyle name="Input 4 2 4 2 3 2" xfId="8860" xr:uid="{00000000-0005-0000-0000-00009C220000}"/>
    <cellStyle name="Input 4 2 4 2 3 2 2" xfId="8861" xr:uid="{00000000-0005-0000-0000-00009D220000}"/>
    <cellStyle name="Input 4 2 4 2 3 3" xfId="8862" xr:uid="{00000000-0005-0000-0000-00009E220000}"/>
    <cellStyle name="Input 4 2 4 2 3 3 2" xfId="8863" xr:uid="{00000000-0005-0000-0000-00009F220000}"/>
    <cellStyle name="Input 4 2 4 2 3 3 2 2" xfId="31024" xr:uid="{00000000-0005-0000-0000-000030790000}"/>
    <cellStyle name="Input 4 2 4 2 3 4" xfId="8864" xr:uid="{00000000-0005-0000-0000-0000A0220000}"/>
    <cellStyle name="Input 4 2 4 2 3 5" xfId="30732" xr:uid="{00000000-0005-0000-0000-00000C780000}"/>
    <cellStyle name="Input 4 2 4 2 4" xfId="8865" xr:uid="{00000000-0005-0000-0000-0000A1220000}"/>
    <cellStyle name="Input 4 2 4 2 4 2" xfId="8866" xr:uid="{00000000-0005-0000-0000-0000A2220000}"/>
    <cellStyle name="Input 4 2 4 2 4 3" xfId="30204" xr:uid="{00000000-0005-0000-0000-0000FC750000}"/>
    <cellStyle name="Input 4 2 4 2 5" xfId="8867" xr:uid="{00000000-0005-0000-0000-0000A3220000}"/>
    <cellStyle name="Input 4 2 4 2 5 2" xfId="8868" xr:uid="{00000000-0005-0000-0000-0000A4220000}"/>
    <cellStyle name="Input 4 2 4 2 5 3" xfId="30981" xr:uid="{00000000-0005-0000-0000-000005790000}"/>
    <cellStyle name="Input 4 2 4 2 6" xfId="8869" xr:uid="{00000000-0005-0000-0000-0000A5220000}"/>
    <cellStyle name="Input 4 2 4 2 7" xfId="28518" xr:uid="{00000000-0005-0000-0000-0000666F0000}"/>
    <cellStyle name="Input 4 2 4 3" xfId="1747" xr:uid="{00000000-0005-0000-0000-0000D3060000}"/>
    <cellStyle name="Input 4 2 4 3 2" xfId="2732" xr:uid="{00000000-0005-0000-0000-0000AC0A0000}"/>
    <cellStyle name="Input 4 2 4 3 2 2" xfId="8870" xr:uid="{00000000-0005-0000-0000-0000A6220000}"/>
    <cellStyle name="Input 4 2 4 3 2 2 2" xfId="8871" xr:uid="{00000000-0005-0000-0000-0000A7220000}"/>
    <cellStyle name="Input 4 2 4 3 2 2 2 2" xfId="8872" xr:uid="{00000000-0005-0000-0000-0000A8220000}"/>
    <cellStyle name="Input 4 2 4 3 2 2 2 3" xfId="28190" xr:uid="{00000000-0005-0000-0000-00001E6E0000}"/>
    <cellStyle name="Input 4 2 4 3 2 2 3" xfId="8873" xr:uid="{00000000-0005-0000-0000-0000A9220000}"/>
    <cellStyle name="Input 4 2 4 3 2 2 3 2" xfId="8874" xr:uid="{00000000-0005-0000-0000-0000AA220000}"/>
    <cellStyle name="Input 4 2 4 3 2 2 4" xfId="8875" xr:uid="{00000000-0005-0000-0000-0000AB220000}"/>
    <cellStyle name="Input 4 2 4 3 2 2 5" xfId="29229" xr:uid="{00000000-0005-0000-0000-00002D720000}"/>
    <cellStyle name="Input 4 2 4 3 2 3" xfId="8876" xr:uid="{00000000-0005-0000-0000-0000AC220000}"/>
    <cellStyle name="Input 4 2 4 3 2 3 2" xfId="8877" xr:uid="{00000000-0005-0000-0000-0000AD220000}"/>
    <cellStyle name="Input 4 2 4 3 2 3 2 2" xfId="29402" xr:uid="{00000000-0005-0000-0000-0000DA720000}"/>
    <cellStyle name="Input 4 2 4 3 2 4" xfId="8878" xr:uid="{00000000-0005-0000-0000-0000AE220000}"/>
    <cellStyle name="Input 4 2 4 3 2 4 2" xfId="8879" xr:uid="{00000000-0005-0000-0000-0000AF220000}"/>
    <cellStyle name="Input 4 2 4 3 2 4 3" xfId="31154" xr:uid="{00000000-0005-0000-0000-0000B2790000}"/>
    <cellStyle name="Input 4 2 4 3 2 5" xfId="8880" xr:uid="{00000000-0005-0000-0000-0000B0220000}"/>
    <cellStyle name="Input 4 2 4 3 2 6" xfId="32320" xr:uid="{00000000-0005-0000-0000-0000407E0000}"/>
    <cellStyle name="Input 4 2 4 3 3" xfId="8881" xr:uid="{00000000-0005-0000-0000-0000B1220000}"/>
    <cellStyle name="Input 4 2 4 3 3 2" xfId="8882" xr:uid="{00000000-0005-0000-0000-0000B2220000}"/>
    <cellStyle name="Input 4 2 4 3 3 2 2" xfId="8883" xr:uid="{00000000-0005-0000-0000-0000B3220000}"/>
    <cellStyle name="Input 4 2 4 3 3 2 2 2" xfId="27543" xr:uid="{00000000-0005-0000-0000-0000976B0000}"/>
    <cellStyle name="Input 4 2 4 3 3 3" xfId="8884" xr:uid="{00000000-0005-0000-0000-0000B4220000}"/>
    <cellStyle name="Input 4 2 4 3 3 3 2" xfId="8885" xr:uid="{00000000-0005-0000-0000-0000B5220000}"/>
    <cellStyle name="Input 4 2 4 3 3 4" xfId="8886" xr:uid="{00000000-0005-0000-0000-0000B6220000}"/>
    <cellStyle name="Input 4 2 4 3 4" xfId="8887" xr:uid="{00000000-0005-0000-0000-0000B7220000}"/>
    <cellStyle name="Input 4 2 4 3 4 2" xfId="8888" xr:uid="{00000000-0005-0000-0000-0000B8220000}"/>
    <cellStyle name="Input 4 2 4 3 5" xfId="8889" xr:uid="{00000000-0005-0000-0000-0000B9220000}"/>
    <cellStyle name="Input 4 2 4 3 5 2" xfId="8890" xr:uid="{00000000-0005-0000-0000-0000BA220000}"/>
    <cellStyle name="Input 4 2 4 3 5 3" xfId="26608" xr:uid="{00000000-0005-0000-0000-0000F0670000}"/>
    <cellStyle name="Input 4 2 4 3 6" xfId="8891" xr:uid="{00000000-0005-0000-0000-0000BB220000}"/>
    <cellStyle name="Input 4 2 4 4" xfId="2136" xr:uid="{00000000-0005-0000-0000-000058080000}"/>
    <cellStyle name="Input 4 2 4 4 2" xfId="8892" xr:uid="{00000000-0005-0000-0000-0000BC220000}"/>
    <cellStyle name="Input 4 2 4 4 2 2" xfId="8893" xr:uid="{00000000-0005-0000-0000-0000BD220000}"/>
    <cellStyle name="Input 4 2 4 4 2 2 2" xfId="8894" xr:uid="{00000000-0005-0000-0000-0000BE220000}"/>
    <cellStyle name="Input 4 2 4 4 2 3" xfId="8895" xr:uid="{00000000-0005-0000-0000-0000BF220000}"/>
    <cellStyle name="Input 4 2 4 4 2 3 2" xfId="8896" xr:uid="{00000000-0005-0000-0000-0000C0220000}"/>
    <cellStyle name="Input 4 2 4 4 2 4" xfId="8897" xr:uid="{00000000-0005-0000-0000-0000C1220000}"/>
    <cellStyle name="Input 4 2 4 4 3" xfId="8898" xr:uid="{00000000-0005-0000-0000-0000C2220000}"/>
    <cellStyle name="Input 4 2 4 4 3 2" xfId="8899" xr:uid="{00000000-0005-0000-0000-0000C3220000}"/>
    <cellStyle name="Input 4 2 4 4 4" xfId="8900" xr:uid="{00000000-0005-0000-0000-0000C4220000}"/>
    <cellStyle name="Input 4 2 4 4 4 2" xfId="8901" xr:uid="{00000000-0005-0000-0000-0000C5220000}"/>
    <cellStyle name="Input 4 2 4 4 5" xfId="8902" xr:uid="{00000000-0005-0000-0000-0000C6220000}"/>
    <cellStyle name="Input 4 2 4 4 6" xfId="32168" xr:uid="{00000000-0005-0000-0000-0000A87D0000}"/>
    <cellStyle name="Input 4 2 4 5" xfId="8903" xr:uid="{00000000-0005-0000-0000-0000C7220000}"/>
    <cellStyle name="Input 4 2 4 5 2" xfId="8904" xr:uid="{00000000-0005-0000-0000-0000C8220000}"/>
    <cellStyle name="Input 4 2 4 5 2 2" xfId="8905" xr:uid="{00000000-0005-0000-0000-0000C9220000}"/>
    <cellStyle name="Input 4 2 4 5 3" xfId="8906" xr:uid="{00000000-0005-0000-0000-0000CA220000}"/>
    <cellStyle name="Input 4 2 4 5 3 2" xfId="8907" xr:uid="{00000000-0005-0000-0000-0000CB220000}"/>
    <cellStyle name="Input 4 2 4 5 4" xfId="8908" xr:uid="{00000000-0005-0000-0000-0000CC220000}"/>
    <cellStyle name="Input 4 2 4 5 5" xfId="29481" xr:uid="{00000000-0005-0000-0000-000029730000}"/>
    <cellStyle name="Input 4 2 4 6" xfId="8909" xr:uid="{00000000-0005-0000-0000-0000CD220000}"/>
    <cellStyle name="Input 4 2 4 6 2" xfId="8910" xr:uid="{00000000-0005-0000-0000-0000CE220000}"/>
    <cellStyle name="Input 4 2 4 6 2 2" xfId="29793" xr:uid="{00000000-0005-0000-0000-000061740000}"/>
    <cellStyle name="Input 4 2 4 6 3" xfId="26250" xr:uid="{00000000-0005-0000-0000-00008A660000}"/>
    <cellStyle name="Input 4 2 4 7" xfId="8911" xr:uid="{00000000-0005-0000-0000-0000CF220000}"/>
    <cellStyle name="Input 4 2 4 7 2" xfId="8912" xr:uid="{00000000-0005-0000-0000-0000D0220000}"/>
    <cellStyle name="Input 4 2 4 8" xfId="8913" xr:uid="{00000000-0005-0000-0000-0000D1220000}"/>
    <cellStyle name="Input 4 2 4 8 2" xfId="28334" xr:uid="{00000000-0005-0000-0000-0000AE6E0000}"/>
    <cellStyle name="Input 4 2 5" xfId="1110" xr:uid="{00000000-0005-0000-0000-000056040000}"/>
    <cellStyle name="Input 4 2 5 2" xfId="2117" xr:uid="{00000000-0005-0000-0000-000045080000}"/>
    <cellStyle name="Input 4 2 5 2 2" xfId="8914" xr:uid="{00000000-0005-0000-0000-0000D2220000}"/>
    <cellStyle name="Input 4 2 5 2 2 2" xfId="8915" xr:uid="{00000000-0005-0000-0000-0000D3220000}"/>
    <cellStyle name="Input 4 2 5 2 2 2 2" xfId="8916" xr:uid="{00000000-0005-0000-0000-0000D4220000}"/>
    <cellStyle name="Input 4 2 5 2 2 3" xfId="8917" xr:uid="{00000000-0005-0000-0000-0000D5220000}"/>
    <cellStyle name="Input 4 2 5 2 2 3 2" xfId="8918" xr:uid="{00000000-0005-0000-0000-0000D6220000}"/>
    <cellStyle name="Input 4 2 5 2 2 3 2 2" xfId="29159" xr:uid="{00000000-0005-0000-0000-0000E7710000}"/>
    <cellStyle name="Input 4 2 5 2 2 4" xfId="8919" xr:uid="{00000000-0005-0000-0000-0000D7220000}"/>
    <cellStyle name="Input 4 2 5 2 3" xfId="8920" xr:uid="{00000000-0005-0000-0000-0000D8220000}"/>
    <cellStyle name="Input 4 2 5 2 3 2" xfId="8921" xr:uid="{00000000-0005-0000-0000-0000D9220000}"/>
    <cellStyle name="Input 4 2 5 2 3 2 2" xfId="28589" xr:uid="{00000000-0005-0000-0000-0000AD6F0000}"/>
    <cellStyle name="Input 4 2 5 2 4" xfId="8922" xr:uid="{00000000-0005-0000-0000-0000DA220000}"/>
    <cellStyle name="Input 4 2 5 2 4 2" xfId="8923" xr:uid="{00000000-0005-0000-0000-0000DB220000}"/>
    <cellStyle name="Input 4 2 5 2 5" xfId="8924" xr:uid="{00000000-0005-0000-0000-0000DC220000}"/>
    <cellStyle name="Input 4 2 5 3" xfId="8925" xr:uid="{00000000-0005-0000-0000-0000DD220000}"/>
    <cellStyle name="Input 4 2 5 3 2" xfId="8926" xr:uid="{00000000-0005-0000-0000-0000DE220000}"/>
    <cellStyle name="Input 4 2 5 3 2 2" xfId="8927" xr:uid="{00000000-0005-0000-0000-0000DF220000}"/>
    <cellStyle name="Input 4 2 5 3 3" xfId="8928" xr:uid="{00000000-0005-0000-0000-0000E0220000}"/>
    <cellStyle name="Input 4 2 5 3 3 2" xfId="8929" xr:uid="{00000000-0005-0000-0000-0000E1220000}"/>
    <cellStyle name="Input 4 2 5 3 3 2 2" xfId="30160" xr:uid="{00000000-0005-0000-0000-0000D0750000}"/>
    <cellStyle name="Input 4 2 5 3 3 3" xfId="25525" xr:uid="{00000000-0005-0000-0000-0000B5630000}"/>
    <cellStyle name="Input 4 2 5 3 4" xfId="8930" xr:uid="{00000000-0005-0000-0000-0000E2220000}"/>
    <cellStyle name="Input 4 2 5 3 4 2" xfId="30524" xr:uid="{00000000-0005-0000-0000-00003C770000}"/>
    <cellStyle name="Input 4 2 5 4" xfId="8931" xr:uid="{00000000-0005-0000-0000-0000E3220000}"/>
    <cellStyle name="Input 4 2 5 4 2" xfId="8932" xr:uid="{00000000-0005-0000-0000-0000E4220000}"/>
    <cellStyle name="Input 4 2 5 4 2 2" xfId="30997" xr:uid="{00000000-0005-0000-0000-000015790000}"/>
    <cellStyle name="Input 4 2 5 5" xfId="8933" xr:uid="{00000000-0005-0000-0000-0000E5220000}"/>
    <cellStyle name="Input 4 2 5 5 2" xfId="8934" xr:uid="{00000000-0005-0000-0000-0000E6220000}"/>
    <cellStyle name="Input 4 2 5 5 2 2" xfId="27774" xr:uid="{00000000-0005-0000-0000-00007E6C0000}"/>
    <cellStyle name="Input 4 2 5 5 3" xfId="29817" xr:uid="{00000000-0005-0000-0000-000079740000}"/>
    <cellStyle name="Input 4 2 5 6" xfId="8935" xr:uid="{00000000-0005-0000-0000-0000E7220000}"/>
    <cellStyle name="Input 4 2 5 7" xfId="25325" xr:uid="{00000000-0005-0000-0000-0000ED620000}"/>
    <cellStyle name="Input 4 2 6" xfId="900" xr:uid="{00000000-0005-0000-0000-000084030000}"/>
    <cellStyle name="Input 4 2 6 2" xfId="1945" xr:uid="{00000000-0005-0000-0000-000099070000}"/>
    <cellStyle name="Input 4 2 6 2 2" xfId="8936" xr:uid="{00000000-0005-0000-0000-0000E8220000}"/>
    <cellStyle name="Input 4 2 6 2 2 2" xfId="8937" xr:uid="{00000000-0005-0000-0000-0000E9220000}"/>
    <cellStyle name="Input 4 2 6 2 2 2 2" xfId="8938" xr:uid="{00000000-0005-0000-0000-0000EA220000}"/>
    <cellStyle name="Input 4 2 6 2 2 3" xfId="8939" xr:uid="{00000000-0005-0000-0000-0000EB220000}"/>
    <cellStyle name="Input 4 2 6 2 2 3 2" xfId="8940" xr:uid="{00000000-0005-0000-0000-0000EC220000}"/>
    <cellStyle name="Input 4 2 6 2 2 3 2 2" xfId="26472" xr:uid="{00000000-0005-0000-0000-000068670000}"/>
    <cellStyle name="Input 4 2 6 2 2 4" xfId="8941" xr:uid="{00000000-0005-0000-0000-0000ED220000}"/>
    <cellStyle name="Input 4 2 6 2 2 4 2" xfId="26727" xr:uid="{00000000-0005-0000-0000-000067680000}"/>
    <cellStyle name="Input 4 2 6 2 3" xfId="8942" xr:uid="{00000000-0005-0000-0000-0000EE220000}"/>
    <cellStyle name="Input 4 2 6 2 3 2" xfId="8943" xr:uid="{00000000-0005-0000-0000-0000EF220000}"/>
    <cellStyle name="Input 4 2 6 2 4" xfId="8944" xr:uid="{00000000-0005-0000-0000-0000F0220000}"/>
    <cellStyle name="Input 4 2 6 2 4 2" xfId="8945" xr:uid="{00000000-0005-0000-0000-0000F1220000}"/>
    <cellStyle name="Input 4 2 6 2 4 2 2" xfId="27676" xr:uid="{00000000-0005-0000-0000-00001C6C0000}"/>
    <cellStyle name="Input 4 2 6 2 5" xfId="8946" xr:uid="{00000000-0005-0000-0000-0000F2220000}"/>
    <cellStyle name="Input 4 2 6 2 6" xfId="26876" xr:uid="{00000000-0005-0000-0000-0000FC680000}"/>
    <cellStyle name="Input 4 2 6 3" xfId="8947" xr:uid="{00000000-0005-0000-0000-0000F3220000}"/>
    <cellStyle name="Input 4 2 6 3 2" xfId="8948" xr:uid="{00000000-0005-0000-0000-0000F4220000}"/>
    <cellStyle name="Input 4 2 6 3 2 2" xfId="8949" xr:uid="{00000000-0005-0000-0000-0000F5220000}"/>
    <cellStyle name="Input 4 2 6 3 3" xfId="8950" xr:uid="{00000000-0005-0000-0000-0000F6220000}"/>
    <cellStyle name="Input 4 2 6 3 3 2" xfId="8951" xr:uid="{00000000-0005-0000-0000-0000F7220000}"/>
    <cellStyle name="Input 4 2 6 3 4" xfId="8952" xr:uid="{00000000-0005-0000-0000-0000F8220000}"/>
    <cellStyle name="Input 4 2 6 3 4 2" xfId="26770" xr:uid="{00000000-0005-0000-0000-000092680000}"/>
    <cellStyle name="Input 4 2 6 4" xfId="8953" xr:uid="{00000000-0005-0000-0000-0000F9220000}"/>
    <cellStyle name="Input 4 2 6 4 2" xfId="8954" xr:uid="{00000000-0005-0000-0000-0000FA220000}"/>
    <cellStyle name="Input 4 2 6 4 3" xfId="29046" xr:uid="{00000000-0005-0000-0000-000076710000}"/>
    <cellStyle name="Input 4 2 6 5" xfId="8955" xr:uid="{00000000-0005-0000-0000-0000FB220000}"/>
    <cellStyle name="Input 4 2 6 5 2" xfId="8956" xr:uid="{00000000-0005-0000-0000-0000FC220000}"/>
    <cellStyle name="Input 4 2 6 6" xfId="8957" xr:uid="{00000000-0005-0000-0000-0000FD220000}"/>
    <cellStyle name="Input 4 2 6 6 2" xfId="27529" xr:uid="{00000000-0005-0000-0000-0000896B0000}"/>
    <cellStyle name="Input 4 2 6 7" xfId="31606" xr:uid="{00000000-0005-0000-0000-0000767B0000}"/>
    <cellStyle name="Input 4 2 7" xfId="1822" xr:uid="{00000000-0005-0000-0000-00001E070000}"/>
    <cellStyle name="Input 4 2 7 2" xfId="8958" xr:uid="{00000000-0005-0000-0000-0000FE220000}"/>
    <cellStyle name="Input 4 2 7 2 2" xfId="8959" xr:uid="{00000000-0005-0000-0000-0000FF220000}"/>
    <cellStyle name="Input 4 2 7 2 2 2" xfId="8960" xr:uid="{00000000-0005-0000-0000-000000230000}"/>
    <cellStyle name="Input 4 2 7 2 2 3" xfId="26666" xr:uid="{00000000-0005-0000-0000-00002A680000}"/>
    <cellStyle name="Input 4 2 7 2 3" xfId="8961" xr:uid="{00000000-0005-0000-0000-000001230000}"/>
    <cellStyle name="Input 4 2 7 2 3 2" xfId="8962" xr:uid="{00000000-0005-0000-0000-000002230000}"/>
    <cellStyle name="Input 4 2 7 2 3 3" xfId="28826" xr:uid="{00000000-0005-0000-0000-00009A700000}"/>
    <cellStyle name="Input 4 2 7 2 4" xfId="8963" xr:uid="{00000000-0005-0000-0000-000003230000}"/>
    <cellStyle name="Input 4 2 7 3" xfId="8964" xr:uid="{00000000-0005-0000-0000-000004230000}"/>
    <cellStyle name="Input 4 2 7 3 2" xfId="8965" xr:uid="{00000000-0005-0000-0000-000005230000}"/>
    <cellStyle name="Input 4 2 7 4" xfId="8966" xr:uid="{00000000-0005-0000-0000-000006230000}"/>
    <cellStyle name="Input 4 2 7 4 2" xfId="8967" xr:uid="{00000000-0005-0000-0000-000007230000}"/>
    <cellStyle name="Input 4 2 7 5" xfId="8968" xr:uid="{00000000-0005-0000-0000-000008230000}"/>
    <cellStyle name="Input 4 2 7 6" xfId="31988" xr:uid="{00000000-0005-0000-0000-0000F47C0000}"/>
    <cellStyle name="Input 4 2 8" xfId="8969" xr:uid="{00000000-0005-0000-0000-000009230000}"/>
    <cellStyle name="Input 4 2 8 2" xfId="8970" xr:uid="{00000000-0005-0000-0000-00000A230000}"/>
    <cellStyle name="Input 4 2 8 3" xfId="26629" xr:uid="{00000000-0005-0000-0000-000005680000}"/>
    <cellStyle name="Input 4 2 9" xfId="8971" xr:uid="{00000000-0005-0000-0000-00000B230000}"/>
    <cellStyle name="Input 4 2 9 2" xfId="8972" xr:uid="{00000000-0005-0000-0000-00000C230000}"/>
    <cellStyle name="Input 4 3" xfId="841" xr:uid="{00000000-0005-0000-0000-000049030000}"/>
    <cellStyle name="Input 4 3 10" xfId="31364" xr:uid="{00000000-0005-0000-0000-0000847A0000}"/>
    <cellStyle name="Input 4 3 2" xfId="1388" xr:uid="{00000000-0005-0000-0000-00006C050000}"/>
    <cellStyle name="Input 4 3 2 2" xfId="1650" xr:uid="{00000000-0005-0000-0000-000072060000}"/>
    <cellStyle name="Input 4 3 2 2 2" xfId="2635" xr:uid="{00000000-0005-0000-0000-00004B0A0000}"/>
    <cellStyle name="Input 4 3 2 2 2 2" xfId="8973" xr:uid="{00000000-0005-0000-0000-00000D230000}"/>
    <cellStyle name="Input 4 3 2 2 2 2 2" xfId="8974" xr:uid="{00000000-0005-0000-0000-00000E230000}"/>
    <cellStyle name="Input 4 3 2 2 2 2 2 2" xfId="8975" xr:uid="{00000000-0005-0000-0000-00000F230000}"/>
    <cellStyle name="Input 4 3 2 2 2 2 3" xfId="8976" xr:uid="{00000000-0005-0000-0000-000010230000}"/>
    <cellStyle name="Input 4 3 2 2 2 2 3 2" xfId="8977" xr:uid="{00000000-0005-0000-0000-000011230000}"/>
    <cellStyle name="Input 4 3 2 2 2 2 4" xfId="8978" xr:uid="{00000000-0005-0000-0000-000012230000}"/>
    <cellStyle name="Input 4 3 2 2 2 3" xfId="8979" xr:uid="{00000000-0005-0000-0000-000013230000}"/>
    <cellStyle name="Input 4 3 2 2 2 3 2" xfId="8980" xr:uid="{00000000-0005-0000-0000-000014230000}"/>
    <cellStyle name="Input 4 3 2 2 2 3 2 2" xfId="27237" xr:uid="{00000000-0005-0000-0000-0000656A0000}"/>
    <cellStyle name="Input 4 3 2 2 2 3 3" xfId="28063" xr:uid="{00000000-0005-0000-0000-00009F6D0000}"/>
    <cellStyle name="Input 4 3 2 2 2 4" xfId="8981" xr:uid="{00000000-0005-0000-0000-000015230000}"/>
    <cellStyle name="Input 4 3 2 2 2 4 2" xfId="8982" xr:uid="{00000000-0005-0000-0000-000016230000}"/>
    <cellStyle name="Input 4 3 2 2 2 5" xfId="8983" xr:uid="{00000000-0005-0000-0000-000017230000}"/>
    <cellStyle name="Input 4 3 2 2 2 6" xfId="32260" xr:uid="{00000000-0005-0000-0000-0000047E0000}"/>
    <cellStyle name="Input 4 3 2 2 3" xfId="8984" xr:uid="{00000000-0005-0000-0000-000018230000}"/>
    <cellStyle name="Input 4 3 2 2 3 2" xfId="8985" xr:uid="{00000000-0005-0000-0000-000019230000}"/>
    <cellStyle name="Input 4 3 2 2 3 2 2" xfId="8986" xr:uid="{00000000-0005-0000-0000-00001A230000}"/>
    <cellStyle name="Input 4 3 2 2 3 3" xfId="8987" xr:uid="{00000000-0005-0000-0000-00001B230000}"/>
    <cellStyle name="Input 4 3 2 2 3 3 2" xfId="8988" xr:uid="{00000000-0005-0000-0000-00001C230000}"/>
    <cellStyle name="Input 4 3 2 2 3 4" xfId="8989" xr:uid="{00000000-0005-0000-0000-00001D230000}"/>
    <cellStyle name="Input 4 3 2 2 3 5" xfId="26981" xr:uid="{00000000-0005-0000-0000-000065690000}"/>
    <cellStyle name="Input 4 3 2 2 4" xfId="8990" xr:uid="{00000000-0005-0000-0000-00001E230000}"/>
    <cellStyle name="Input 4 3 2 2 4 2" xfId="8991" xr:uid="{00000000-0005-0000-0000-00001F230000}"/>
    <cellStyle name="Input 4 3 2 2 4 2 2" xfId="31175" xr:uid="{00000000-0005-0000-0000-0000C7790000}"/>
    <cellStyle name="Input 4 3 2 2 5" xfId="8992" xr:uid="{00000000-0005-0000-0000-000020230000}"/>
    <cellStyle name="Input 4 3 2 2 5 2" xfId="8993" xr:uid="{00000000-0005-0000-0000-000021230000}"/>
    <cellStyle name="Input 4 3 2 2 6" xfId="8994" xr:uid="{00000000-0005-0000-0000-000022230000}"/>
    <cellStyle name="Input 4 3 2 2 7" xfId="30754" xr:uid="{00000000-0005-0000-0000-000022780000}"/>
    <cellStyle name="Input 4 3 2 3" xfId="2379" xr:uid="{00000000-0005-0000-0000-00004B090000}"/>
    <cellStyle name="Input 4 3 2 3 2" xfId="8995" xr:uid="{00000000-0005-0000-0000-000023230000}"/>
    <cellStyle name="Input 4 3 2 3 2 2" xfId="8996" xr:uid="{00000000-0005-0000-0000-000024230000}"/>
    <cellStyle name="Input 4 3 2 3 2 2 2" xfId="8997" xr:uid="{00000000-0005-0000-0000-000025230000}"/>
    <cellStyle name="Input 4 3 2 3 2 2 2 2" xfId="30664" xr:uid="{00000000-0005-0000-0000-0000C8770000}"/>
    <cellStyle name="Input 4 3 2 3 2 3" xfId="8998" xr:uid="{00000000-0005-0000-0000-000026230000}"/>
    <cellStyle name="Input 4 3 2 3 2 3 2" xfId="8999" xr:uid="{00000000-0005-0000-0000-000027230000}"/>
    <cellStyle name="Input 4 3 2 3 2 3 3" xfId="28843" xr:uid="{00000000-0005-0000-0000-0000AB700000}"/>
    <cellStyle name="Input 4 3 2 3 2 4" xfId="9000" xr:uid="{00000000-0005-0000-0000-000028230000}"/>
    <cellStyle name="Input 4 3 2 3 3" xfId="9001" xr:uid="{00000000-0005-0000-0000-000029230000}"/>
    <cellStyle name="Input 4 3 2 3 3 2" xfId="9002" xr:uid="{00000000-0005-0000-0000-00002A230000}"/>
    <cellStyle name="Input 4 3 2 3 3 2 2" xfId="26736" xr:uid="{00000000-0005-0000-0000-000070680000}"/>
    <cellStyle name="Input 4 3 2 3 4" xfId="9003" xr:uid="{00000000-0005-0000-0000-00002B230000}"/>
    <cellStyle name="Input 4 3 2 3 4 2" xfId="9004" xr:uid="{00000000-0005-0000-0000-00002C230000}"/>
    <cellStyle name="Input 4 3 2 3 5" xfId="9005" xr:uid="{00000000-0005-0000-0000-00002D230000}"/>
    <cellStyle name="Input 4 3 2 3 6" xfId="27181" xr:uid="{00000000-0005-0000-0000-00002D6A0000}"/>
    <cellStyle name="Input 4 3 2 4" xfId="9006" xr:uid="{00000000-0005-0000-0000-00002E230000}"/>
    <cellStyle name="Input 4 3 2 4 2" xfId="9007" xr:uid="{00000000-0005-0000-0000-00002F230000}"/>
    <cellStyle name="Input 4 3 2 4 2 2" xfId="9008" xr:uid="{00000000-0005-0000-0000-000030230000}"/>
    <cellStyle name="Input 4 3 2 4 3" xfId="9009" xr:uid="{00000000-0005-0000-0000-000031230000}"/>
    <cellStyle name="Input 4 3 2 4 3 2" xfId="9010" xr:uid="{00000000-0005-0000-0000-000032230000}"/>
    <cellStyle name="Input 4 3 2 4 3 2 2" xfId="28470" xr:uid="{00000000-0005-0000-0000-0000366F0000}"/>
    <cellStyle name="Input 4 3 2 4 3 3" xfId="27752" xr:uid="{00000000-0005-0000-0000-0000686C0000}"/>
    <cellStyle name="Input 4 3 2 4 4" xfId="9011" xr:uid="{00000000-0005-0000-0000-000033230000}"/>
    <cellStyle name="Input 4 3 2 5" xfId="9012" xr:uid="{00000000-0005-0000-0000-000034230000}"/>
    <cellStyle name="Input 4 3 2 5 2" xfId="9013" xr:uid="{00000000-0005-0000-0000-000035230000}"/>
    <cellStyle name="Input 4 3 2 6" xfId="9014" xr:uid="{00000000-0005-0000-0000-000036230000}"/>
    <cellStyle name="Input 4 3 2 6 2" xfId="9015" xr:uid="{00000000-0005-0000-0000-000037230000}"/>
    <cellStyle name="Input 4 3 2 6 2 2" xfId="29275" xr:uid="{00000000-0005-0000-0000-00005B720000}"/>
    <cellStyle name="Input 4 3 2 7" xfId="9016" xr:uid="{00000000-0005-0000-0000-000038230000}"/>
    <cellStyle name="Input 4 3 2 8" xfId="31501" xr:uid="{00000000-0005-0000-0000-00000D7B0000}"/>
    <cellStyle name="Input 4 3 3" xfId="836" xr:uid="{00000000-0005-0000-0000-000044030000}"/>
    <cellStyle name="Input 4 3 3 2" xfId="1898" xr:uid="{00000000-0005-0000-0000-00006A070000}"/>
    <cellStyle name="Input 4 3 3 2 2" xfId="9017" xr:uid="{00000000-0005-0000-0000-000039230000}"/>
    <cellStyle name="Input 4 3 3 2 2 2" xfId="9018" xr:uid="{00000000-0005-0000-0000-00003A230000}"/>
    <cellStyle name="Input 4 3 3 2 2 2 2" xfId="9019" xr:uid="{00000000-0005-0000-0000-00003B230000}"/>
    <cellStyle name="Input 4 3 3 2 2 2 3" xfId="27575" xr:uid="{00000000-0005-0000-0000-0000B76B0000}"/>
    <cellStyle name="Input 4 3 3 2 2 3" xfId="9020" xr:uid="{00000000-0005-0000-0000-00003C230000}"/>
    <cellStyle name="Input 4 3 3 2 2 3 2" xfId="9021" xr:uid="{00000000-0005-0000-0000-00003D230000}"/>
    <cellStyle name="Input 4 3 3 2 2 4" xfId="9022" xr:uid="{00000000-0005-0000-0000-00003E230000}"/>
    <cellStyle name="Input 4 3 3 2 2 4 2" xfId="30893" xr:uid="{00000000-0005-0000-0000-0000AD780000}"/>
    <cellStyle name="Input 4 3 3 2 3" xfId="9023" xr:uid="{00000000-0005-0000-0000-00003F230000}"/>
    <cellStyle name="Input 4 3 3 2 3 2" xfId="9024" xr:uid="{00000000-0005-0000-0000-000040230000}"/>
    <cellStyle name="Input 4 3 3 2 4" xfId="9025" xr:uid="{00000000-0005-0000-0000-000041230000}"/>
    <cellStyle name="Input 4 3 3 2 4 2" xfId="9026" xr:uid="{00000000-0005-0000-0000-000042230000}"/>
    <cellStyle name="Input 4 3 3 2 5" xfId="9027" xr:uid="{00000000-0005-0000-0000-000043230000}"/>
    <cellStyle name="Input 4 3 3 2 6" xfId="32028" xr:uid="{00000000-0005-0000-0000-00001C7D0000}"/>
    <cellStyle name="Input 4 3 3 3" xfId="9028" xr:uid="{00000000-0005-0000-0000-000044230000}"/>
    <cellStyle name="Input 4 3 3 3 2" xfId="9029" xr:uid="{00000000-0005-0000-0000-000045230000}"/>
    <cellStyle name="Input 4 3 3 3 2 2" xfId="9030" xr:uid="{00000000-0005-0000-0000-000046230000}"/>
    <cellStyle name="Input 4 3 3 3 2 3" xfId="27465" xr:uid="{00000000-0005-0000-0000-0000496B0000}"/>
    <cellStyle name="Input 4 3 3 3 3" xfId="9031" xr:uid="{00000000-0005-0000-0000-000047230000}"/>
    <cellStyle name="Input 4 3 3 3 3 2" xfId="9032" xr:uid="{00000000-0005-0000-0000-000048230000}"/>
    <cellStyle name="Input 4 3 3 3 4" xfId="9033" xr:uid="{00000000-0005-0000-0000-000049230000}"/>
    <cellStyle name="Input 4 3 3 3 5" xfId="32385" xr:uid="{00000000-0005-0000-0000-0000817E0000}"/>
    <cellStyle name="Input 4 3 3 4" xfId="9034" xr:uid="{00000000-0005-0000-0000-00004A230000}"/>
    <cellStyle name="Input 4 3 3 4 2" xfId="9035" xr:uid="{00000000-0005-0000-0000-00004B230000}"/>
    <cellStyle name="Input 4 3 3 5" xfId="9036" xr:uid="{00000000-0005-0000-0000-00004C230000}"/>
    <cellStyle name="Input 4 3 3 5 2" xfId="9037" xr:uid="{00000000-0005-0000-0000-00004D230000}"/>
    <cellStyle name="Input 4 3 3 5 3" xfId="27510" xr:uid="{00000000-0005-0000-0000-0000766B0000}"/>
    <cellStyle name="Input 4 3 3 6" xfId="9038" xr:uid="{00000000-0005-0000-0000-00004E230000}"/>
    <cellStyle name="Input 4 3 3 7" xfId="25974" xr:uid="{00000000-0005-0000-0000-000076650000}"/>
    <cellStyle name="Input 4 3 4" xfId="428" xr:uid="{00000000-0005-0000-0000-0000AC010000}"/>
    <cellStyle name="Input 4 3 4 2" xfId="1839" xr:uid="{00000000-0005-0000-0000-00002F070000}"/>
    <cellStyle name="Input 4 3 4 2 2" xfId="9039" xr:uid="{00000000-0005-0000-0000-00004F230000}"/>
    <cellStyle name="Input 4 3 4 2 2 2" xfId="9040" xr:uid="{00000000-0005-0000-0000-000050230000}"/>
    <cellStyle name="Input 4 3 4 2 2 2 2" xfId="9041" xr:uid="{00000000-0005-0000-0000-000051230000}"/>
    <cellStyle name="Input 4 3 4 2 2 2 2 2" xfId="25844" xr:uid="{00000000-0005-0000-0000-0000F4640000}"/>
    <cellStyle name="Input 4 3 4 2 2 3" xfId="9042" xr:uid="{00000000-0005-0000-0000-000052230000}"/>
    <cellStyle name="Input 4 3 4 2 2 3 2" xfId="9043" xr:uid="{00000000-0005-0000-0000-000053230000}"/>
    <cellStyle name="Input 4 3 4 2 2 4" xfId="9044" xr:uid="{00000000-0005-0000-0000-000054230000}"/>
    <cellStyle name="Input 4 3 4 2 3" xfId="9045" xr:uid="{00000000-0005-0000-0000-000055230000}"/>
    <cellStyle name="Input 4 3 4 2 3 2" xfId="9046" xr:uid="{00000000-0005-0000-0000-000056230000}"/>
    <cellStyle name="Input 4 3 4 2 3 2 2" xfId="25383" xr:uid="{00000000-0005-0000-0000-000027630000}"/>
    <cellStyle name="Input 4 3 4 2 3 3" xfId="27350" xr:uid="{00000000-0005-0000-0000-0000D66A0000}"/>
    <cellStyle name="Input 4 3 4 2 4" xfId="9047" xr:uid="{00000000-0005-0000-0000-000057230000}"/>
    <cellStyle name="Input 4 3 4 2 4 2" xfId="9048" xr:uid="{00000000-0005-0000-0000-000058230000}"/>
    <cellStyle name="Input 4 3 4 2 4 2 2" xfId="27431" xr:uid="{00000000-0005-0000-0000-0000276B0000}"/>
    <cellStyle name="Input 4 3 4 2 4 3" xfId="30048" xr:uid="{00000000-0005-0000-0000-000060750000}"/>
    <cellStyle name="Input 4 3 4 2 5" xfId="9049" xr:uid="{00000000-0005-0000-0000-000059230000}"/>
    <cellStyle name="Input 4 3 4 3" xfId="9050" xr:uid="{00000000-0005-0000-0000-00005A230000}"/>
    <cellStyle name="Input 4 3 4 3 2" xfId="9051" xr:uid="{00000000-0005-0000-0000-00005B230000}"/>
    <cellStyle name="Input 4 3 4 3 2 2" xfId="9052" xr:uid="{00000000-0005-0000-0000-00005C230000}"/>
    <cellStyle name="Input 4 3 4 3 2 3" xfId="26644" xr:uid="{00000000-0005-0000-0000-000014680000}"/>
    <cellStyle name="Input 4 3 4 3 3" xfId="9053" xr:uid="{00000000-0005-0000-0000-00005D230000}"/>
    <cellStyle name="Input 4 3 4 3 3 2" xfId="9054" xr:uid="{00000000-0005-0000-0000-00005E230000}"/>
    <cellStyle name="Input 4 3 4 3 4" xfId="9055" xr:uid="{00000000-0005-0000-0000-00005F230000}"/>
    <cellStyle name="Input 4 3 4 4" xfId="9056" xr:uid="{00000000-0005-0000-0000-000060230000}"/>
    <cellStyle name="Input 4 3 4 4 2" xfId="9057" xr:uid="{00000000-0005-0000-0000-000061230000}"/>
    <cellStyle name="Input 4 3 4 5" xfId="9058" xr:uid="{00000000-0005-0000-0000-000062230000}"/>
    <cellStyle name="Input 4 3 4 5 2" xfId="9059" xr:uid="{00000000-0005-0000-0000-000063230000}"/>
    <cellStyle name="Input 4 3 4 5 3" xfId="26015" xr:uid="{00000000-0005-0000-0000-00009F650000}"/>
    <cellStyle name="Input 4 3 4 6" xfId="9060" xr:uid="{00000000-0005-0000-0000-000064230000}"/>
    <cellStyle name="Input 4 3 4 6 2" xfId="26967" xr:uid="{00000000-0005-0000-0000-000057690000}"/>
    <cellStyle name="Input 4 3 4 7" xfId="31473" xr:uid="{00000000-0005-0000-0000-0000F17A0000}"/>
    <cellStyle name="Input 4 3 5" xfId="1899" xr:uid="{00000000-0005-0000-0000-00006B070000}"/>
    <cellStyle name="Input 4 3 5 2" xfId="9061" xr:uid="{00000000-0005-0000-0000-000065230000}"/>
    <cellStyle name="Input 4 3 5 2 2" xfId="9062" xr:uid="{00000000-0005-0000-0000-000066230000}"/>
    <cellStyle name="Input 4 3 5 2 2 2" xfId="9063" xr:uid="{00000000-0005-0000-0000-000067230000}"/>
    <cellStyle name="Input 4 3 5 2 3" xfId="9064" xr:uid="{00000000-0005-0000-0000-000068230000}"/>
    <cellStyle name="Input 4 3 5 2 3 2" xfId="9065" xr:uid="{00000000-0005-0000-0000-000069230000}"/>
    <cellStyle name="Input 4 3 5 2 3 3" xfId="30174" xr:uid="{00000000-0005-0000-0000-0000DE750000}"/>
    <cellStyle name="Input 4 3 5 2 4" xfId="9066" xr:uid="{00000000-0005-0000-0000-00006A230000}"/>
    <cellStyle name="Input 4 3 5 3" xfId="9067" xr:uid="{00000000-0005-0000-0000-00006B230000}"/>
    <cellStyle name="Input 4 3 5 3 2" xfId="9068" xr:uid="{00000000-0005-0000-0000-00006C230000}"/>
    <cellStyle name="Input 4 3 5 4" xfId="9069" xr:uid="{00000000-0005-0000-0000-00006D230000}"/>
    <cellStyle name="Input 4 3 5 4 2" xfId="9070" xr:uid="{00000000-0005-0000-0000-00006E230000}"/>
    <cellStyle name="Input 4 3 5 4 3" xfId="29882" xr:uid="{00000000-0005-0000-0000-0000BA740000}"/>
    <cellStyle name="Input 4 3 5 5" xfId="9071" xr:uid="{00000000-0005-0000-0000-00006F230000}"/>
    <cellStyle name="Input 4 3 5 6" xfId="32029" xr:uid="{00000000-0005-0000-0000-00001D7D0000}"/>
    <cellStyle name="Input 4 3 6" xfId="9072" xr:uid="{00000000-0005-0000-0000-000070230000}"/>
    <cellStyle name="Input 4 3 6 2" xfId="9073" xr:uid="{00000000-0005-0000-0000-000071230000}"/>
    <cellStyle name="Input 4 3 6 2 2" xfId="9074" xr:uid="{00000000-0005-0000-0000-000072230000}"/>
    <cellStyle name="Input 4 3 6 3" xfId="9075" xr:uid="{00000000-0005-0000-0000-000073230000}"/>
    <cellStyle name="Input 4 3 6 3 2" xfId="9076" xr:uid="{00000000-0005-0000-0000-000074230000}"/>
    <cellStyle name="Input 4 3 6 4" xfId="9077" xr:uid="{00000000-0005-0000-0000-000075230000}"/>
    <cellStyle name="Input 4 3 6 4 2" xfId="30271" xr:uid="{00000000-0005-0000-0000-00003F760000}"/>
    <cellStyle name="Input 4 3 6 5" xfId="32386" xr:uid="{00000000-0005-0000-0000-0000827E0000}"/>
    <cellStyle name="Input 4 3 7" xfId="9078" xr:uid="{00000000-0005-0000-0000-000076230000}"/>
    <cellStyle name="Input 4 3 7 2" xfId="9079" xr:uid="{00000000-0005-0000-0000-000077230000}"/>
    <cellStyle name="Input 4 3 8" xfId="9080" xr:uid="{00000000-0005-0000-0000-000078230000}"/>
    <cellStyle name="Input 4 3 8 2" xfId="9081" xr:uid="{00000000-0005-0000-0000-000079230000}"/>
    <cellStyle name="Input 4 3 9" xfId="9082" xr:uid="{00000000-0005-0000-0000-00007A230000}"/>
    <cellStyle name="Input 4 4" xfId="924" xr:uid="{00000000-0005-0000-0000-00009C030000}"/>
    <cellStyle name="Input 4 4 10" xfId="27559" xr:uid="{00000000-0005-0000-0000-0000A76B0000}"/>
    <cellStyle name="Input 4 4 2" xfId="1408" xr:uid="{00000000-0005-0000-0000-000080050000}"/>
    <cellStyle name="Input 4 4 2 2" xfId="1670" xr:uid="{00000000-0005-0000-0000-000086060000}"/>
    <cellStyle name="Input 4 4 2 2 2" xfId="2655" xr:uid="{00000000-0005-0000-0000-00005F0A0000}"/>
    <cellStyle name="Input 4 4 2 2 2 2" xfId="9083" xr:uid="{00000000-0005-0000-0000-00007B230000}"/>
    <cellStyle name="Input 4 4 2 2 2 2 2" xfId="9084" xr:uid="{00000000-0005-0000-0000-00007C230000}"/>
    <cellStyle name="Input 4 4 2 2 2 2 2 2" xfId="9085" xr:uid="{00000000-0005-0000-0000-00007D230000}"/>
    <cellStyle name="Input 4 4 2 2 2 2 3" xfId="9086" xr:uid="{00000000-0005-0000-0000-00007E230000}"/>
    <cellStyle name="Input 4 4 2 2 2 2 3 2" xfId="9087" xr:uid="{00000000-0005-0000-0000-00007F230000}"/>
    <cellStyle name="Input 4 4 2 2 2 2 4" xfId="9088" xr:uid="{00000000-0005-0000-0000-000080230000}"/>
    <cellStyle name="Input 4 4 2 2 2 2 5" xfId="30070" xr:uid="{00000000-0005-0000-0000-000076750000}"/>
    <cellStyle name="Input 4 4 2 2 2 3" xfId="9089" xr:uid="{00000000-0005-0000-0000-000081230000}"/>
    <cellStyle name="Input 4 4 2 2 2 3 2" xfId="9090" xr:uid="{00000000-0005-0000-0000-000082230000}"/>
    <cellStyle name="Input 4 4 2 2 2 3 3" xfId="30680" xr:uid="{00000000-0005-0000-0000-0000D8770000}"/>
    <cellStyle name="Input 4 4 2 2 2 4" xfId="9091" xr:uid="{00000000-0005-0000-0000-000083230000}"/>
    <cellStyle name="Input 4 4 2 2 2 4 2" xfId="9092" xr:uid="{00000000-0005-0000-0000-000084230000}"/>
    <cellStyle name="Input 4 4 2 2 2 5" xfId="9093" xr:uid="{00000000-0005-0000-0000-000085230000}"/>
    <cellStyle name="Input 4 4 2 2 2 6" xfId="32274" xr:uid="{00000000-0005-0000-0000-0000127E0000}"/>
    <cellStyle name="Input 4 4 2 2 3" xfId="9094" xr:uid="{00000000-0005-0000-0000-000086230000}"/>
    <cellStyle name="Input 4 4 2 2 3 2" xfId="9095" xr:uid="{00000000-0005-0000-0000-000087230000}"/>
    <cellStyle name="Input 4 4 2 2 3 2 2" xfId="9096" xr:uid="{00000000-0005-0000-0000-000088230000}"/>
    <cellStyle name="Input 4 4 2 2 3 2 3" xfId="26477" xr:uid="{00000000-0005-0000-0000-00006D670000}"/>
    <cellStyle name="Input 4 4 2 2 3 3" xfId="9097" xr:uid="{00000000-0005-0000-0000-000089230000}"/>
    <cellStyle name="Input 4 4 2 2 3 3 2" xfId="9098" xr:uid="{00000000-0005-0000-0000-00008A230000}"/>
    <cellStyle name="Input 4 4 2 2 3 3 2 2" xfId="29174" xr:uid="{00000000-0005-0000-0000-0000F6710000}"/>
    <cellStyle name="Input 4 4 2 2 3 4" xfId="9099" xr:uid="{00000000-0005-0000-0000-00008B230000}"/>
    <cellStyle name="Input 4 4 2 2 4" xfId="9100" xr:uid="{00000000-0005-0000-0000-00008C230000}"/>
    <cellStyle name="Input 4 4 2 2 4 2" xfId="9101" xr:uid="{00000000-0005-0000-0000-00008D230000}"/>
    <cellStyle name="Input 4 4 2 2 4 2 2" xfId="26167" xr:uid="{00000000-0005-0000-0000-000037660000}"/>
    <cellStyle name="Input 4 4 2 2 5" xfId="9102" xr:uid="{00000000-0005-0000-0000-00008E230000}"/>
    <cellStyle name="Input 4 4 2 2 5 2" xfId="9103" xr:uid="{00000000-0005-0000-0000-00008F230000}"/>
    <cellStyle name="Input 4 4 2 2 6" xfId="9104" xr:uid="{00000000-0005-0000-0000-000090230000}"/>
    <cellStyle name="Input 4 4 2 3" xfId="2399" xr:uid="{00000000-0005-0000-0000-00005F090000}"/>
    <cellStyle name="Input 4 4 2 3 2" xfId="9105" xr:uid="{00000000-0005-0000-0000-000091230000}"/>
    <cellStyle name="Input 4 4 2 3 2 2" xfId="9106" xr:uid="{00000000-0005-0000-0000-000092230000}"/>
    <cellStyle name="Input 4 4 2 3 2 2 2" xfId="9107" xr:uid="{00000000-0005-0000-0000-000093230000}"/>
    <cellStyle name="Input 4 4 2 3 2 3" xfId="9108" xr:uid="{00000000-0005-0000-0000-000094230000}"/>
    <cellStyle name="Input 4 4 2 3 2 3 2" xfId="9109" xr:uid="{00000000-0005-0000-0000-000095230000}"/>
    <cellStyle name="Input 4 4 2 3 2 4" xfId="9110" xr:uid="{00000000-0005-0000-0000-000096230000}"/>
    <cellStyle name="Input 4 4 2 3 2 5" xfId="30158" xr:uid="{00000000-0005-0000-0000-0000CE750000}"/>
    <cellStyle name="Input 4 4 2 3 3" xfId="9111" xr:uid="{00000000-0005-0000-0000-000097230000}"/>
    <cellStyle name="Input 4 4 2 3 3 2" xfId="9112" xr:uid="{00000000-0005-0000-0000-000098230000}"/>
    <cellStyle name="Input 4 4 2 3 4" xfId="9113" xr:uid="{00000000-0005-0000-0000-000099230000}"/>
    <cellStyle name="Input 4 4 2 3 4 2" xfId="9114" xr:uid="{00000000-0005-0000-0000-00009A230000}"/>
    <cellStyle name="Input 4 4 2 3 5" xfId="9115" xr:uid="{00000000-0005-0000-0000-00009B230000}"/>
    <cellStyle name="Input 4 4 2 3 6" xfId="27890" xr:uid="{00000000-0005-0000-0000-0000F26C0000}"/>
    <cellStyle name="Input 4 4 2 4" xfId="9116" xr:uid="{00000000-0005-0000-0000-00009C230000}"/>
    <cellStyle name="Input 4 4 2 4 2" xfId="9117" xr:uid="{00000000-0005-0000-0000-00009D230000}"/>
    <cellStyle name="Input 4 4 2 4 2 2" xfId="9118" xr:uid="{00000000-0005-0000-0000-00009E230000}"/>
    <cellStyle name="Input 4 4 2 4 3" xfId="9119" xr:uid="{00000000-0005-0000-0000-00009F230000}"/>
    <cellStyle name="Input 4 4 2 4 3 2" xfId="9120" xr:uid="{00000000-0005-0000-0000-0000A0230000}"/>
    <cellStyle name="Input 4 4 2 4 3 2 2" xfId="25808" xr:uid="{00000000-0005-0000-0000-0000D0640000}"/>
    <cellStyle name="Input 4 4 2 4 4" xfId="9121" xr:uid="{00000000-0005-0000-0000-0000A1230000}"/>
    <cellStyle name="Input 4 4 2 4 5" xfId="29065" xr:uid="{00000000-0005-0000-0000-000089710000}"/>
    <cellStyle name="Input 4 4 2 5" xfId="9122" xr:uid="{00000000-0005-0000-0000-0000A2230000}"/>
    <cellStyle name="Input 4 4 2 5 2" xfId="9123" xr:uid="{00000000-0005-0000-0000-0000A3230000}"/>
    <cellStyle name="Input 4 4 2 5 3" xfId="27715" xr:uid="{00000000-0005-0000-0000-0000436C0000}"/>
    <cellStyle name="Input 4 4 2 6" xfId="9124" xr:uid="{00000000-0005-0000-0000-0000A4230000}"/>
    <cellStyle name="Input 4 4 2 6 2" xfId="9125" xr:uid="{00000000-0005-0000-0000-0000A5230000}"/>
    <cellStyle name="Input 4 4 2 7" xfId="9126" xr:uid="{00000000-0005-0000-0000-0000A6230000}"/>
    <cellStyle name="Input 4 4 2 8" xfId="31513" xr:uid="{00000000-0005-0000-0000-0000197B0000}"/>
    <cellStyle name="Input 4 4 3" xfId="907" xr:uid="{00000000-0005-0000-0000-00008B030000}"/>
    <cellStyle name="Input 4 4 3 2" xfId="1952" xr:uid="{00000000-0005-0000-0000-0000A0070000}"/>
    <cellStyle name="Input 4 4 3 2 2" xfId="9127" xr:uid="{00000000-0005-0000-0000-0000A7230000}"/>
    <cellStyle name="Input 4 4 3 2 2 2" xfId="9128" xr:uid="{00000000-0005-0000-0000-0000A8230000}"/>
    <cellStyle name="Input 4 4 3 2 2 2 2" xfId="9129" xr:uid="{00000000-0005-0000-0000-0000A9230000}"/>
    <cellStyle name="Input 4 4 3 2 2 2 2 2" xfId="29794" xr:uid="{00000000-0005-0000-0000-000062740000}"/>
    <cellStyle name="Input 4 4 3 2 2 3" xfId="9130" xr:uid="{00000000-0005-0000-0000-0000AA230000}"/>
    <cellStyle name="Input 4 4 3 2 2 3 2" xfId="9131" xr:uid="{00000000-0005-0000-0000-0000AB230000}"/>
    <cellStyle name="Input 4 4 3 2 2 3 3" xfId="29996" xr:uid="{00000000-0005-0000-0000-00002C750000}"/>
    <cellStyle name="Input 4 4 3 2 2 4" xfId="9132" xr:uid="{00000000-0005-0000-0000-0000AC230000}"/>
    <cellStyle name="Input 4 4 3 2 2 4 2" xfId="26399" xr:uid="{00000000-0005-0000-0000-00001F670000}"/>
    <cellStyle name="Input 4 4 3 2 3" xfId="9133" xr:uid="{00000000-0005-0000-0000-0000AD230000}"/>
    <cellStyle name="Input 4 4 3 2 3 2" xfId="9134" xr:uid="{00000000-0005-0000-0000-0000AE230000}"/>
    <cellStyle name="Input 4 4 3 2 4" xfId="9135" xr:uid="{00000000-0005-0000-0000-0000AF230000}"/>
    <cellStyle name="Input 4 4 3 2 4 2" xfId="9136" xr:uid="{00000000-0005-0000-0000-0000B0230000}"/>
    <cellStyle name="Input 4 4 3 2 4 2 2" xfId="27360" xr:uid="{00000000-0005-0000-0000-0000E06A0000}"/>
    <cellStyle name="Input 4 4 3 2 5" xfId="9137" xr:uid="{00000000-0005-0000-0000-0000B1230000}"/>
    <cellStyle name="Input 4 4 3 3" xfId="9138" xr:uid="{00000000-0005-0000-0000-0000B2230000}"/>
    <cellStyle name="Input 4 4 3 3 2" xfId="9139" xr:uid="{00000000-0005-0000-0000-0000B3230000}"/>
    <cellStyle name="Input 4 4 3 3 2 2" xfId="9140" xr:uid="{00000000-0005-0000-0000-0000B4230000}"/>
    <cellStyle name="Input 4 4 3 3 2 3" xfId="27096" xr:uid="{00000000-0005-0000-0000-0000D8690000}"/>
    <cellStyle name="Input 4 4 3 3 3" xfId="9141" xr:uid="{00000000-0005-0000-0000-0000B5230000}"/>
    <cellStyle name="Input 4 4 3 3 3 2" xfId="9142" xr:uid="{00000000-0005-0000-0000-0000B6230000}"/>
    <cellStyle name="Input 4 4 3 3 4" xfId="9143" xr:uid="{00000000-0005-0000-0000-0000B7230000}"/>
    <cellStyle name="Input 4 4 3 3 5" xfId="31295" xr:uid="{00000000-0005-0000-0000-00003F7A0000}"/>
    <cellStyle name="Input 4 4 3 4" xfId="9144" xr:uid="{00000000-0005-0000-0000-0000B8230000}"/>
    <cellStyle name="Input 4 4 3 4 2" xfId="9145" xr:uid="{00000000-0005-0000-0000-0000B9230000}"/>
    <cellStyle name="Input 4 4 3 4 3" xfId="30702" xr:uid="{00000000-0005-0000-0000-0000EE770000}"/>
    <cellStyle name="Input 4 4 3 5" xfId="9146" xr:uid="{00000000-0005-0000-0000-0000BA230000}"/>
    <cellStyle name="Input 4 4 3 5 2" xfId="9147" xr:uid="{00000000-0005-0000-0000-0000BB230000}"/>
    <cellStyle name="Input 4 4 3 6" xfId="9148" xr:uid="{00000000-0005-0000-0000-0000BC230000}"/>
    <cellStyle name="Input 4 4 3 6 2" xfId="30318" xr:uid="{00000000-0005-0000-0000-00006E760000}"/>
    <cellStyle name="Input 4 4 4" xfId="899" xr:uid="{00000000-0005-0000-0000-000083030000}"/>
    <cellStyle name="Input 4 4 4 2" xfId="1944" xr:uid="{00000000-0005-0000-0000-000098070000}"/>
    <cellStyle name="Input 4 4 4 2 2" xfId="9149" xr:uid="{00000000-0005-0000-0000-0000BD230000}"/>
    <cellStyle name="Input 4 4 4 2 2 2" xfId="9150" xr:uid="{00000000-0005-0000-0000-0000BE230000}"/>
    <cellStyle name="Input 4 4 4 2 2 2 2" xfId="9151" xr:uid="{00000000-0005-0000-0000-0000BF230000}"/>
    <cellStyle name="Input 4 4 4 2 2 3" xfId="9152" xr:uid="{00000000-0005-0000-0000-0000C0230000}"/>
    <cellStyle name="Input 4 4 4 2 2 3 2" xfId="9153" xr:uid="{00000000-0005-0000-0000-0000C1230000}"/>
    <cellStyle name="Input 4 4 4 2 2 4" xfId="9154" xr:uid="{00000000-0005-0000-0000-0000C2230000}"/>
    <cellStyle name="Input 4 4 4 2 3" xfId="9155" xr:uid="{00000000-0005-0000-0000-0000C3230000}"/>
    <cellStyle name="Input 4 4 4 2 3 2" xfId="9156" xr:uid="{00000000-0005-0000-0000-0000C4230000}"/>
    <cellStyle name="Input 4 4 4 2 3 2 2" xfId="27249" xr:uid="{00000000-0005-0000-0000-0000716A0000}"/>
    <cellStyle name="Input 4 4 4 2 4" xfId="9157" xr:uid="{00000000-0005-0000-0000-0000C5230000}"/>
    <cellStyle name="Input 4 4 4 2 4 2" xfId="9158" xr:uid="{00000000-0005-0000-0000-0000C6230000}"/>
    <cellStyle name="Input 4 4 4 2 4 2 2" xfId="31006" xr:uid="{00000000-0005-0000-0000-00001E790000}"/>
    <cellStyle name="Input 4 4 4 2 5" xfId="9159" xr:uid="{00000000-0005-0000-0000-0000C7230000}"/>
    <cellStyle name="Input 4 4 4 2 6" xfId="29378" xr:uid="{00000000-0005-0000-0000-0000C2720000}"/>
    <cellStyle name="Input 4 4 4 3" xfId="9160" xr:uid="{00000000-0005-0000-0000-0000C8230000}"/>
    <cellStyle name="Input 4 4 4 3 2" xfId="9161" xr:uid="{00000000-0005-0000-0000-0000C9230000}"/>
    <cellStyle name="Input 4 4 4 3 2 2" xfId="9162" xr:uid="{00000000-0005-0000-0000-0000CA230000}"/>
    <cellStyle name="Input 4 4 4 3 2 2 2" xfId="25494" xr:uid="{00000000-0005-0000-0000-000096630000}"/>
    <cellStyle name="Input 4 4 4 3 2 3" xfId="25206" xr:uid="{00000000-0005-0000-0000-000076620000}"/>
    <cellStyle name="Input 4 4 4 3 3" xfId="9163" xr:uid="{00000000-0005-0000-0000-0000CB230000}"/>
    <cellStyle name="Input 4 4 4 3 3 2" xfId="9164" xr:uid="{00000000-0005-0000-0000-0000CC230000}"/>
    <cellStyle name="Input 4 4 4 3 4" xfId="9165" xr:uid="{00000000-0005-0000-0000-0000CD230000}"/>
    <cellStyle name="Input 4 4 4 4" xfId="9166" xr:uid="{00000000-0005-0000-0000-0000CE230000}"/>
    <cellStyle name="Input 4 4 4 4 2" xfId="9167" xr:uid="{00000000-0005-0000-0000-0000CF230000}"/>
    <cellStyle name="Input 4 4 4 4 3" xfId="26219" xr:uid="{00000000-0005-0000-0000-00006B660000}"/>
    <cellStyle name="Input 4 4 4 5" xfId="9168" xr:uid="{00000000-0005-0000-0000-0000D0230000}"/>
    <cellStyle name="Input 4 4 4 5 2" xfId="9169" xr:uid="{00000000-0005-0000-0000-0000D1230000}"/>
    <cellStyle name="Input 4 4 4 6" xfId="9170" xr:uid="{00000000-0005-0000-0000-0000D2230000}"/>
    <cellStyle name="Input 4 4 4 7" xfId="31605" xr:uid="{00000000-0005-0000-0000-0000757B0000}"/>
    <cellStyle name="Input 4 4 5" xfId="1965" xr:uid="{00000000-0005-0000-0000-0000AD070000}"/>
    <cellStyle name="Input 4 4 5 2" xfId="9171" xr:uid="{00000000-0005-0000-0000-0000D3230000}"/>
    <cellStyle name="Input 4 4 5 2 2" xfId="9172" xr:uid="{00000000-0005-0000-0000-0000D4230000}"/>
    <cellStyle name="Input 4 4 5 2 2 2" xfId="9173" xr:uid="{00000000-0005-0000-0000-0000D5230000}"/>
    <cellStyle name="Input 4 4 5 2 3" xfId="9174" xr:uid="{00000000-0005-0000-0000-0000D6230000}"/>
    <cellStyle name="Input 4 4 5 2 3 2" xfId="9175" xr:uid="{00000000-0005-0000-0000-0000D7230000}"/>
    <cellStyle name="Input 4 4 5 2 3 2 2" xfId="28295" xr:uid="{00000000-0005-0000-0000-0000876E0000}"/>
    <cellStyle name="Input 4 4 5 2 4" xfId="9176" xr:uid="{00000000-0005-0000-0000-0000D8230000}"/>
    <cellStyle name="Input 4 4 5 2 4 2" xfId="28663" xr:uid="{00000000-0005-0000-0000-0000F76F0000}"/>
    <cellStyle name="Input 4 4 5 3" xfId="9177" xr:uid="{00000000-0005-0000-0000-0000D9230000}"/>
    <cellStyle name="Input 4 4 5 3 2" xfId="9178" xr:uid="{00000000-0005-0000-0000-0000DA230000}"/>
    <cellStyle name="Input 4 4 5 3 3" xfId="27787" xr:uid="{00000000-0005-0000-0000-00008B6C0000}"/>
    <cellStyle name="Input 4 4 5 4" xfId="9179" xr:uid="{00000000-0005-0000-0000-0000DB230000}"/>
    <cellStyle name="Input 4 4 5 4 2" xfId="9180" xr:uid="{00000000-0005-0000-0000-0000DC230000}"/>
    <cellStyle name="Input 4 4 5 4 2 2" xfId="28873" xr:uid="{00000000-0005-0000-0000-0000C9700000}"/>
    <cellStyle name="Input 4 4 5 5" xfId="9181" xr:uid="{00000000-0005-0000-0000-0000DD230000}"/>
    <cellStyle name="Input 4 4 5 5 2" xfId="29670" xr:uid="{00000000-0005-0000-0000-0000E6730000}"/>
    <cellStyle name="Input 4 4 5 6" xfId="32066" xr:uid="{00000000-0005-0000-0000-0000427D0000}"/>
    <cellStyle name="Input 4 4 6" xfId="9182" xr:uid="{00000000-0005-0000-0000-0000DE230000}"/>
    <cellStyle name="Input 4 4 6 2" xfId="9183" xr:uid="{00000000-0005-0000-0000-0000DF230000}"/>
    <cellStyle name="Input 4 4 6 2 2" xfId="9184" xr:uid="{00000000-0005-0000-0000-0000E0230000}"/>
    <cellStyle name="Input 4 4 6 3" xfId="9185" xr:uid="{00000000-0005-0000-0000-0000E1230000}"/>
    <cellStyle name="Input 4 4 6 3 2" xfId="9186" xr:uid="{00000000-0005-0000-0000-0000E2230000}"/>
    <cellStyle name="Input 4 4 6 4" xfId="9187" xr:uid="{00000000-0005-0000-0000-0000E3230000}"/>
    <cellStyle name="Input 4 4 7" xfId="9188" xr:uid="{00000000-0005-0000-0000-0000E4230000}"/>
    <cellStyle name="Input 4 4 7 2" xfId="9189" xr:uid="{00000000-0005-0000-0000-0000E5230000}"/>
    <cellStyle name="Input 4 4 7 3" xfId="25964" xr:uid="{00000000-0005-0000-0000-00006C650000}"/>
    <cellStyle name="Input 4 4 8" xfId="9190" xr:uid="{00000000-0005-0000-0000-0000E6230000}"/>
    <cellStyle name="Input 4 4 8 2" xfId="9191" xr:uid="{00000000-0005-0000-0000-0000E7230000}"/>
    <cellStyle name="Input 4 4 9" xfId="9192" xr:uid="{00000000-0005-0000-0000-0000E8230000}"/>
    <cellStyle name="Input 4 5" xfId="1125" xr:uid="{00000000-0005-0000-0000-000065040000}"/>
    <cellStyle name="Input 4 5 2" xfId="1482" xr:uid="{00000000-0005-0000-0000-0000CA050000}"/>
    <cellStyle name="Input 4 5 2 2" xfId="2473" xr:uid="{00000000-0005-0000-0000-0000A9090000}"/>
    <cellStyle name="Input 4 5 2 2 2" xfId="9193" xr:uid="{00000000-0005-0000-0000-0000E9230000}"/>
    <cellStyle name="Input 4 5 2 2 2 2" xfId="9194" xr:uid="{00000000-0005-0000-0000-0000EA230000}"/>
    <cellStyle name="Input 4 5 2 2 2 2 2" xfId="9195" xr:uid="{00000000-0005-0000-0000-0000EB230000}"/>
    <cellStyle name="Input 4 5 2 2 2 2 3" xfId="25961" xr:uid="{00000000-0005-0000-0000-000069650000}"/>
    <cellStyle name="Input 4 5 2 2 2 3" xfId="9196" xr:uid="{00000000-0005-0000-0000-0000EC230000}"/>
    <cellStyle name="Input 4 5 2 2 2 3 2" xfId="9197" xr:uid="{00000000-0005-0000-0000-0000ED230000}"/>
    <cellStyle name="Input 4 5 2 2 2 3 3" xfId="27252" xr:uid="{00000000-0005-0000-0000-0000746A0000}"/>
    <cellStyle name="Input 4 5 2 2 2 4" xfId="9198" xr:uid="{00000000-0005-0000-0000-0000EE230000}"/>
    <cellStyle name="Input 4 5 2 2 2 5" xfId="25688" xr:uid="{00000000-0005-0000-0000-000058640000}"/>
    <cellStyle name="Input 4 5 2 2 3" xfId="9199" xr:uid="{00000000-0005-0000-0000-0000EF230000}"/>
    <cellStyle name="Input 4 5 2 2 3 2" xfId="9200" xr:uid="{00000000-0005-0000-0000-0000F0230000}"/>
    <cellStyle name="Input 4 5 2 2 3 2 2" xfId="27292" xr:uid="{00000000-0005-0000-0000-00009C6A0000}"/>
    <cellStyle name="Input 4 5 2 2 4" xfId="9201" xr:uid="{00000000-0005-0000-0000-0000F1230000}"/>
    <cellStyle name="Input 4 5 2 2 4 2" xfId="9202" xr:uid="{00000000-0005-0000-0000-0000F2230000}"/>
    <cellStyle name="Input 4 5 2 2 5" xfId="9203" xr:uid="{00000000-0005-0000-0000-0000F3230000}"/>
    <cellStyle name="Input 4 5 2 2 6" xfId="25264" xr:uid="{00000000-0005-0000-0000-0000B0620000}"/>
    <cellStyle name="Input 4 5 2 3" xfId="9204" xr:uid="{00000000-0005-0000-0000-0000F4230000}"/>
    <cellStyle name="Input 4 5 2 3 2" xfId="9205" xr:uid="{00000000-0005-0000-0000-0000F5230000}"/>
    <cellStyle name="Input 4 5 2 3 2 2" xfId="9206" xr:uid="{00000000-0005-0000-0000-0000F6230000}"/>
    <cellStyle name="Input 4 5 2 3 2 2 2" xfId="26861" xr:uid="{00000000-0005-0000-0000-0000ED680000}"/>
    <cellStyle name="Input 4 5 2 3 3" xfId="9207" xr:uid="{00000000-0005-0000-0000-0000F7230000}"/>
    <cellStyle name="Input 4 5 2 3 3 2" xfId="9208" xr:uid="{00000000-0005-0000-0000-0000F8230000}"/>
    <cellStyle name="Input 4 5 2 3 4" xfId="9209" xr:uid="{00000000-0005-0000-0000-0000F9230000}"/>
    <cellStyle name="Input 4 5 2 4" xfId="9210" xr:uid="{00000000-0005-0000-0000-0000FA230000}"/>
    <cellStyle name="Input 4 5 2 4 2" xfId="9211" xr:uid="{00000000-0005-0000-0000-0000FB230000}"/>
    <cellStyle name="Input 4 5 2 4 3" xfId="30462" xr:uid="{00000000-0005-0000-0000-0000FE760000}"/>
    <cellStyle name="Input 4 5 2 5" xfId="9212" xr:uid="{00000000-0005-0000-0000-0000FC230000}"/>
    <cellStyle name="Input 4 5 2 5 2" xfId="9213" xr:uid="{00000000-0005-0000-0000-0000FD230000}"/>
    <cellStyle name="Input 4 5 2 5 3" xfId="28480" xr:uid="{00000000-0005-0000-0000-0000406F0000}"/>
    <cellStyle name="Input 4 5 2 6" xfId="9214" xr:uid="{00000000-0005-0000-0000-0000FE230000}"/>
    <cellStyle name="Input 4 5 2 7" xfId="31741" xr:uid="{00000000-0005-0000-0000-0000FD7B0000}"/>
    <cellStyle name="Input 4 5 3" xfId="1744" xr:uid="{00000000-0005-0000-0000-0000D0060000}"/>
    <cellStyle name="Input 4 5 3 2" xfId="2729" xr:uid="{00000000-0005-0000-0000-0000A90A0000}"/>
    <cellStyle name="Input 4 5 3 2 2" xfId="9215" xr:uid="{00000000-0005-0000-0000-0000FF230000}"/>
    <cellStyle name="Input 4 5 3 2 2 2" xfId="9216" xr:uid="{00000000-0005-0000-0000-000000240000}"/>
    <cellStyle name="Input 4 5 3 2 2 2 2" xfId="9217" xr:uid="{00000000-0005-0000-0000-000001240000}"/>
    <cellStyle name="Input 4 5 3 2 2 2 3" xfId="26300" xr:uid="{00000000-0005-0000-0000-0000BC660000}"/>
    <cellStyle name="Input 4 5 3 2 2 3" xfId="9218" xr:uid="{00000000-0005-0000-0000-000002240000}"/>
    <cellStyle name="Input 4 5 3 2 2 3 2" xfId="9219" xr:uid="{00000000-0005-0000-0000-000003240000}"/>
    <cellStyle name="Input 4 5 3 2 2 3 2 2" xfId="28101" xr:uid="{00000000-0005-0000-0000-0000C56D0000}"/>
    <cellStyle name="Input 4 5 3 2 2 3 3" xfId="26562" xr:uid="{00000000-0005-0000-0000-0000C2670000}"/>
    <cellStyle name="Input 4 5 3 2 2 4" xfId="9220" xr:uid="{00000000-0005-0000-0000-000004240000}"/>
    <cellStyle name="Input 4 5 3 2 3" xfId="9221" xr:uid="{00000000-0005-0000-0000-000005240000}"/>
    <cellStyle name="Input 4 5 3 2 3 2" xfId="9222" xr:uid="{00000000-0005-0000-0000-000006240000}"/>
    <cellStyle name="Input 4 5 3 2 4" xfId="9223" xr:uid="{00000000-0005-0000-0000-000007240000}"/>
    <cellStyle name="Input 4 5 3 2 4 2" xfId="9224" xr:uid="{00000000-0005-0000-0000-000008240000}"/>
    <cellStyle name="Input 4 5 3 2 4 2 2" xfId="26714" xr:uid="{00000000-0005-0000-0000-00005A680000}"/>
    <cellStyle name="Input 4 5 3 2 5" xfId="9225" xr:uid="{00000000-0005-0000-0000-000009240000}"/>
    <cellStyle name="Input 4 5 3 2 6" xfId="30794" xr:uid="{00000000-0005-0000-0000-00004A780000}"/>
    <cellStyle name="Input 4 5 3 3" xfId="9226" xr:uid="{00000000-0005-0000-0000-00000A240000}"/>
    <cellStyle name="Input 4 5 3 3 2" xfId="9227" xr:uid="{00000000-0005-0000-0000-00000B240000}"/>
    <cellStyle name="Input 4 5 3 3 2 2" xfId="9228" xr:uid="{00000000-0005-0000-0000-00000C240000}"/>
    <cellStyle name="Input 4 5 3 3 3" xfId="9229" xr:uid="{00000000-0005-0000-0000-00000D240000}"/>
    <cellStyle name="Input 4 5 3 3 3 2" xfId="9230" xr:uid="{00000000-0005-0000-0000-00000E240000}"/>
    <cellStyle name="Input 4 5 3 3 4" xfId="9231" xr:uid="{00000000-0005-0000-0000-00000F240000}"/>
    <cellStyle name="Input 4 5 3 4" xfId="9232" xr:uid="{00000000-0005-0000-0000-000010240000}"/>
    <cellStyle name="Input 4 5 3 4 2" xfId="9233" xr:uid="{00000000-0005-0000-0000-000011240000}"/>
    <cellStyle name="Input 4 5 3 5" xfId="9234" xr:uid="{00000000-0005-0000-0000-000012240000}"/>
    <cellStyle name="Input 4 5 3 5 2" xfId="9235" xr:uid="{00000000-0005-0000-0000-000013240000}"/>
    <cellStyle name="Input 4 5 3 5 3" xfId="28842" xr:uid="{00000000-0005-0000-0000-0000AA700000}"/>
    <cellStyle name="Input 4 5 3 6" xfId="9236" xr:uid="{00000000-0005-0000-0000-000014240000}"/>
    <cellStyle name="Input 4 5 3 6 2" xfId="26656" xr:uid="{00000000-0005-0000-0000-000020680000}"/>
    <cellStyle name="Input 4 5 3 7" xfId="25846" xr:uid="{00000000-0005-0000-0000-0000F6640000}"/>
    <cellStyle name="Input 4 5 4" xfId="2129" xr:uid="{00000000-0005-0000-0000-000051080000}"/>
    <cellStyle name="Input 4 5 4 2" xfId="9237" xr:uid="{00000000-0005-0000-0000-000015240000}"/>
    <cellStyle name="Input 4 5 4 2 2" xfId="9238" xr:uid="{00000000-0005-0000-0000-000016240000}"/>
    <cellStyle name="Input 4 5 4 2 2 2" xfId="9239" xr:uid="{00000000-0005-0000-0000-000017240000}"/>
    <cellStyle name="Input 4 5 4 2 2 2 2" xfId="30094" xr:uid="{00000000-0005-0000-0000-00008E750000}"/>
    <cellStyle name="Input 4 5 4 2 3" xfId="9240" xr:uid="{00000000-0005-0000-0000-000018240000}"/>
    <cellStyle name="Input 4 5 4 2 3 2" xfId="9241" xr:uid="{00000000-0005-0000-0000-000019240000}"/>
    <cellStyle name="Input 4 5 4 2 3 2 2" xfId="27608" xr:uid="{00000000-0005-0000-0000-0000D86B0000}"/>
    <cellStyle name="Input 4 5 4 2 4" xfId="9242" xr:uid="{00000000-0005-0000-0000-00001A240000}"/>
    <cellStyle name="Input 4 5 4 2 5" xfId="25330" xr:uid="{00000000-0005-0000-0000-0000F2620000}"/>
    <cellStyle name="Input 4 5 4 3" xfId="9243" xr:uid="{00000000-0005-0000-0000-00001B240000}"/>
    <cellStyle name="Input 4 5 4 3 2" xfId="9244" xr:uid="{00000000-0005-0000-0000-00001C240000}"/>
    <cellStyle name="Input 4 5 4 4" xfId="9245" xr:uid="{00000000-0005-0000-0000-00001D240000}"/>
    <cellStyle name="Input 4 5 4 4 2" xfId="9246" xr:uid="{00000000-0005-0000-0000-00001E240000}"/>
    <cellStyle name="Input 4 5 4 5" xfId="9247" xr:uid="{00000000-0005-0000-0000-00001F240000}"/>
    <cellStyle name="Input 4 5 4 6" xfId="30540" xr:uid="{00000000-0005-0000-0000-00004C770000}"/>
    <cellStyle name="Input 4 5 5" xfId="9248" xr:uid="{00000000-0005-0000-0000-000020240000}"/>
    <cellStyle name="Input 4 5 5 2" xfId="9249" xr:uid="{00000000-0005-0000-0000-000021240000}"/>
    <cellStyle name="Input 4 5 5 2 2" xfId="9250" xr:uid="{00000000-0005-0000-0000-000022240000}"/>
    <cellStyle name="Input 4 5 5 3" xfId="9251" xr:uid="{00000000-0005-0000-0000-000023240000}"/>
    <cellStyle name="Input 4 5 5 3 2" xfId="9252" xr:uid="{00000000-0005-0000-0000-000024240000}"/>
    <cellStyle name="Input 4 5 5 4" xfId="9253" xr:uid="{00000000-0005-0000-0000-000025240000}"/>
    <cellStyle name="Input 4 5 5 5" xfId="30161" xr:uid="{00000000-0005-0000-0000-0000D1750000}"/>
    <cellStyle name="Input 4 5 6" xfId="9254" xr:uid="{00000000-0005-0000-0000-000026240000}"/>
    <cellStyle name="Input 4 5 6 2" xfId="9255" xr:uid="{00000000-0005-0000-0000-000027240000}"/>
    <cellStyle name="Input 4 5 7" xfId="9256" xr:uid="{00000000-0005-0000-0000-000028240000}"/>
    <cellStyle name="Input 4 5 7 2" xfId="9257" xr:uid="{00000000-0005-0000-0000-000029240000}"/>
    <cellStyle name="Input 4 5 8" xfId="9258" xr:uid="{00000000-0005-0000-0000-00002A240000}"/>
    <cellStyle name="Input 4 5 8 2" xfId="29459" xr:uid="{00000000-0005-0000-0000-000013730000}"/>
    <cellStyle name="Input 4 5 9" xfId="31556" xr:uid="{00000000-0005-0000-0000-0000447B0000}"/>
    <cellStyle name="Input 4 6" xfId="1064" xr:uid="{00000000-0005-0000-0000-000028040000}"/>
    <cellStyle name="Input 4 6 2" xfId="2074" xr:uid="{00000000-0005-0000-0000-00001A080000}"/>
    <cellStyle name="Input 4 6 2 2" xfId="9259" xr:uid="{00000000-0005-0000-0000-00002B240000}"/>
    <cellStyle name="Input 4 6 2 2 2" xfId="9260" xr:uid="{00000000-0005-0000-0000-00002C240000}"/>
    <cellStyle name="Input 4 6 2 2 2 2" xfId="9261" xr:uid="{00000000-0005-0000-0000-00002D240000}"/>
    <cellStyle name="Input 4 6 2 2 2 2 2" xfId="30358" xr:uid="{00000000-0005-0000-0000-000096760000}"/>
    <cellStyle name="Input 4 6 2 2 3" xfId="9262" xr:uid="{00000000-0005-0000-0000-00002E240000}"/>
    <cellStyle name="Input 4 6 2 2 3 2" xfId="9263" xr:uid="{00000000-0005-0000-0000-00002F240000}"/>
    <cellStyle name="Input 4 6 2 2 3 3" xfId="28221" xr:uid="{00000000-0005-0000-0000-00003D6E0000}"/>
    <cellStyle name="Input 4 6 2 2 4" xfId="9264" xr:uid="{00000000-0005-0000-0000-000030240000}"/>
    <cellStyle name="Input 4 6 2 3" xfId="9265" xr:uid="{00000000-0005-0000-0000-000031240000}"/>
    <cellStyle name="Input 4 6 2 3 2" xfId="9266" xr:uid="{00000000-0005-0000-0000-000032240000}"/>
    <cellStyle name="Input 4 6 2 4" xfId="9267" xr:uid="{00000000-0005-0000-0000-000033240000}"/>
    <cellStyle name="Input 4 6 2 4 2" xfId="9268" xr:uid="{00000000-0005-0000-0000-000034240000}"/>
    <cellStyle name="Input 4 6 2 5" xfId="9269" xr:uid="{00000000-0005-0000-0000-000035240000}"/>
    <cellStyle name="Input 4 6 2 6" xfId="30687" xr:uid="{00000000-0005-0000-0000-0000DF770000}"/>
    <cellStyle name="Input 4 6 3" xfId="9270" xr:uid="{00000000-0005-0000-0000-000036240000}"/>
    <cellStyle name="Input 4 6 3 2" xfId="9271" xr:uid="{00000000-0005-0000-0000-000037240000}"/>
    <cellStyle name="Input 4 6 3 2 2" xfId="9272" xr:uid="{00000000-0005-0000-0000-000038240000}"/>
    <cellStyle name="Input 4 6 3 2 2 2" xfId="30565" xr:uid="{00000000-0005-0000-0000-000065770000}"/>
    <cellStyle name="Input 4 6 3 3" xfId="9273" xr:uid="{00000000-0005-0000-0000-000039240000}"/>
    <cellStyle name="Input 4 6 3 3 2" xfId="9274" xr:uid="{00000000-0005-0000-0000-00003A240000}"/>
    <cellStyle name="Input 4 6 3 4" xfId="9275" xr:uid="{00000000-0005-0000-0000-00003B240000}"/>
    <cellStyle name="Input 4 6 3 5" xfId="32484" xr:uid="{00000000-0005-0000-0000-0000E47E0000}"/>
    <cellStyle name="Input 4 6 4" xfId="9276" xr:uid="{00000000-0005-0000-0000-00003C240000}"/>
    <cellStyle name="Input 4 6 4 2" xfId="9277" xr:uid="{00000000-0005-0000-0000-00003D240000}"/>
    <cellStyle name="Input 4 6 5" xfId="9278" xr:uid="{00000000-0005-0000-0000-00003E240000}"/>
    <cellStyle name="Input 4 6 5 2" xfId="9279" xr:uid="{00000000-0005-0000-0000-00003F240000}"/>
    <cellStyle name="Input 4 6 5 3" xfId="26242" xr:uid="{00000000-0005-0000-0000-000082660000}"/>
    <cellStyle name="Input 4 6 6" xfId="9280" xr:uid="{00000000-0005-0000-0000-000040240000}"/>
    <cellStyle name="Input 4 6 7" xfId="25102" xr:uid="{00000000-0005-0000-0000-00000E620000}"/>
    <cellStyle name="Input 4 7" xfId="1276" xr:uid="{00000000-0005-0000-0000-0000FC040000}"/>
    <cellStyle name="Input 4 7 2" xfId="2270" xr:uid="{00000000-0005-0000-0000-0000DE080000}"/>
    <cellStyle name="Input 4 7 2 2" xfId="9281" xr:uid="{00000000-0005-0000-0000-000041240000}"/>
    <cellStyle name="Input 4 7 2 2 2" xfId="9282" xr:uid="{00000000-0005-0000-0000-000042240000}"/>
    <cellStyle name="Input 4 7 2 2 2 2" xfId="9283" xr:uid="{00000000-0005-0000-0000-000043240000}"/>
    <cellStyle name="Input 4 7 2 2 3" xfId="9284" xr:uid="{00000000-0005-0000-0000-000044240000}"/>
    <cellStyle name="Input 4 7 2 2 3 2" xfId="9285" xr:uid="{00000000-0005-0000-0000-000045240000}"/>
    <cellStyle name="Input 4 7 2 2 4" xfId="9286" xr:uid="{00000000-0005-0000-0000-000046240000}"/>
    <cellStyle name="Input 4 7 2 3" xfId="9287" xr:uid="{00000000-0005-0000-0000-000047240000}"/>
    <cellStyle name="Input 4 7 2 3 2" xfId="9288" xr:uid="{00000000-0005-0000-0000-000048240000}"/>
    <cellStyle name="Input 4 7 2 4" xfId="9289" xr:uid="{00000000-0005-0000-0000-000049240000}"/>
    <cellStyle name="Input 4 7 2 4 2" xfId="9290" xr:uid="{00000000-0005-0000-0000-00004A240000}"/>
    <cellStyle name="Input 4 7 2 5" xfId="9291" xr:uid="{00000000-0005-0000-0000-00004B240000}"/>
    <cellStyle name="Input 4 7 3" xfId="9292" xr:uid="{00000000-0005-0000-0000-00004C240000}"/>
    <cellStyle name="Input 4 7 3 2" xfId="9293" xr:uid="{00000000-0005-0000-0000-00004D240000}"/>
    <cellStyle name="Input 4 7 3 2 2" xfId="9294" xr:uid="{00000000-0005-0000-0000-00004E240000}"/>
    <cellStyle name="Input 4 7 3 2 2 2" xfId="28750" xr:uid="{00000000-0005-0000-0000-00004E700000}"/>
    <cellStyle name="Input 4 7 3 3" xfId="9295" xr:uid="{00000000-0005-0000-0000-00004F240000}"/>
    <cellStyle name="Input 4 7 3 3 2" xfId="9296" xr:uid="{00000000-0005-0000-0000-000050240000}"/>
    <cellStyle name="Input 4 7 3 4" xfId="9297" xr:uid="{00000000-0005-0000-0000-000051240000}"/>
    <cellStyle name="Input 4 7 3 4 2" xfId="30373" xr:uid="{00000000-0005-0000-0000-0000A5760000}"/>
    <cellStyle name="Input 4 7 3 5" xfId="29733" xr:uid="{00000000-0005-0000-0000-000025740000}"/>
    <cellStyle name="Input 4 7 4" xfId="9298" xr:uid="{00000000-0005-0000-0000-000052240000}"/>
    <cellStyle name="Input 4 7 4 2" xfId="9299" xr:uid="{00000000-0005-0000-0000-000053240000}"/>
    <cellStyle name="Input 4 7 5" xfId="9300" xr:uid="{00000000-0005-0000-0000-000054240000}"/>
    <cellStyle name="Input 4 7 5 2" xfId="9301" xr:uid="{00000000-0005-0000-0000-000055240000}"/>
    <cellStyle name="Input 4 7 6" xfId="9302" xr:uid="{00000000-0005-0000-0000-000056240000}"/>
    <cellStyle name="Input 4 7 6 2" xfId="25984" xr:uid="{00000000-0005-0000-0000-000080650000}"/>
    <cellStyle name="Input 4 7 7" xfId="31656" xr:uid="{00000000-0005-0000-0000-0000A87B0000}"/>
    <cellStyle name="Input 4 8" xfId="1156" xr:uid="{00000000-0005-0000-0000-000084040000}"/>
    <cellStyle name="Input 4 8 2" xfId="9303" xr:uid="{00000000-0005-0000-0000-000057240000}"/>
    <cellStyle name="Input 4 8 2 2" xfId="9304" xr:uid="{00000000-0005-0000-0000-000058240000}"/>
    <cellStyle name="Input 4 8 2 2 2" xfId="9305" xr:uid="{00000000-0005-0000-0000-000059240000}"/>
    <cellStyle name="Input 4 8 2 3" xfId="9306" xr:uid="{00000000-0005-0000-0000-00005A240000}"/>
    <cellStyle name="Input 4 8 2 3 2" xfId="9307" xr:uid="{00000000-0005-0000-0000-00005B240000}"/>
    <cellStyle name="Input 4 8 2 3 3" xfId="29894" xr:uid="{00000000-0005-0000-0000-0000C6740000}"/>
    <cellStyle name="Input 4 8 2 4" xfId="9308" xr:uid="{00000000-0005-0000-0000-00005C240000}"/>
    <cellStyle name="Input 4 8 2 5" xfId="26269" xr:uid="{00000000-0005-0000-0000-00009D660000}"/>
    <cellStyle name="Input 4 8 3" xfId="9309" xr:uid="{00000000-0005-0000-0000-00005D240000}"/>
    <cellStyle name="Input 4 8 3 2" xfId="9310" xr:uid="{00000000-0005-0000-0000-00005E240000}"/>
    <cellStyle name="Input 4 8 4" xfId="9311" xr:uid="{00000000-0005-0000-0000-00005F240000}"/>
    <cellStyle name="Input 4 8 4 2" xfId="9312" xr:uid="{00000000-0005-0000-0000-000060240000}"/>
    <cellStyle name="Input 4 8 5" xfId="9313" xr:uid="{00000000-0005-0000-0000-000061240000}"/>
    <cellStyle name="Input 4 8 6" xfId="31964" xr:uid="{00000000-0005-0000-0000-0000DC7C0000}"/>
    <cellStyle name="Input 4 9" xfId="2808" xr:uid="{00000000-0005-0000-0000-0000F80A0000}"/>
    <cellStyle name="Input 4 9 2" xfId="9314" xr:uid="{00000000-0005-0000-0000-000062240000}"/>
    <cellStyle name="Input 4 9 2 2" xfId="9315" xr:uid="{00000000-0005-0000-0000-000063240000}"/>
    <cellStyle name="Input 4 9 2 3" xfId="28490" xr:uid="{00000000-0005-0000-0000-00004A6F0000}"/>
    <cellStyle name="Input 4 9 3" xfId="9316" xr:uid="{00000000-0005-0000-0000-000064240000}"/>
    <cellStyle name="Input 4 9 3 2" xfId="9317" xr:uid="{00000000-0005-0000-0000-000065240000}"/>
    <cellStyle name="Input 4 9 4" xfId="9318" xr:uid="{00000000-0005-0000-0000-000066240000}"/>
    <cellStyle name="Input 5" xfId="278" xr:uid="{00000000-0005-0000-0000-000016010000}"/>
    <cellStyle name="Input 5 10" xfId="9319" xr:uid="{00000000-0005-0000-0000-000067240000}"/>
    <cellStyle name="Input 5 10 2" xfId="9320" xr:uid="{00000000-0005-0000-0000-000068240000}"/>
    <cellStyle name="Input 5 11" xfId="9321" xr:uid="{00000000-0005-0000-0000-000069240000}"/>
    <cellStyle name="Input 5 11 2" xfId="9322" xr:uid="{00000000-0005-0000-0000-00006A240000}"/>
    <cellStyle name="Input 5 12" xfId="9323" xr:uid="{00000000-0005-0000-0000-00006B240000}"/>
    <cellStyle name="Input 5 13" xfId="31341" xr:uid="{00000000-0005-0000-0000-00006D7A0000}"/>
    <cellStyle name="Input 5 2" xfId="787" xr:uid="{00000000-0005-0000-0000-000013030000}"/>
    <cellStyle name="Input 5 2 10" xfId="9324" xr:uid="{00000000-0005-0000-0000-00006C240000}"/>
    <cellStyle name="Input 5 2 2" xfId="972" xr:uid="{00000000-0005-0000-0000-0000CC030000}"/>
    <cellStyle name="Input 5 2 2 10" xfId="9325" xr:uid="{00000000-0005-0000-0000-00006D240000}"/>
    <cellStyle name="Input 5 2 2 11" xfId="31423" xr:uid="{00000000-0005-0000-0000-0000BF7A0000}"/>
    <cellStyle name="Input 5 2 2 2" xfId="1195" xr:uid="{00000000-0005-0000-0000-0000AB040000}"/>
    <cellStyle name="Input 5 2 2 2 2" xfId="1506" xr:uid="{00000000-0005-0000-0000-0000E2050000}"/>
    <cellStyle name="Input 5 2 2 2 2 2" xfId="2497" xr:uid="{00000000-0005-0000-0000-0000C1090000}"/>
    <cellStyle name="Input 5 2 2 2 2 2 2" xfId="9326" xr:uid="{00000000-0005-0000-0000-00006E240000}"/>
    <cellStyle name="Input 5 2 2 2 2 2 2 2" xfId="9327" xr:uid="{00000000-0005-0000-0000-00006F240000}"/>
    <cellStyle name="Input 5 2 2 2 2 2 2 2 2" xfId="9328" xr:uid="{00000000-0005-0000-0000-000070240000}"/>
    <cellStyle name="Input 5 2 2 2 2 2 2 2 3" xfId="26228" xr:uid="{00000000-0005-0000-0000-000074660000}"/>
    <cellStyle name="Input 5 2 2 2 2 2 2 3" xfId="9329" xr:uid="{00000000-0005-0000-0000-000071240000}"/>
    <cellStyle name="Input 5 2 2 2 2 2 2 3 2" xfId="9330" xr:uid="{00000000-0005-0000-0000-000072240000}"/>
    <cellStyle name="Input 5 2 2 2 2 2 2 4" xfId="9331" xr:uid="{00000000-0005-0000-0000-000073240000}"/>
    <cellStyle name="Input 5 2 2 2 2 2 3" xfId="9332" xr:uid="{00000000-0005-0000-0000-000074240000}"/>
    <cellStyle name="Input 5 2 2 2 2 2 3 2" xfId="9333" xr:uid="{00000000-0005-0000-0000-000075240000}"/>
    <cellStyle name="Input 5 2 2 2 2 2 3 2 2" xfId="25988" xr:uid="{00000000-0005-0000-0000-000084650000}"/>
    <cellStyle name="Input 5 2 2 2 2 2 4" xfId="9334" xr:uid="{00000000-0005-0000-0000-000076240000}"/>
    <cellStyle name="Input 5 2 2 2 2 2 4 2" xfId="9335" xr:uid="{00000000-0005-0000-0000-000077240000}"/>
    <cellStyle name="Input 5 2 2 2 2 2 5" xfId="9336" xr:uid="{00000000-0005-0000-0000-000078240000}"/>
    <cellStyle name="Input 5 2 2 2 2 3" xfId="9337" xr:uid="{00000000-0005-0000-0000-000079240000}"/>
    <cellStyle name="Input 5 2 2 2 2 3 2" xfId="9338" xr:uid="{00000000-0005-0000-0000-00007A240000}"/>
    <cellStyle name="Input 5 2 2 2 2 3 2 2" xfId="9339" xr:uid="{00000000-0005-0000-0000-00007B240000}"/>
    <cellStyle name="Input 5 2 2 2 2 3 2 2 2" xfId="28578" xr:uid="{00000000-0005-0000-0000-0000A26F0000}"/>
    <cellStyle name="Input 5 2 2 2 2 3 2 3" xfId="28479" xr:uid="{00000000-0005-0000-0000-00003F6F0000}"/>
    <cellStyle name="Input 5 2 2 2 2 3 3" xfId="9340" xr:uid="{00000000-0005-0000-0000-00007C240000}"/>
    <cellStyle name="Input 5 2 2 2 2 3 3 2" xfId="9341" xr:uid="{00000000-0005-0000-0000-00007D240000}"/>
    <cellStyle name="Input 5 2 2 2 2 3 3 2 2" xfId="27062" xr:uid="{00000000-0005-0000-0000-0000B6690000}"/>
    <cellStyle name="Input 5 2 2 2 2 3 4" xfId="9342" xr:uid="{00000000-0005-0000-0000-00007E240000}"/>
    <cellStyle name="Input 5 2 2 2 2 3 4 2" xfId="28274" xr:uid="{00000000-0005-0000-0000-0000726E0000}"/>
    <cellStyle name="Input 5 2 2 2 2 4" xfId="9343" xr:uid="{00000000-0005-0000-0000-00007F240000}"/>
    <cellStyle name="Input 5 2 2 2 2 4 2" xfId="9344" xr:uid="{00000000-0005-0000-0000-000080240000}"/>
    <cellStyle name="Input 5 2 2 2 2 4 3" xfId="26197" xr:uid="{00000000-0005-0000-0000-000055660000}"/>
    <cellStyle name="Input 5 2 2 2 2 5" xfId="9345" xr:uid="{00000000-0005-0000-0000-000081240000}"/>
    <cellStyle name="Input 5 2 2 2 2 5 2" xfId="9346" xr:uid="{00000000-0005-0000-0000-000082240000}"/>
    <cellStyle name="Input 5 2 2 2 2 5 2 2" xfId="29110" xr:uid="{00000000-0005-0000-0000-0000B6710000}"/>
    <cellStyle name="Input 5 2 2 2 2 5 3" xfId="29907" xr:uid="{00000000-0005-0000-0000-0000D3740000}"/>
    <cellStyle name="Input 5 2 2 2 2 6" xfId="9347" xr:uid="{00000000-0005-0000-0000-000083240000}"/>
    <cellStyle name="Input 5 2 2 2 2 6 2" xfId="28732" xr:uid="{00000000-0005-0000-0000-00003C700000}"/>
    <cellStyle name="Input 5 2 2 2 2 7" xfId="31743" xr:uid="{00000000-0005-0000-0000-0000FF7B0000}"/>
    <cellStyle name="Input 5 2 2 2 3" xfId="1768" xr:uid="{00000000-0005-0000-0000-0000E8060000}"/>
    <cellStyle name="Input 5 2 2 2 3 2" xfId="2753" xr:uid="{00000000-0005-0000-0000-0000C10A0000}"/>
    <cellStyle name="Input 5 2 2 2 3 2 2" xfId="9348" xr:uid="{00000000-0005-0000-0000-000084240000}"/>
    <cellStyle name="Input 5 2 2 2 3 2 2 2" xfId="9349" xr:uid="{00000000-0005-0000-0000-000085240000}"/>
    <cellStyle name="Input 5 2 2 2 3 2 2 2 2" xfId="9350" xr:uid="{00000000-0005-0000-0000-000086240000}"/>
    <cellStyle name="Input 5 2 2 2 3 2 2 3" xfId="9351" xr:uid="{00000000-0005-0000-0000-000087240000}"/>
    <cellStyle name="Input 5 2 2 2 3 2 2 3 2" xfId="9352" xr:uid="{00000000-0005-0000-0000-000088240000}"/>
    <cellStyle name="Input 5 2 2 2 3 2 2 3 3" xfId="27685" xr:uid="{00000000-0005-0000-0000-0000256C0000}"/>
    <cellStyle name="Input 5 2 2 2 3 2 2 4" xfId="9353" xr:uid="{00000000-0005-0000-0000-000089240000}"/>
    <cellStyle name="Input 5 2 2 2 3 2 2 5" xfId="30151" xr:uid="{00000000-0005-0000-0000-0000C7750000}"/>
    <cellStyle name="Input 5 2 2 2 3 2 3" xfId="9354" xr:uid="{00000000-0005-0000-0000-00008A240000}"/>
    <cellStyle name="Input 5 2 2 2 3 2 3 2" xfId="9355" xr:uid="{00000000-0005-0000-0000-00008B240000}"/>
    <cellStyle name="Input 5 2 2 2 3 2 3 2 2" xfId="27797" xr:uid="{00000000-0005-0000-0000-0000956C0000}"/>
    <cellStyle name="Input 5 2 2 2 3 2 4" xfId="9356" xr:uid="{00000000-0005-0000-0000-00008C240000}"/>
    <cellStyle name="Input 5 2 2 2 3 2 4 2" xfId="9357" xr:uid="{00000000-0005-0000-0000-00008D240000}"/>
    <cellStyle name="Input 5 2 2 2 3 2 5" xfId="9358" xr:uid="{00000000-0005-0000-0000-00008E240000}"/>
    <cellStyle name="Input 5 2 2 2 3 2 6" xfId="32331" xr:uid="{00000000-0005-0000-0000-00004B7E0000}"/>
    <cellStyle name="Input 5 2 2 2 3 3" xfId="9359" xr:uid="{00000000-0005-0000-0000-00008F240000}"/>
    <cellStyle name="Input 5 2 2 2 3 3 2" xfId="9360" xr:uid="{00000000-0005-0000-0000-000090240000}"/>
    <cellStyle name="Input 5 2 2 2 3 3 2 2" xfId="9361" xr:uid="{00000000-0005-0000-0000-000091240000}"/>
    <cellStyle name="Input 5 2 2 2 3 3 3" xfId="9362" xr:uid="{00000000-0005-0000-0000-000092240000}"/>
    <cellStyle name="Input 5 2 2 2 3 3 3 2" xfId="9363" xr:uid="{00000000-0005-0000-0000-000093240000}"/>
    <cellStyle name="Input 5 2 2 2 3 3 3 3" xfId="25774" xr:uid="{00000000-0005-0000-0000-0000AE640000}"/>
    <cellStyle name="Input 5 2 2 2 3 3 4" xfId="9364" xr:uid="{00000000-0005-0000-0000-000094240000}"/>
    <cellStyle name="Input 5 2 2 2 3 3 4 2" xfId="26175" xr:uid="{00000000-0005-0000-0000-00003F660000}"/>
    <cellStyle name="Input 5 2 2 2 3 4" xfId="9365" xr:uid="{00000000-0005-0000-0000-000095240000}"/>
    <cellStyle name="Input 5 2 2 2 3 4 2" xfId="9366" xr:uid="{00000000-0005-0000-0000-000096240000}"/>
    <cellStyle name="Input 5 2 2 2 3 5" xfId="9367" xr:uid="{00000000-0005-0000-0000-000097240000}"/>
    <cellStyle name="Input 5 2 2 2 3 5 2" xfId="9368" xr:uid="{00000000-0005-0000-0000-000098240000}"/>
    <cellStyle name="Input 5 2 2 2 3 5 2 2" xfId="26795" xr:uid="{00000000-0005-0000-0000-0000AB680000}"/>
    <cellStyle name="Input 5 2 2 2 3 6" xfId="9369" xr:uid="{00000000-0005-0000-0000-000099240000}"/>
    <cellStyle name="Input 5 2 2 2 3 7" xfId="31895" xr:uid="{00000000-0005-0000-0000-0000977C0000}"/>
    <cellStyle name="Input 5 2 2 2 4" xfId="2193" xr:uid="{00000000-0005-0000-0000-000091080000}"/>
    <cellStyle name="Input 5 2 2 2 4 2" xfId="9370" xr:uid="{00000000-0005-0000-0000-00009A240000}"/>
    <cellStyle name="Input 5 2 2 2 4 2 2" xfId="9371" xr:uid="{00000000-0005-0000-0000-00009B240000}"/>
    <cellStyle name="Input 5 2 2 2 4 2 2 2" xfId="9372" xr:uid="{00000000-0005-0000-0000-00009C240000}"/>
    <cellStyle name="Input 5 2 2 2 4 2 2 2 2" xfId="27271" xr:uid="{00000000-0005-0000-0000-0000876A0000}"/>
    <cellStyle name="Input 5 2 2 2 4 2 3" xfId="9373" xr:uid="{00000000-0005-0000-0000-00009D240000}"/>
    <cellStyle name="Input 5 2 2 2 4 2 3 2" xfId="9374" xr:uid="{00000000-0005-0000-0000-00009E240000}"/>
    <cellStyle name="Input 5 2 2 2 4 2 3 3" xfId="26928" xr:uid="{00000000-0005-0000-0000-000030690000}"/>
    <cellStyle name="Input 5 2 2 2 4 2 4" xfId="9375" xr:uid="{00000000-0005-0000-0000-00009F240000}"/>
    <cellStyle name="Input 5 2 2 2 4 3" xfId="9376" xr:uid="{00000000-0005-0000-0000-0000A0240000}"/>
    <cellStyle name="Input 5 2 2 2 4 3 2" xfId="9377" xr:uid="{00000000-0005-0000-0000-0000A1240000}"/>
    <cellStyle name="Input 5 2 2 2 4 3 3" xfId="29783" xr:uid="{00000000-0005-0000-0000-000057740000}"/>
    <cellStyle name="Input 5 2 2 2 4 4" xfId="9378" xr:uid="{00000000-0005-0000-0000-0000A2240000}"/>
    <cellStyle name="Input 5 2 2 2 4 4 2" xfId="9379" xr:uid="{00000000-0005-0000-0000-0000A3240000}"/>
    <cellStyle name="Input 5 2 2 2 4 5" xfId="9380" xr:uid="{00000000-0005-0000-0000-0000A4240000}"/>
    <cellStyle name="Input 5 2 2 2 5" xfId="9381" xr:uid="{00000000-0005-0000-0000-0000A5240000}"/>
    <cellStyle name="Input 5 2 2 2 5 2" xfId="9382" xr:uid="{00000000-0005-0000-0000-0000A6240000}"/>
    <cellStyle name="Input 5 2 2 2 5 2 2" xfId="9383" xr:uid="{00000000-0005-0000-0000-0000A7240000}"/>
    <cellStyle name="Input 5 2 2 2 5 2 2 2" xfId="27429" xr:uid="{00000000-0005-0000-0000-0000256B0000}"/>
    <cellStyle name="Input 5 2 2 2 5 3" xfId="9384" xr:uid="{00000000-0005-0000-0000-0000A8240000}"/>
    <cellStyle name="Input 5 2 2 2 5 3 2" xfId="9385" xr:uid="{00000000-0005-0000-0000-0000A9240000}"/>
    <cellStyle name="Input 5 2 2 2 5 4" xfId="9386" xr:uid="{00000000-0005-0000-0000-0000AA240000}"/>
    <cellStyle name="Input 5 2 2 2 5 5" xfId="32555" xr:uid="{00000000-0005-0000-0000-00002B7F0000}"/>
    <cellStyle name="Input 5 2 2 2 6" xfId="9387" xr:uid="{00000000-0005-0000-0000-0000AB240000}"/>
    <cellStyle name="Input 5 2 2 2 6 2" xfId="9388" xr:uid="{00000000-0005-0000-0000-0000AC240000}"/>
    <cellStyle name="Input 5 2 2 2 6 3" xfId="31058" xr:uid="{00000000-0005-0000-0000-000052790000}"/>
    <cellStyle name="Input 5 2 2 2 7" xfId="9389" xr:uid="{00000000-0005-0000-0000-0000AD240000}"/>
    <cellStyle name="Input 5 2 2 2 7 2" xfId="9390" xr:uid="{00000000-0005-0000-0000-0000AE240000}"/>
    <cellStyle name="Input 5 2 2 2 7 2 2" xfId="27809" xr:uid="{00000000-0005-0000-0000-0000A16C0000}"/>
    <cellStyle name="Input 5 2 2 2 8" xfId="9391" xr:uid="{00000000-0005-0000-0000-0000AF240000}"/>
    <cellStyle name="Input 5 2 2 2 9" xfId="31572" xr:uid="{00000000-0005-0000-0000-0000547B0000}"/>
    <cellStyle name="Input 5 2 2 3" xfId="1420" xr:uid="{00000000-0005-0000-0000-00008C050000}"/>
    <cellStyle name="Input 5 2 2 3 2" xfId="1682" xr:uid="{00000000-0005-0000-0000-000092060000}"/>
    <cellStyle name="Input 5 2 2 3 2 2" xfId="2667" xr:uid="{00000000-0005-0000-0000-00006B0A0000}"/>
    <cellStyle name="Input 5 2 2 3 2 2 2" xfId="9392" xr:uid="{00000000-0005-0000-0000-0000B0240000}"/>
    <cellStyle name="Input 5 2 2 3 2 2 2 2" xfId="9393" xr:uid="{00000000-0005-0000-0000-0000B1240000}"/>
    <cellStyle name="Input 5 2 2 3 2 2 2 2 2" xfId="9394" xr:uid="{00000000-0005-0000-0000-0000B2240000}"/>
    <cellStyle name="Input 5 2 2 3 2 2 2 2 3" xfId="25238" xr:uid="{00000000-0005-0000-0000-000096620000}"/>
    <cellStyle name="Input 5 2 2 3 2 2 2 3" xfId="9395" xr:uid="{00000000-0005-0000-0000-0000B3240000}"/>
    <cellStyle name="Input 5 2 2 3 2 2 2 3 2" xfId="9396" xr:uid="{00000000-0005-0000-0000-0000B4240000}"/>
    <cellStyle name="Input 5 2 2 3 2 2 2 4" xfId="9397" xr:uid="{00000000-0005-0000-0000-0000B5240000}"/>
    <cellStyle name="Input 5 2 2 3 2 2 2 5" xfId="30035" xr:uid="{00000000-0005-0000-0000-000053750000}"/>
    <cellStyle name="Input 5 2 2 3 2 2 3" xfId="9398" xr:uid="{00000000-0005-0000-0000-0000B6240000}"/>
    <cellStyle name="Input 5 2 2 3 2 2 3 2" xfId="9399" xr:uid="{00000000-0005-0000-0000-0000B7240000}"/>
    <cellStyle name="Input 5 2 2 3 2 2 4" xfId="9400" xr:uid="{00000000-0005-0000-0000-0000B8240000}"/>
    <cellStyle name="Input 5 2 2 3 2 2 4 2" xfId="9401" xr:uid="{00000000-0005-0000-0000-0000B9240000}"/>
    <cellStyle name="Input 5 2 2 3 2 2 5" xfId="9402" xr:uid="{00000000-0005-0000-0000-0000BA240000}"/>
    <cellStyle name="Input 5 2 2 3 2 2 6" xfId="32282" xr:uid="{00000000-0005-0000-0000-00001A7E0000}"/>
    <cellStyle name="Input 5 2 2 3 2 3" xfId="9403" xr:uid="{00000000-0005-0000-0000-0000BB240000}"/>
    <cellStyle name="Input 5 2 2 3 2 3 2" xfId="9404" xr:uid="{00000000-0005-0000-0000-0000BC240000}"/>
    <cellStyle name="Input 5 2 2 3 2 3 2 2" xfId="9405" xr:uid="{00000000-0005-0000-0000-0000BD240000}"/>
    <cellStyle name="Input 5 2 2 3 2 3 3" xfId="9406" xr:uid="{00000000-0005-0000-0000-0000BE240000}"/>
    <cellStyle name="Input 5 2 2 3 2 3 3 2" xfId="9407" xr:uid="{00000000-0005-0000-0000-0000BF240000}"/>
    <cellStyle name="Input 5 2 2 3 2 3 4" xfId="9408" xr:uid="{00000000-0005-0000-0000-0000C0240000}"/>
    <cellStyle name="Input 5 2 2 3 2 4" xfId="9409" xr:uid="{00000000-0005-0000-0000-0000C1240000}"/>
    <cellStyle name="Input 5 2 2 3 2 4 2" xfId="9410" xr:uid="{00000000-0005-0000-0000-0000C2240000}"/>
    <cellStyle name="Input 5 2 2 3 2 4 2 2" xfId="29341" xr:uid="{00000000-0005-0000-0000-00009D720000}"/>
    <cellStyle name="Input 5 2 2 3 2 5" xfId="9411" xr:uid="{00000000-0005-0000-0000-0000C3240000}"/>
    <cellStyle name="Input 5 2 2 3 2 5 2" xfId="9412" xr:uid="{00000000-0005-0000-0000-0000C4240000}"/>
    <cellStyle name="Input 5 2 2 3 2 6" xfId="9413" xr:uid="{00000000-0005-0000-0000-0000C5240000}"/>
    <cellStyle name="Input 5 2 2 3 2 7" xfId="31842" xr:uid="{00000000-0005-0000-0000-0000627C0000}"/>
    <cellStyle name="Input 5 2 2 3 3" xfId="2411" xr:uid="{00000000-0005-0000-0000-00006B090000}"/>
    <cellStyle name="Input 5 2 2 3 3 2" xfId="9414" xr:uid="{00000000-0005-0000-0000-0000C6240000}"/>
    <cellStyle name="Input 5 2 2 3 3 2 2" xfId="9415" xr:uid="{00000000-0005-0000-0000-0000C7240000}"/>
    <cellStyle name="Input 5 2 2 3 3 2 2 2" xfId="9416" xr:uid="{00000000-0005-0000-0000-0000C8240000}"/>
    <cellStyle name="Input 5 2 2 3 3 2 3" xfId="9417" xr:uid="{00000000-0005-0000-0000-0000C9240000}"/>
    <cellStyle name="Input 5 2 2 3 3 2 3 2" xfId="9418" xr:uid="{00000000-0005-0000-0000-0000CA240000}"/>
    <cellStyle name="Input 5 2 2 3 3 2 3 3" xfId="30432" xr:uid="{00000000-0005-0000-0000-0000E0760000}"/>
    <cellStyle name="Input 5 2 2 3 3 2 4" xfId="9419" xr:uid="{00000000-0005-0000-0000-0000CB240000}"/>
    <cellStyle name="Input 5 2 2 3 3 3" xfId="9420" xr:uid="{00000000-0005-0000-0000-0000CC240000}"/>
    <cellStyle name="Input 5 2 2 3 3 3 2" xfId="9421" xr:uid="{00000000-0005-0000-0000-0000CD240000}"/>
    <cellStyle name="Input 5 2 2 3 3 4" xfId="9422" xr:uid="{00000000-0005-0000-0000-0000CE240000}"/>
    <cellStyle name="Input 5 2 2 3 3 4 2" xfId="9423" xr:uid="{00000000-0005-0000-0000-0000CF240000}"/>
    <cellStyle name="Input 5 2 2 3 3 4 2 2" xfId="27719" xr:uid="{00000000-0005-0000-0000-0000476C0000}"/>
    <cellStyle name="Input 5 2 2 3 3 5" xfId="9424" xr:uid="{00000000-0005-0000-0000-0000D0240000}"/>
    <cellStyle name="Input 5 2 2 3 4" xfId="9425" xr:uid="{00000000-0005-0000-0000-0000D1240000}"/>
    <cellStyle name="Input 5 2 2 3 4 2" xfId="9426" xr:uid="{00000000-0005-0000-0000-0000D2240000}"/>
    <cellStyle name="Input 5 2 2 3 4 2 2" xfId="9427" xr:uid="{00000000-0005-0000-0000-0000D3240000}"/>
    <cellStyle name="Input 5 2 2 3 4 2 3" xfId="26891" xr:uid="{00000000-0005-0000-0000-00000B690000}"/>
    <cellStyle name="Input 5 2 2 3 4 3" xfId="9428" xr:uid="{00000000-0005-0000-0000-0000D4240000}"/>
    <cellStyle name="Input 5 2 2 3 4 3 2" xfId="9429" xr:uid="{00000000-0005-0000-0000-0000D5240000}"/>
    <cellStyle name="Input 5 2 2 3 4 4" xfId="9430" xr:uid="{00000000-0005-0000-0000-0000D6240000}"/>
    <cellStyle name="Input 5 2 2 3 5" xfId="9431" xr:uid="{00000000-0005-0000-0000-0000D7240000}"/>
    <cellStyle name="Input 5 2 2 3 5 2" xfId="9432" xr:uid="{00000000-0005-0000-0000-0000D8240000}"/>
    <cellStyle name="Input 5 2 2 3 5 2 2" xfId="28181" xr:uid="{00000000-0005-0000-0000-0000156E0000}"/>
    <cellStyle name="Input 5 2 2 3 6" xfId="9433" xr:uid="{00000000-0005-0000-0000-0000D9240000}"/>
    <cellStyle name="Input 5 2 2 3 6 2" xfId="9434" xr:uid="{00000000-0005-0000-0000-0000DA240000}"/>
    <cellStyle name="Input 5 2 2 3 6 2 2" xfId="28210" xr:uid="{00000000-0005-0000-0000-0000326E0000}"/>
    <cellStyle name="Input 5 2 2 3 7" xfId="9435" xr:uid="{00000000-0005-0000-0000-0000DB240000}"/>
    <cellStyle name="Input 5 2 2 3 7 2" xfId="31054" xr:uid="{00000000-0005-0000-0000-00004E790000}"/>
    <cellStyle name="Input 5 2 2 3 8" xfId="31519" xr:uid="{00000000-0005-0000-0000-00001F7B0000}"/>
    <cellStyle name="Input 5 2 2 4" xfId="1289" xr:uid="{00000000-0005-0000-0000-000009050000}"/>
    <cellStyle name="Input 5 2 2 4 2" xfId="2280" xr:uid="{00000000-0005-0000-0000-0000E8080000}"/>
    <cellStyle name="Input 5 2 2 4 2 2" xfId="9436" xr:uid="{00000000-0005-0000-0000-0000DC240000}"/>
    <cellStyle name="Input 5 2 2 4 2 2 2" xfId="9437" xr:uid="{00000000-0005-0000-0000-0000DD240000}"/>
    <cellStyle name="Input 5 2 2 4 2 2 2 2" xfId="9438" xr:uid="{00000000-0005-0000-0000-0000DE240000}"/>
    <cellStyle name="Input 5 2 2 4 2 2 3" xfId="9439" xr:uid="{00000000-0005-0000-0000-0000DF240000}"/>
    <cellStyle name="Input 5 2 2 4 2 2 3 2" xfId="9440" xr:uid="{00000000-0005-0000-0000-0000E0240000}"/>
    <cellStyle name="Input 5 2 2 4 2 2 4" xfId="9441" xr:uid="{00000000-0005-0000-0000-0000E1240000}"/>
    <cellStyle name="Input 5 2 2 4 2 2 4 2" xfId="29064" xr:uid="{00000000-0005-0000-0000-000088710000}"/>
    <cellStyle name="Input 5 2 2 4 2 3" xfId="9442" xr:uid="{00000000-0005-0000-0000-0000E2240000}"/>
    <cellStyle name="Input 5 2 2 4 2 3 2" xfId="9443" xr:uid="{00000000-0005-0000-0000-0000E3240000}"/>
    <cellStyle name="Input 5 2 2 4 2 3 3" xfId="26851" xr:uid="{00000000-0005-0000-0000-0000E3680000}"/>
    <cellStyle name="Input 5 2 2 4 2 4" xfId="9444" xr:uid="{00000000-0005-0000-0000-0000E4240000}"/>
    <cellStyle name="Input 5 2 2 4 2 4 2" xfId="9445" xr:uid="{00000000-0005-0000-0000-0000E5240000}"/>
    <cellStyle name="Input 5 2 2 4 2 5" xfId="9446" xr:uid="{00000000-0005-0000-0000-0000E6240000}"/>
    <cellStyle name="Input 5 2 2 4 2 5 2" xfId="26263" xr:uid="{00000000-0005-0000-0000-000097660000}"/>
    <cellStyle name="Input 5 2 2 4 3" xfId="9447" xr:uid="{00000000-0005-0000-0000-0000E7240000}"/>
    <cellStyle name="Input 5 2 2 4 3 2" xfId="9448" xr:uid="{00000000-0005-0000-0000-0000E8240000}"/>
    <cellStyle name="Input 5 2 2 4 3 2 2" xfId="9449" xr:uid="{00000000-0005-0000-0000-0000E9240000}"/>
    <cellStyle name="Input 5 2 2 4 3 2 3" xfId="26287" xr:uid="{00000000-0005-0000-0000-0000AF660000}"/>
    <cellStyle name="Input 5 2 2 4 3 3" xfId="9450" xr:uid="{00000000-0005-0000-0000-0000EA240000}"/>
    <cellStyle name="Input 5 2 2 4 3 3 2" xfId="9451" xr:uid="{00000000-0005-0000-0000-0000EB240000}"/>
    <cellStyle name="Input 5 2 2 4 3 3 2 2" xfId="26377" xr:uid="{00000000-0005-0000-0000-000009670000}"/>
    <cellStyle name="Input 5 2 2 4 3 4" xfId="9452" xr:uid="{00000000-0005-0000-0000-0000EC240000}"/>
    <cellStyle name="Input 5 2 2 4 3 4 2" xfId="27338" xr:uid="{00000000-0005-0000-0000-0000CA6A0000}"/>
    <cellStyle name="Input 5 2 2 4 4" xfId="9453" xr:uid="{00000000-0005-0000-0000-0000ED240000}"/>
    <cellStyle name="Input 5 2 2 4 4 2" xfId="9454" xr:uid="{00000000-0005-0000-0000-0000EE240000}"/>
    <cellStyle name="Input 5 2 2 4 5" xfId="9455" xr:uid="{00000000-0005-0000-0000-0000EF240000}"/>
    <cellStyle name="Input 5 2 2 4 5 2" xfId="9456" xr:uid="{00000000-0005-0000-0000-0000F0240000}"/>
    <cellStyle name="Input 5 2 2 4 6" xfId="9457" xr:uid="{00000000-0005-0000-0000-0000F1240000}"/>
    <cellStyle name="Input 5 2 2 4 6 2" xfId="30255" xr:uid="{00000000-0005-0000-0000-00002F760000}"/>
    <cellStyle name="Input 5 2 2 4 7" xfId="26794" xr:uid="{00000000-0005-0000-0000-0000AA680000}"/>
    <cellStyle name="Input 5 2 2 5" xfId="1551" xr:uid="{00000000-0005-0000-0000-00000F060000}"/>
    <cellStyle name="Input 5 2 2 5 2" xfId="2536" xr:uid="{00000000-0005-0000-0000-0000E8090000}"/>
    <cellStyle name="Input 5 2 2 5 2 2" xfId="9458" xr:uid="{00000000-0005-0000-0000-0000F2240000}"/>
    <cellStyle name="Input 5 2 2 5 2 2 2" xfId="9459" xr:uid="{00000000-0005-0000-0000-0000F3240000}"/>
    <cellStyle name="Input 5 2 2 5 2 2 2 2" xfId="9460" xr:uid="{00000000-0005-0000-0000-0000F4240000}"/>
    <cellStyle name="Input 5 2 2 5 2 2 3" xfId="9461" xr:uid="{00000000-0005-0000-0000-0000F5240000}"/>
    <cellStyle name="Input 5 2 2 5 2 2 3 2" xfId="9462" xr:uid="{00000000-0005-0000-0000-0000F6240000}"/>
    <cellStyle name="Input 5 2 2 5 2 2 3 3" xfId="28387" xr:uid="{00000000-0005-0000-0000-0000E36E0000}"/>
    <cellStyle name="Input 5 2 2 5 2 2 4" xfId="9463" xr:uid="{00000000-0005-0000-0000-0000F7240000}"/>
    <cellStyle name="Input 5 2 2 5 2 2 5" xfId="30344" xr:uid="{00000000-0005-0000-0000-000088760000}"/>
    <cellStyle name="Input 5 2 2 5 2 3" xfId="9464" xr:uid="{00000000-0005-0000-0000-0000F8240000}"/>
    <cellStyle name="Input 5 2 2 5 2 3 2" xfId="9465" xr:uid="{00000000-0005-0000-0000-0000F9240000}"/>
    <cellStyle name="Input 5 2 2 5 2 4" xfId="9466" xr:uid="{00000000-0005-0000-0000-0000FA240000}"/>
    <cellStyle name="Input 5 2 2 5 2 4 2" xfId="9467" xr:uid="{00000000-0005-0000-0000-0000FB240000}"/>
    <cellStyle name="Input 5 2 2 5 2 4 3" xfId="26591" xr:uid="{00000000-0005-0000-0000-0000DF670000}"/>
    <cellStyle name="Input 5 2 2 5 2 5" xfId="9468" xr:uid="{00000000-0005-0000-0000-0000FC240000}"/>
    <cellStyle name="Input 5 2 2 5 2 6" xfId="32209" xr:uid="{00000000-0005-0000-0000-0000D17D0000}"/>
    <cellStyle name="Input 5 2 2 5 3" xfId="9469" xr:uid="{00000000-0005-0000-0000-0000FD240000}"/>
    <cellStyle name="Input 5 2 2 5 3 2" xfId="9470" xr:uid="{00000000-0005-0000-0000-0000FE240000}"/>
    <cellStyle name="Input 5 2 2 5 3 2 2" xfId="9471" xr:uid="{00000000-0005-0000-0000-0000FF240000}"/>
    <cellStyle name="Input 5 2 2 5 3 3" xfId="9472" xr:uid="{00000000-0005-0000-0000-000000250000}"/>
    <cellStyle name="Input 5 2 2 5 3 3 2" xfId="9473" xr:uid="{00000000-0005-0000-0000-000001250000}"/>
    <cellStyle name="Input 5 2 2 5 3 3 3" xfId="28837" xr:uid="{00000000-0005-0000-0000-0000A5700000}"/>
    <cellStyle name="Input 5 2 2 5 3 4" xfId="9474" xr:uid="{00000000-0005-0000-0000-000002250000}"/>
    <cellStyle name="Input 5 2 2 5 4" xfId="9475" xr:uid="{00000000-0005-0000-0000-000003250000}"/>
    <cellStyle name="Input 5 2 2 5 4 2" xfId="9476" xr:uid="{00000000-0005-0000-0000-000004250000}"/>
    <cellStyle name="Input 5 2 2 5 4 3" xfId="31184" xr:uid="{00000000-0005-0000-0000-0000D0790000}"/>
    <cellStyle name="Input 5 2 2 5 5" xfId="9477" xr:uid="{00000000-0005-0000-0000-000005250000}"/>
    <cellStyle name="Input 5 2 2 5 5 2" xfId="9478" xr:uid="{00000000-0005-0000-0000-000006250000}"/>
    <cellStyle name="Input 5 2 2 5 5 3" xfId="27317" xr:uid="{00000000-0005-0000-0000-0000B56A0000}"/>
    <cellStyle name="Input 5 2 2 5 6" xfId="9479" xr:uid="{00000000-0005-0000-0000-000007250000}"/>
    <cellStyle name="Input 5 2 2 5 7" xfId="31766" xr:uid="{00000000-0005-0000-0000-0000167C0000}"/>
    <cellStyle name="Input 5 2 2 6" xfId="1998" xr:uid="{00000000-0005-0000-0000-0000CE070000}"/>
    <cellStyle name="Input 5 2 2 6 2" xfId="9480" xr:uid="{00000000-0005-0000-0000-000008250000}"/>
    <cellStyle name="Input 5 2 2 6 2 2" xfId="9481" xr:uid="{00000000-0005-0000-0000-000009250000}"/>
    <cellStyle name="Input 5 2 2 6 2 2 2" xfId="9482" xr:uid="{00000000-0005-0000-0000-00000A250000}"/>
    <cellStyle name="Input 5 2 2 6 2 2 3" xfId="25338" xr:uid="{00000000-0005-0000-0000-0000FA620000}"/>
    <cellStyle name="Input 5 2 2 6 2 3" xfId="9483" xr:uid="{00000000-0005-0000-0000-00000B250000}"/>
    <cellStyle name="Input 5 2 2 6 2 3 2" xfId="9484" xr:uid="{00000000-0005-0000-0000-00000C250000}"/>
    <cellStyle name="Input 5 2 2 6 2 4" xfId="9485" xr:uid="{00000000-0005-0000-0000-00000D250000}"/>
    <cellStyle name="Input 5 2 2 6 3" xfId="9486" xr:uid="{00000000-0005-0000-0000-00000E250000}"/>
    <cellStyle name="Input 5 2 2 6 3 2" xfId="9487" xr:uid="{00000000-0005-0000-0000-00000F250000}"/>
    <cellStyle name="Input 5 2 2 6 4" xfId="9488" xr:uid="{00000000-0005-0000-0000-000010250000}"/>
    <cellStyle name="Input 5 2 2 6 4 2" xfId="9489" xr:uid="{00000000-0005-0000-0000-000011250000}"/>
    <cellStyle name="Input 5 2 2 6 5" xfId="9490" xr:uid="{00000000-0005-0000-0000-000012250000}"/>
    <cellStyle name="Input 5 2 2 6 6" xfId="30647" xr:uid="{00000000-0005-0000-0000-0000B7770000}"/>
    <cellStyle name="Input 5 2 2 7" xfId="2809" xr:uid="{00000000-0005-0000-0000-0000F90A0000}"/>
    <cellStyle name="Input 5 2 2 7 2" xfId="9491" xr:uid="{00000000-0005-0000-0000-000013250000}"/>
    <cellStyle name="Input 5 2 2 7 2 2" xfId="9492" xr:uid="{00000000-0005-0000-0000-000014250000}"/>
    <cellStyle name="Input 5 2 2 7 3" xfId="9493" xr:uid="{00000000-0005-0000-0000-000015250000}"/>
    <cellStyle name="Input 5 2 2 7 3 2" xfId="9494" xr:uid="{00000000-0005-0000-0000-000016250000}"/>
    <cellStyle name="Input 5 2 2 7 4" xfId="9495" xr:uid="{00000000-0005-0000-0000-000017250000}"/>
    <cellStyle name="Input 5 2 2 7 5" xfId="26032" xr:uid="{00000000-0005-0000-0000-0000B0650000}"/>
    <cellStyle name="Input 5 2 2 8" xfId="9496" xr:uid="{00000000-0005-0000-0000-000018250000}"/>
    <cellStyle name="Input 5 2 2 8 2" xfId="9497" xr:uid="{00000000-0005-0000-0000-000019250000}"/>
    <cellStyle name="Input 5 2 2 9" xfId="9498" xr:uid="{00000000-0005-0000-0000-00001A250000}"/>
    <cellStyle name="Input 5 2 2 9 2" xfId="9499" xr:uid="{00000000-0005-0000-0000-00001B250000}"/>
    <cellStyle name="Input 5 2 3" xfId="1225" xr:uid="{00000000-0005-0000-0000-0000C9040000}"/>
    <cellStyle name="Input 5 2 3 2" xfId="1343" xr:uid="{00000000-0005-0000-0000-00003F050000}"/>
    <cellStyle name="Input 5 2 3 2 2" xfId="2334" xr:uid="{00000000-0005-0000-0000-00001E090000}"/>
    <cellStyle name="Input 5 2 3 2 2 2" xfId="9500" xr:uid="{00000000-0005-0000-0000-00001C250000}"/>
    <cellStyle name="Input 5 2 3 2 2 2 2" xfId="9501" xr:uid="{00000000-0005-0000-0000-00001D250000}"/>
    <cellStyle name="Input 5 2 3 2 2 2 2 2" xfId="9502" xr:uid="{00000000-0005-0000-0000-00001E250000}"/>
    <cellStyle name="Input 5 2 3 2 2 2 3" xfId="9503" xr:uid="{00000000-0005-0000-0000-00001F250000}"/>
    <cellStyle name="Input 5 2 3 2 2 2 3 2" xfId="9504" xr:uid="{00000000-0005-0000-0000-000020250000}"/>
    <cellStyle name="Input 5 2 3 2 2 2 4" xfId="9505" xr:uid="{00000000-0005-0000-0000-000021250000}"/>
    <cellStyle name="Input 5 2 3 2 2 2 4 2" xfId="30281" xr:uid="{00000000-0005-0000-0000-000049760000}"/>
    <cellStyle name="Input 5 2 3 2 2 2 5" xfId="28139" xr:uid="{00000000-0005-0000-0000-0000EB6D0000}"/>
    <cellStyle name="Input 5 2 3 2 2 3" xfId="9506" xr:uid="{00000000-0005-0000-0000-000022250000}"/>
    <cellStyle name="Input 5 2 3 2 2 3 2" xfId="9507" xr:uid="{00000000-0005-0000-0000-000023250000}"/>
    <cellStyle name="Input 5 2 3 2 2 3 2 2" xfId="29628" xr:uid="{00000000-0005-0000-0000-0000BC730000}"/>
    <cellStyle name="Input 5 2 3 2 2 4" xfId="9508" xr:uid="{00000000-0005-0000-0000-000024250000}"/>
    <cellStyle name="Input 5 2 3 2 2 4 2" xfId="9509" xr:uid="{00000000-0005-0000-0000-000025250000}"/>
    <cellStyle name="Input 5 2 3 2 2 4 2 2" xfId="30969" xr:uid="{00000000-0005-0000-0000-0000F9780000}"/>
    <cellStyle name="Input 5 2 3 2 2 5" xfId="9510" xr:uid="{00000000-0005-0000-0000-000026250000}"/>
    <cellStyle name="Input 5 2 3 2 2 6" xfId="31198" xr:uid="{00000000-0005-0000-0000-0000DE790000}"/>
    <cellStyle name="Input 5 2 3 2 3" xfId="9511" xr:uid="{00000000-0005-0000-0000-000027250000}"/>
    <cellStyle name="Input 5 2 3 2 3 2" xfId="9512" xr:uid="{00000000-0005-0000-0000-000028250000}"/>
    <cellStyle name="Input 5 2 3 2 3 2 2" xfId="9513" xr:uid="{00000000-0005-0000-0000-000029250000}"/>
    <cellStyle name="Input 5 2 3 2 3 3" xfId="9514" xr:uid="{00000000-0005-0000-0000-00002A250000}"/>
    <cellStyle name="Input 5 2 3 2 3 3 2" xfId="9515" xr:uid="{00000000-0005-0000-0000-00002B250000}"/>
    <cellStyle name="Input 5 2 3 2 3 4" xfId="9516" xr:uid="{00000000-0005-0000-0000-00002C250000}"/>
    <cellStyle name="Input 5 2 3 2 4" xfId="9517" xr:uid="{00000000-0005-0000-0000-00002D250000}"/>
    <cellStyle name="Input 5 2 3 2 4 2" xfId="9518" xr:uid="{00000000-0005-0000-0000-00002E250000}"/>
    <cellStyle name="Input 5 2 3 2 4 3" xfId="28228" xr:uid="{00000000-0005-0000-0000-0000446E0000}"/>
    <cellStyle name="Input 5 2 3 2 5" xfId="9519" xr:uid="{00000000-0005-0000-0000-00002F250000}"/>
    <cellStyle name="Input 5 2 3 2 5 2" xfId="9520" xr:uid="{00000000-0005-0000-0000-000030250000}"/>
    <cellStyle name="Input 5 2 3 2 6" xfId="9521" xr:uid="{00000000-0005-0000-0000-000031250000}"/>
    <cellStyle name="Input 5 2 3 2 7" xfId="26966" xr:uid="{00000000-0005-0000-0000-000056690000}"/>
    <cellStyle name="Input 5 2 3 3" xfId="1605" xr:uid="{00000000-0005-0000-0000-000045060000}"/>
    <cellStyle name="Input 5 2 3 3 2" xfId="2590" xr:uid="{00000000-0005-0000-0000-00001E0A0000}"/>
    <cellStyle name="Input 5 2 3 3 2 2" xfId="9522" xr:uid="{00000000-0005-0000-0000-000032250000}"/>
    <cellStyle name="Input 5 2 3 3 2 2 2" xfId="9523" xr:uid="{00000000-0005-0000-0000-000033250000}"/>
    <cellStyle name="Input 5 2 3 3 2 2 2 2" xfId="9524" xr:uid="{00000000-0005-0000-0000-000034250000}"/>
    <cellStyle name="Input 5 2 3 3 2 2 3" xfId="9525" xr:uid="{00000000-0005-0000-0000-000035250000}"/>
    <cellStyle name="Input 5 2 3 3 2 2 3 2" xfId="9526" xr:uid="{00000000-0005-0000-0000-000036250000}"/>
    <cellStyle name="Input 5 2 3 3 2 2 4" xfId="9527" xr:uid="{00000000-0005-0000-0000-000037250000}"/>
    <cellStyle name="Input 5 2 3 3 2 3" xfId="9528" xr:uid="{00000000-0005-0000-0000-000038250000}"/>
    <cellStyle name="Input 5 2 3 3 2 3 2" xfId="9529" xr:uid="{00000000-0005-0000-0000-000039250000}"/>
    <cellStyle name="Input 5 2 3 3 2 4" xfId="9530" xr:uid="{00000000-0005-0000-0000-00003A250000}"/>
    <cellStyle name="Input 5 2 3 3 2 4 2" xfId="9531" xr:uid="{00000000-0005-0000-0000-00003B250000}"/>
    <cellStyle name="Input 5 2 3 3 2 4 2 2" xfId="29132" xr:uid="{00000000-0005-0000-0000-0000CC710000}"/>
    <cellStyle name="Input 5 2 3 3 2 5" xfId="9532" xr:uid="{00000000-0005-0000-0000-00003C250000}"/>
    <cellStyle name="Input 5 2 3 3 3" xfId="9533" xr:uid="{00000000-0005-0000-0000-00003D250000}"/>
    <cellStyle name="Input 5 2 3 3 3 2" xfId="9534" xr:uid="{00000000-0005-0000-0000-00003E250000}"/>
    <cellStyle name="Input 5 2 3 3 3 2 2" xfId="9535" xr:uid="{00000000-0005-0000-0000-00003F250000}"/>
    <cellStyle name="Input 5 2 3 3 3 2 3" xfId="27347" xr:uid="{00000000-0005-0000-0000-0000D36A0000}"/>
    <cellStyle name="Input 5 2 3 3 3 3" xfId="9536" xr:uid="{00000000-0005-0000-0000-000040250000}"/>
    <cellStyle name="Input 5 2 3 3 3 3 2" xfId="9537" xr:uid="{00000000-0005-0000-0000-000041250000}"/>
    <cellStyle name="Input 5 2 3 3 3 3 3" xfId="30267" xr:uid="{00000000-0005-0000-0000-00003B760000}"/>
    <cellStyle name="Input 5 2 3 3 3 4" xfId="9538" xr:uid="{00000000-0005-0000-0000-000042250000}"/>
    <cellStyle name="Input 5 2 3 3 3 5" xfId="25126" xr:uid="{00000000-0005-0000-0000-000026620000}"/>
    <cellStyle name="Input 5 2 3 3 4" xfId="9539" xr:uid="{00000000-0005-0000-0000-000043250000}"/>
    <cellStyle name="Input 5 2 3 3 4 2" xfId="9540" xr:uid="{00000000-0005-0000-0000-000044250000}"/>
    <cellStyle name="Input 5 2 3 3 5" xfId="9541" xr:uid="{00000000-0005-0000-0000-000045250000}"/>
    <cellStyle name="Input 5 2 3 3 5 2" xfId="9542" xr:uid="{00000000-0005-0000-0000-000046250000}"/>
    <cellStyle name="Input 5 2 3 3 6" xfId="9543" xr:uid="{00000000-0005-0000-0000-000047250000}"/>
    <cellStyle name="Input 5 2 3 3 7" xfId="29518" xr:uid="{00000000-0005-0000-0000-00004E730000}"/>
    <cellStyle name="Input 5 2 3 4" xfId="2223" xr:uid="{00000000-0005-0000-0000-0000AF080000}"/>
    <cellStyle name="Input 5 2 3 4 2" xfId="9544" xr:uid="{00000000-0005-0000-0000-000048250000}"/>
    <cellStyle name="Input 5 2 3 4 2 2" xfId="9545" xr:uid="{00000000-0005-0000-0000-000049250000}"/>
    <cellStyle name="Input 5 2 3 4 2 2 2" xfId="9546" xr:uid="{00000000-0005-0000-0000-00004A250000}"/>
    <cellStyle name="Input 5 2 3 4 2 2 2 2" xfId="29395" xr:uid="{00000000-0005-0000-0000-0000D3720000}"/>
    <cellStyle name="Input 5 2 3 4 2 3" xfId="9547" xr:uid="{00000000-0005-0000-0000-00004B250000}"/>
    <cellStyle name="Input 5 2 3 4 2 3 2" xfId="9548" xr:uid="{00000000-0005-0000-0000-00004C250000}"/>
    <cellStyle name="Input 5 2 3 4 2 3 2 2" xfId="26635" xr:uid="{00000000-0005-0000-0000-00000B680000}"/>
    <cellStyle name="Input 5 2 3 4 2 4" xfId="9549" xr:uid="{00000000-0005-0000-0000-00004D250000}"/>
    <cellStyle name="Input 5 2 3 4 2 4 2" xfId="27587" xr:uid="{00000000-0005-0000-0000-0000C36B0000}"/>
    <cellStyle name="Input 5 2 3 4 3" xfId="9550" xr:uid="{00000000-0005-0000-0000-00004E250000}"/>
    <cellStyle name="Input 5 2 3 4 3 2" xfId="9551" xr:uid="{00000000-0005-0000-0000-00004F250000}"/>
    <cellStyle name="Input 5 2 3 4 3 3" xfId="29191" xr:uid="{00000000-0005-0000-0000-000007720000}"/>
    <cellStyle name="Input 5 2 3 4 4" xfId="9552" xr:uid="{00000000-0005-0000-0000-000050250000}"/>
    <cellStyle name="Input 5 2 3 4 4 2" xfId="9553" xr:uid="{00000000-0005-0000-0000-000051250000}"/>
    <cellStyle name="Input 5 2 3 4 4 3" xfId="28572" xr:uid="{00000000-0005-0000-0000-00009C6F0000}"/>
    <cellStyle name="Input 5 2 3 4 5" xfId="9554" xr:uid="{00000000-0005-0000-0000-000052250000}"/>
    <cellStyle name="Input 5 2 3 5" xfId="9555" xr:uid="{00000000-0005-0000-0000-000053250000}"/>
    <cellStyle name="Input 5 2 3 5 2" xfId="9556" xr:uid="{00000000-0005-0000-0000-000054250000}"/>
    <cellStyle name="Input 5 2 3 5 2 2" xfId="9557" xr:uid="{00000000-0005-0000-0000-000055250000}"/>
    <cellStyle name="Input 5 2 3 5 3" xfId="9558" xr:uid="{00000000-0005-0000-0000-000056250000}"/>
    <cellStyle name="Input 5 2 3 5 3 2" xfId="9559" xr:uid="{00000000-0005-0000-0000-000057250000}"/>
    <cellStyle name="Input 5 2 3 5 3 3" xfId="30485" xr:uid="{00000000-0005-0000-0000-000015770000}"/>
    <cellStyle name="Input 5 2 3 5 4" xfId="9560" xr:uid="{00000000-0005-0000-0000-000058250000}"/>
    <cellStyle name="Input 5 2 3 6" xfId="9561" xr:uid="{00000000-0005-0000-0000-000059250000}"/>
    <cellStyle name="Input 5 2 3 6 2" xfId="9562" xr:uid="{00000000-0005-0000-0000-00005A250000}"/>
    <cellStyle name="Input 5 2 3 6 3" xfId="27822" xr:uid="{00000000-0005-0000-0000-0000AE6C0000}"/>
    <cellStyle name="Input 5 2 3 7" xfId="9563" xr:uid="{00000000-0005-0000-0000-00005B250000}"/>
    <cellStyle name="Input 5 2 3 7 2" xfId="9564" xr:uid="{00000000-0005-0000-0000-00005C250000}"/>
    <cellStyle name="Input 5 2 3 7 3" xfId="30201" xr:uid="{00000000-0005-0000-0000-0000F9750000}"/>
    <cellStyle name="Input 5 2 3 8" xfId="9565" xr:uid="{00000000-0005-0000-0000-00005D250000}"/>
    <cellStyle name="Input 5 2 3 9" xfId="25368" xr:uid="{00000000-0005-0000-0000-000018630000}"/>
    <cellStyle name="Input 5 2 4" xfId="791" xr:uid="{00000000-0005-0000-0000-000017030000}"/>
    <cellStyle name="Input 5 2 4 2" xfId="1321" xr:uid="{00000000-0005-0000-0000-000029050000}"/>
    <cellStyle name="Input 5 2 4 2 2" xfId="2312" xr:uid="{00000000-0005-0000-0000-000008090000}"/>
    <cellStyle name="Input 5 2 4 2 2 2" xfId="9566" xr:uid="{00000000-0005-0000-0000-00005E250000}"/>
    <cellStyle name="Input 5 2 4 2 2 2 2" xfId="9567" xr:uid="{00000000-0005-0000-0000-00005F250000}"/>
    <cellStyle name="Input 5 2 4 2 2 2 2 2" xfId="9568" xr:uid="{00000000-0005-0000-0000-000060250000}"/>
    <cellStyle name="Input 5 2 4 2 2 2 2 3" xfId="25200" xr:uid="{00000000-0005-0000-0000-000070620000}"/>
    <cellStyle name="Input 5 2 4 2 2 2 3" xfId="9569" xr:uid="{00000000-0005-0000-0000-000061250000}"/>
    <cellStyle name="Input 5 2 4 2 2 2 3 2" xfId="9570" xr:uid="{00000000-0005-0000-0000-000062250000}"/>
    <cellStyle name="Input 5 2 4 2 2 2 4" xfId="9571" xr:uid="{00000000-0005-0000-0000-000063250000}"/>
    <cellStyle name="Input 5 2 4 2 2 3" xfId="9572" xr:uid="{00000000-0005-0000-0000-000064250000}"/>
    <cellStyle name="Input 5 2 4 2 2 3 2" xfId="9573" xr:uid="{00000000-0005-0000-0000-000065250000}"/>
    <cellStyle name="Input 5 2 4 2 2 3 2 2" xfId="29608" xr:uid="{00000000-0005-0000-0000-0000A8730000}"/>
    <cellStyle name="Input 5 2 4 2 2 4" xfId="9574" xr:uid="{00000000-0005-0000-0000-000066250000}"/>
    <cellStyle name="Input 5 2 4 2 2 4 2" xfId="9575" xr:uid="{00000000-0005-0000-0000-000067250000}"/>
    <cellStyle name="Input 5 2 4 2 2 4 2 2" xfId="27405" xr:uid="{00000000-0005-0000-0000-00000D6B0000}"/>
    <cellStyle name="Input 5 2 4 2 2 5" xfId="9576" xr:uid="{00000000-0005-0000-0000-000068250000}"/>
    <cellStyle name="Input 5 2 4 2 2 5 2" xfId="31018" xr:uid="{00000000-0005-0000-0000-00002A790000}"/>
    <cellStyle name="Input 5 2 4 2 3" xfId="9577" xr:uid="{00000000-0005-0000-0000-000069250000}"/>
    <cellStyle name="Input 5 2 4 2 3 2" xfId="9578" xr:uid="{00000000-0005-0000-0000-00006A250000}"/>
    <cellStyle name="Input 5 2 4 2 3 2 2" xfId="9579" xr:uid="{00000000-0005-0000-0000-00006B250000}"/>
    <cellStyle name="Input 5 2 4 2 3 3" xfId="9580" xr:uid="{00000000-0005-0000-0000-00006C250000}"/>
    <cellStyle name="Input 5 2 4 2 3 3 2" xfId="9581" xr:uid="{00000000-0005-0000-0000-00006D250000}"/>
    <cellStyle name="Input 5 2 4 2 3 4" xfId="9582" xr:uid="{00000000-0005-0000-0000-00006E250000}"/>
    <cellStyle name="Input 5 2 4 2 4" xfId="9583" xr:uid="{00000000-0005-0000-0000-00006F250000}"/>
    <cellStyle name="Input 5 2 4 2 4 2" xfId="9584" xr:uid="{00000000-0005-0000-0000-000070250000}"/>
    <cellStyle name="Input 5 2 4 2 5" xfId="9585" xr:uid="{00000000-0005-0000-0000-000071250000}"/>
    <cellStyle name="Input 5 2 4 2 5 2" xfId="9586" xr:uid="{00000000-0005-0000-0000-000072250000}"/>
    <cellStyle name="Input 5 2 4 2 5 3" xfId="25241" xr:uid="{00000000-0005-0000-0000-000099620000}"/>
    <cellStyle name="Input 5 2 4 2 6" xfId="9587" xr:uid="{00000000-0005-0000-0000-000073250000}"/>
    <cellStyle name="Input 5 2 4 3" xfId="1583" xr:uid="{00000000-0005-0000-0000-00002F060000}"/>
    <cellStyle name="Input 5 2 4 3 2" xfId="2568" xr:uid="{00000000-0005-0000-0000-0000080A0000}"/>
    <cellStyle name="Input 5 2 4 3 2 2" xfId="9588" xr:uid="{00000000-0005-0000-0000-000074250000}"/>
    <cellStyle name="Input 5 2 4 3 2 2 2" xfId="9589" xr:uid="{00000000-0005-0000-0000-000075250000}"/>
    <cellStyle name="Input 5 2 4 3 2 2 2 2" xfId="9590" xr:uid="{00000000-0005-0000-0000-000076250000}"/>
    <cellStyle name="Input 5 2 4 3 2 2 3" xfId="9591" xr:uid="{00000000-0005-0000-0000-000077250000}"/>
    <cellStyle name="Input 5 2 4 3 2 2 3 2" xfId="9592" xr:uid="{00000000-0005-0000-0000-000078250000}"/>
    <cellStyle name="Input 5 2 4 3 2 2 3 2 2" xfId="31163" xr:uid="{00000000-0005-0000-0000-0000BB790000}"/>
    <cellStyle name="Input 5 2 4 3 2 2 3 3" xfId="27531" xr:uid="{00000000-0005-0000-0000-00008B6B0000}"/>
    <cellStyle name="Input 5 2 4 3 2 2 4" xfId="9593" xr:uid="{00000000-0005-0000-0000-000079250000}"/>
    <cellStyle name="Input 5 2 4 3 2 3" xfId="9594" xr:uid="{00000000-0005-0000-0000-00007A250000}"/>
    <cellStyle name="Input 5 2 4 3 2 3 2" xfId="9595" xr:uid="{00000000-0005-0000-0000-00007B250000}"/>
    <cellStyle name="Input 5 2 4 3 2 3 3" xfId="28916" xr:uid="{00000000-0005-0000-0000-0000F4700000}"/>
    <cellStyle name="Input 5 2 4 3 2 4" xfId="9596" xr:uid="{00000000-0005-0000-0000-00007C250000}"/>
    <cellStyle name="Input 5 2 4 3 2 4 2" xfId="9597" xr:uid="{00000000-0005-0000-0000-00007D250000}"/>
    <cellStyle name="Input 5 2 4 3 2 5" xfId="9598" xr:uid="{00000000-0005-0000-0000-00007E250000}"/>
    <cellStyle name="Input 5 2 4 3 2 6" xfId="32226" xr:uid="{00000000-0005-0000-0000-0000E27D0000}"/>
    <cellStyle name="Input 5 2 4 3 3" xfId="9599" xr:uid="{00000000-0005-0000-0000-00007F250000}"/>
    <cellStyle name="Input 5 2 4 3 3 2" xfId="9600" xr:uid="{00000000-0005-0000-0000-000080250000}"/>
    <cellStyle name="Input 5 2 4 3 3 2 2" xfId="9601" xr:uid="{00000000-0005-0000-0000-000081250000}"/>
    <cellStyle name="Input 5 2 4 3 3 3" xfId="9602" xr:uid="{00000000-0005-0000-0000-000082250000}"/>
    <cellStyle name="Input 5 2 4 3 3 3 2" xfId="9603" xr:uid="{00000000-0005-0000-0000-000083250000}"/>
    <cellStyle name="Input 5 2 4 3 3 3 3" xfId="25769" xr:uid="{00000000-0005-0000-0000-0000A9640000}"/>
    <cellStyle name="Input 5 2 4 3 3 4" xfId="9604" xr:uid="{00000000-0005-0000-0000-000084250000}"/>
    <cellStyle name="Input 5 2 4 3 4" xfId="9605" xr:uid="{00000000-0005-0000-0000-000085250000}"/>
    <cellStyle name="Input 5 2 4 3 4 2" xfId="9606" xr:uid="{00000000-0005-0000-0000-000086250000}"/>
    <cellStyle name="Input 5 2 4 3 5" xfId="9607" xr:uid="{00000000-0005-0000-0000-000087250000}"/>
    <cellStyle name="Input 5 2 4 3 5 2" xfId="9608" xr:uid="{00000000-0005-0000-0000-000088250000}"/>
    <cellStyle name="Input 5 2 4 3 6" xfId="9609" xr:uid="{00000000-0005-0000-0000-000089250000}"/>
    <cellStyle name="Input 5 2 4 3 6 2" xfId="28005" xr:uid="{00000000-0005-0000-0000-0000656D0000}"/>
    <cellStyle name="Input 5 2 4 3 7" xfId="31784" xr:uid="{00000000-0005-0000-0000-0000287C0000}"/>
    <cellStyle name="Input 5 2 4 4" xfId="1870" xr:uid="{00000000-0005-0000-0000-00004E070000}"/>
    <cellStyle name="Input 5 2 4 4 2" xfId="9610" xr:uid="{00000000-0005-0000-0000-00008A250000}"/>
    <cellStyle name="Input 5 2 4 4 2 2" xfId="9611" xr:uid="{00000000-0005-0000-0000-00008B250000}"/>
    <cellStyle name="Input 5 2 4 4 2 2 2" xfId="9612" xr:uid="{00000000-0005-0000-0000-00008C250000}"/>
    <cellStyle name="Input 5 2 4 4 2 3" xfId="9613" xr:uid="{00000000-0005-0000-0000-00008D250000}"/>
    <cellStyle name="Input 5 2 4 4 2 3 2" xfId="9614" xr:uid="{00000000-0005-0000-0000-00008E250000}"/>
    <cellStyle name="Input 5 2 4 4 2 4" xfId="9615" xr:uid="{00000000-0005-0000-0000-00008F250000}"/>
    <cellStyle name="Input 5 2 4 4 2 4 2" xfId="28808" xr:uid="{00000000-0005-0000-0000-000088700000}"/>
    <cellStyle name="Input 5 2 4 4 3" xfId="9616" xr:uid="{00000000-0005-0000-0000-000090250000}"/>
    <cellStyle name="Input 5 2 4 4 3 2" xfId="9617" xr:uid="{00000000-0005-0000-0000-000091250000}"/>
    <cellStyle name="Input 5 2 4 4 4" xfId="9618" xr:uid="{00000000-0005-0000-0000-000092250000}"/>
    <cellStyle name="Input 5 2 4 4 4 2" xfId="9619" xr:uid="{00000000-0005-0000-0000-000093250000}"/>
    <cellStyle name="Input 5 2 4 4 4 2 2" xfId="29602" xr:uid="{00000000-0005-0000-0000-0000A2730000}"/>
    <cellStyle name="Input 5 2 4 4 5" xfId="9620" xr:uid="{00000000-0005-0000-0000-000094250000}"/>
    <cellStyle name="Input 5 2 4 5" xfId="9621" xr:uid="{00000000-0005-0000-0000-000095250000}"/>
    <cellStyle name="Input 5 2 4 5 2" xfId="9622" xr:uid="{00000000-0005-0000-0000-000096250000}"/>
    <cellStyle name="Input 5 2 4 5 2 2" xfId="9623" xr:uid="{00000000-0005-0000-0000-000097250000}"/>
    <cellStyle name="Input 5 2 4 5 3" xfId="9624" xr:uid="{00000000-0005-0000-0000-000098250000}"/>
    <cellStyle name="Input 5 2 4 5 3 2" xfId="9625" xr:uid="{00000000-0005-0000-0000-000099250000}"/>
    <cellStyle name="Input 5 2 4 5 4" xfId="9626" xr:uid="{00000000-0005-0000-0000-00009A250000}"/>
    <cellStyle name="Input 5 2 4 5 5" xfId="32366" xr:uid="{00000000-0005-0000-0000-00006E7E0000}"/>
    <cellStyle name="Input 5 2 4 6" xfId="9627" xr:uid="{00000000-0005-0000-0000-00009B250000}"/>
    <cellStyle name="Input 5 2 4 6 2" xfId="9628" xr:uid="{00000000-0005-0000-0000-00009C250000}"/>
    <cellStyle name="Input 5 2 4 7" xfId="9629" xr:uid="{00000000-0005-0000-0000-00009D250000}"/>
    <cellStyle name="Input 5 2 4 7 2" xfId="9630" xr:uid="{00000000-0005-0000-0000-00009E250000}"/>
    <cellStyle name="Input 5 2 4 7 2 2" xfId="27172" xr:uid="{00000000-0005-0000-0000-0000246A0000}"/>
    <cellStyle name="Input 5 2 4 7 3" xfId="29467" xr:uid="{00000000-0005-0000-0000-00001B730000}"/>
    <cellStyle name="Input 5 2 4 8" xfId="9631" xr:uid="{00000000-0005-0000-0000-00009F250000}"/>
    <cellStyle name="Input 5 2 5" xfId="1045" xr:uid="{00000000-0005-0000-0000-000015040000}"/>
    <cellStyle name="Input 5 2 5 2" xfId="2056" xr:uid="{00000000-0005-0000-0000-000008080000}"/>
    <cellStyle name="Input 5 2 5 2 2" xfId="9632" xr:uid="{00000000-0005-0000-0000-0000A0250000}"/>
    <cellStyle name="Input 5 2 5 2 2 2" xfId="9633" xr:uid="{00000000-0005-0000-0000-0000A1250000}"/>
    <cellStyle name="Input 5 2 5 2 2 2 2" xfId="9634" xr:uid="{00000000-0005-0000-0000-0000A2250000}"/>
    <cellStyle name="Input 5 2 5 2 2 3" xfId="9635" xr:uid="{00000000-0005-0000-0000-0000A3250000}"/>
    <cellStyle name="Input 5 2 5 2 2 3 2" xfId="9636" xr:uid="{00000000-0005-0000-0000-0000A4250000}"/>
    <cellStyle name="Input 5 2 5 2 2 4" xfId="9637" xr:uid="{00000000-0005-0000-0000-0000A5250000}"/>
    <cellStyle name="Input 5 2 5 2 2 5" xfId="26924" xr:uid="{00000000-0005-0000-0000-00002C690000}"/>
    <cellStyle name="Input 5 2 5 2 3" xfId="9638" xr:uid="{00000000-0005-0000-0000-0000A6250000}"/>
    <cellStyle name="Input 5 2 5 2 3 2" xfId="9639" xr:uid="{00000000-0005-0000-0000-0000A7250000}"/>
    <cellStyle name="Input 5 2 5 2 3 3" xfId="26743" xr:uid="{00000000-0005-0000-0000-000077680000}"/>
    <cellStyle name="Input 5 2 5 2 4" xfId="9640" xr:uid="{00000000-0005-0000-0000-0000A8250000}"/>
    <cellStyle name="Input 5 2 5 2 4 2" xfId="9641" xr:uid="{00000000-0005-0000-0000-0000A9250000}"/>
    <cellStyle name="Input 5 2 5 2 5" xfId="9642" xr:uid="{00000000-0005-0000-0000-0000AA250000}"/>
    <cellStyle name="Input 5 2 5 2 6" xfId="32118" xr:uid="{00000000-0005-0000-0000-0000767D0000}"/>
    <cellStyle name="Input 5 2 5 3" xfId="9643" xr:uid="{00000000-0005-0000-0000-0000AB250000}"/>
    <cellStyle name="Input 5 2 5 3 2" xfId="9644" xr:uid="{00000000-0005-0000-0000-0000AC250000}"/>
    <cellStyle name="Input 5 2 5 3 2 2" xfId="9645" xr:uid="{00000000-0005-0000-0000-0000AD250000}"/>
    <cellStyle name="Input 5 2 5 3 2 3" xfId="30771" xr:uid="{00000000-0005-0000-0000-000033780000}"/>
    <cellStyle name="Input 5 2 5 3 3" xfId="9646" xr:uid="{00000000-0005-0000-0000-0000AE250000}"/>
    <cellStyle name="Input 5 2 5 3 3 2" xfId="9647" xr:uid="{00000000-0005-0000-0000-0000AF250000}"/>
    <cellStyle name="Input 5 2 5 3 3 2 2" xfId="30177" xr:uid="{00000000-0005-0000-0000-0000E1750000}"/>
    <cellStyle name="Input 5 2 5 3 4" xfId="9648" xr:uid="{00000000-0005-0000-0000-0000B0250000}"/>
    <cellStyle name="Input 5 2 5 3 5" xfId="32472" xr:uid="{00000000-0005-0000-0000-0000D87E0000}"/>
    <cellStyle name="Input 5 2 5 4" xfId="9649" xr:uid="{00000000-0005-0000-0000-0000B1250000}"/>
    <cellStyle name="Input 5 2 5 4 2" xfId="9650" xr:uid="{00000000-0005-0000-0000-0000B2250000}"/>
    <cellStyle name="Input 5 2 5 5" xfId="9651" xr:uid="{00000000-0005-0000-0000-0000B3250000}"/>
    <cellStyle name="Input 5 2 5 5 2" xfId="9652" xr:uid="{00000000-0005-0000-0000-0000B4250000}"/>
    <cellStyle name="Input 5 2 5 5 2 2" xfId="27234" xr:uid="{00000000-0005-0000-0000-0000626A0000}"/>
    <cellStyle name="Input 5 2 5 6" xfId="9653" xr:uid="{00000000-0005-0000-0000-0000B5250000}"/>
    <cellStyle name="Input 5 2 5 7" xfId="25306" xr:uid="{00000000-0005-0000-0000-0000DA620000}"/>
    <cellStyle name="Input 5 2 6" xfId="1171" xr:uid="{00000000-0005-0000-0000-000093040000}"/>
    <cellStyle name="Input 5 2 6 2" xfId="2171" xr:uid="{00000000-0005-0000-0000-00007B080000}"/>
    <cellStyle name="Input 5 2 6 2 2" xfId="9654" xr:uid="{00000000-0005-0000-0000-0000B6250000}"/>
    <cellStyle name="Input 5 2 6 2 2 2" xfId="9655" xr:uid="{00000000-0005-0000-0000-0000B7250000}"/>
    <cellStyle name="Input 5 2 6 2 2 2 2" xfId="9656" xr:uid="{00000000-0005-0000-0000-0000B8250000}"/>
    <cellStyle name="Input 5 2 6 2 2 2 3" xfId="26153" xr:uid="{00000000-0005-0000-0000-000029660000}"/>
    <cellStyle name="Input 5 2 6 2 2 3" xfId="9657" xr:uid="{00000000-0005-0000-0000-0000B9250000}"/>
    <cellStyle name="Input 5 2 6 2 2 3 2" xfId="9658" xr:uid="{00000000-0005-0000-0000-0000BA250000}"/>
    <cellStyle name="Input 5 2 6 2 2 3 3" xfId="28345" xr:uid="{00000000-0005-0000-0000-0000B96E0000}"/>
    <cellStyle name="Input 5 2 6 2 2 4" xfId="9659" xr:uid="{00000000-0005-0000-0000-0000BB250000}"/>
    <cellStyle name="Input 5 2 6 2 3" xfId="9660" xr:uid="{00000000-0005-0000-0000-0000BC250000}"/>
    <cellStyle name="Input 5 2 6 2 3 2" xfId="9661" xr:uid="{00000000-0005-0000-0000-0000BD250000}"/>
    <cellStyle name="Input 5 2 6 2 4" xfId="9662" xr:uid="{00000000-0005-0000-0000-0000BE250000}"/>
    <cellStyle name="Input 5 2 6 2 4 2" xfId="9663" xr:uid="{00000000-0005-0000-0000-0000BF250000}"/>
    <cellStyle name="Input 5 2 6 2 5" xfId="9664" xr:uid="{00000000-0005-0000-0000-0000C0250000}"/>
    <cellStyle name="Input 5 2 6 3" xfId="9665" xr:uid="{00000000-0005-0000-0000-0000C1250000}"/>
    <cellStyle name="Input 5 2 6 3 2" xfId="9666" xr:uid="{00000000-0005-0000-0000-0000C2250000}"/>
    <cellStyle name="Input 5 2 6 3 2 2" xfId="9667" xr:uid="{00000000-0005-0000-0000-0000C3250000}"/>
    <cellStyle name="Input 5 2 6 3 2 3" xfId="28033" xr:uid="{00000000-0005-0000-0000-0000816D0000}"/>
    <cellStyle name="Input 5 2 6 3 3" xfId="9668" xr:uid="{00000000-0005-0000-0000-0000C4250000}"/>
    <cellStyle name="Input 5 2 6 3 3 2" xfId="9669" xr:uid="{00000000-0005-0000-0000-0000C5250000}"/>
    <cellStyle name="Input 5 2 6 3 4" xfId="9670" xr:uid="{00000000-0005-0000-0000-0000C6250000}"/>
    <cellStyle name="Input 5 2 6 4" xfId="9671" xr:uid="{00000000-0005-0000-0000-0000C7250000}"/>
    <cellStyle name="Input 5 2 6 4 2" xfId="9672" xr:uid="{00000000-0005-0000-0000-0000C8250000}"/>
    <cellStyle name="Input 5 2 6 5" xfId="9673" xr:uid="{00000000-0005-0000-0000-0000C9250000}"/>
    <cellStyle name="Input 5 2 6 5 2" xfId="9674" xr:uid="{00000000-0005-0000-0000-0000CA250000}"/>
    <cellStyle name="Input 5 2 6 6" xfId="9675" xr:uid="{00000000-0005-0000-0000-0000CB250000}"/>
    <cellStyle name="Input 5 2 6 7" xfId="31645" xr:uid="{00000000-0005-0000-0000-00009D7B0000}"/>
    <cellStyle name="Input 5 2 7" xfId="1815" xr:uid="{00000000-0005-0000-0000-000017070000}"/>
    <cellStyle name="Input 5 2 7 2" xfId="9676" xr:uid="{00000000-0005-0000-0000-0000CC250000}"/>
    <cellStyle name="Input 5 2 7 2 2" xfId="9677" xr:uid="{00000000-0005-0000-0000-0000CD250000}"/>
    <cellStyle name="Input 5 2 7 2 2 2" xfId="9678" xr:uid="{00000000-0005-0000-0000-0000CE250000}"/>
    <cellStyle name="Input 5 2 7 2 2 3" xfId="28862" xr:uid="{00000000-0005-0000-0000-0000BE700000}"/>
    <cellStyle name="Input 5 2 7 2 3" xfId="9679" xr:uid="{00000000-0005-0000-0000-0000CF250000}"/>
    <cellStyle name="Input 5 2 7 2 3 2" xfId="9680" xr:uid="{00000000-0005-0000-0000-0000D0250000}"/>
    <cellStyle name="Input 5 2 7 2 3 3" xfId="28629" xr:uid="{00000000-0005-0000-0000-0000D56F0000}"/>
    <cellStyle name="Input 5 2 7 2 4" xfId="9681" xr:uid="{00000000-0005-0000-0000-0000D1250000}"/>
    <cellStyle name="Input 5 2 7 3" xfId="9682" xr:uid="{00000000-0005-0000-0000-0000D2250000}"/>
    <cellStyle name="Input 5 2 7 3 2" xfId="9683" xr:uid="{00000000-0005-0000-0000-0000D3250000}"/>
    <cellStyle name="Input 5 2 7 4" xfId="9684" xr:uid="{00000000-0005-0000-0000-0000D4250000}"/>
    <cellStyle name="Input 5 2 7 4 2" xfId="9685" xr:uid="{00000000-0005-0000-0000-0000D5250000}"/>
    <cellStyle name="Input 5 2 7 5" xfId="9686" xr:uid="{00000000-0005-0000-0000-0000D6250000}"/>
    <cellStyle name="Input 5 2 7 5 2" xfId="27152" xr:uid="{00000000-0005-0000-0000-0000106A0000}"/>
    <cellStyle name="Input 5 2 7 6" xfId="31981" xr:uid="{00000000-0005-0000-0000-0000ED7C0000}"/>
    <cellStyle name="Input 5 2 8" xfId="9687" xr:uid="{00000000-0005-0000-0000-0000D7250000}"/>
    <cellStyle name="Input 5 2 8 2" xfId="9688" xr:uid="{00000000-0005-0000-0000-0000D8250000}"/>
    <cellStyle name="Input 5 2 9" xfId="9689" xr:uid="{00000000-0005-0000-0000-0000D9250000}"/>
    <cellStyle name="Input 5 2 9 2" xfId="9690" xr:uid="{00000000-0005-0000-0000-0000DA250000}"/>
    <cellStyle name="Input 5 3" xfId="1108" xr:uid="{00000000-0005-0000-0000-000054040000}"/>
    <cellStyle name="Input 5 3 10" xfId="31371" xr:uid="{00000000-0005-0000-0000-00008B7A0000}"/>
    <cellStyle name="Input 5 3 2" xfId="1478" xr:uid="{00000000-0005-0000-0000-0000C6050000}"/>
    <cellStyle name="Input 5 3 2 2" xfId="1740" xr:uid="{00000000-0005-0000-0000-0000CC060000}"/>
    <cellStyle name="Input 5 3 2 2 2" xfId="2725" xr:uid="{00000000-0005-0000-0000-0000A50A0000}"/>
    <cellStyle name="Input 5 3 2 2 2 2" xfId="9691" xr:uid="{00000000-0005-0000-0000-0000DB250000}"/>
    <cellStyle name="Input 5 3 2 2 2 2 2" xfId="9692" xr:uid="{00000000-0005-0000-0000-0000DC250000}"/>
    <cellStyle name="Input 5 3 2 2 2 2 2 2" xfId="9693" xr:uid="{00000000-0005-0000-0000-0000DD250000}"/>
    <cellStyle name="Input 5 3 2 2 2 2 3" xfId="9694" xr:uid="{00000000-0005-0000-0000-0000DE250000}"/>
    <cellStyle name="Input 5 3 2 2 2 2 3 2" xfId="9695" xr:uid="{00000000-0005-0000-0000-0000DF250000}"/>
    <cellStyle name="Input 5 3 2 2 2 2 4" xfId="9696" xr:uid="{00000000-0005-0000-0000-0000E0250000}"/>
    <cellStyle name="Input 5 3 2 2 2 3" xfId="9697" xr:uid="{00000000-0005-0000-0000-0000E1250000}"/>
    <cellStyle name="Input 5 3 2 2 2 3 2" xfId="9698" xr:uid="{00000000-0005-0000-0000-0000E2250000}"/>
    <cellStyle name="Input 5 3 2 2 2 4" xfId="9699" xr:uid="{00000000-0005-0000-0000-0000E3250000}"/>
    <cellStyle name="Input 5 3 2 2 2 4 2" xfId="9700" xr:uid="{00000000-0005-0000-0000-0000E4250000}"/>
    <cellStyle name="Input 5 3 2 2 2 5" xfId="9701" xr:uid="{00000000-0005-0000-0000-0000E5250000}"/>
    <cellStyle name="Input 5 3 2 2 2 6" xfId="27037" xr:uid="{00000000-0005-0000-0000-00009D690000}"/>
    <cellStyle name="Input 5 3 2 2 3" xfId="9702" xr:uid="{00000000-0005-0000-0000-0000E6250000}"/>
    <cellStyle name="Input 5 3 2 2 3 2" xfId="9703" xr:uid="{00000000-0005-0000-0000-0000E7250000}"/>
    <cellStyle name="Input 5 3 2 2 3 2 2" xfId="9704" xr:uid="{00000000-0005-0000-0000-0000E8250000}"/>
    <cellStyle name="Input 5 3 2 2 3 3" xfId="9705" xr:uid="{00000000-0005-0000-0000-0000E9250000}"/>
    <cellStyle name="Input 5 3 2 2 3 3 2" xfId="9706" xr:uid="{00000000-0005-0000-0000-0000EA250000}"/>
    <cellStyle name="Input 5 3 2 2 3 3 2 2" xfId="29396" xr:uid="{00000000-0005-0000-0000-0000D4720000}"/>
    <cellStyle name="Input 5 3 2 2 3 4" xfId="9707" xr:uid="{00000000-0005-0000-0000-0000EB250000}"/>
    <cellStyle name="Input 5 3 2 2 4" xfId="9708" xr:uid="{00000000-0005-0000-0000-0000EC250000}"/>
    <cellStyle name="Input 5 3 2 2 4 2" xfId="9709" xr:uid="{00000000-0005-0000-0000-0000ED250000}"/>
    <cellStyle name="Input 5 3 2 2 4 3" xfId="28056" xr:uid="{00000000-0005-0000-0000-0000986D0000}"/>
    <cellStyle name="Input 5 3 2 2 5" xfId="9710" xr:uid="{00000000-0005-0000-0000-0000EE250000}"/>
    <cellStyle name="Input 5 3 2 2 5 2" xfId="9711" xr:uid="{00000000-0005-0000-0000-0000EF250000}"/>
    <cellStyle name="Input 5 3 2 2 6" xfId="9712" xr:uid="{00000000-0005-0000-0000-0000F0250000}"/>
    <cellStyle name="Input 5 3 2 2 7" xfId="31880" xr:uid="{00000000-0005-0000-0000-0000887C0000}"/>
    <cellStyle name="Input 5 3 2 3" xfId="2469" xr:uid="{00000000-0005-0000-0000-0000A5090000}"/>
    <cellStyle name="Input 5 3 2 3 2" xfId="9713" xr:uid="{00000000-0005-0000-0000-0000F1250000}"/>
    <cellStyle name="Input 5 3 2 3 2 2" xfId="9714" xr:uid="{00000000-0005-0000-0000-0000F2250000}"/>
    <cellStyle name="Input 5 3 2 3 2 2 2" xfId="9715" xr:uid="{00000000-0005-0000-0000-0000F3250000}"/>
    <cellStyle name="Input 5 3 2 3 2 2 2 2" xfId="31062" xr:uid="{00000000-0005-0000-0000-000056790000}"/>
    <cellStyle name="Input 5 3 2 3 2 3" xfId="9716" xr:uid="{00000000-0005-0000-0000-0000F4250000}"/>
    <cellStyle name="Input 5 3 2 3 2 3 2" xfId="9717" xr:uid="{00000000-0005-0000-0000-0000F5250000}"/>
    <cellStyle name="Input 5 3 2 3 2 4" xfId="9718" xr:uid="{00000000-0005-0000-0000-0000F6250000}"/>
    <cellStyle name="Input 5 3 2 3 2 5" xfId="26176" xr:uid="{00000000-0005-0000-0000-000040660000}"/>
    <cellStyle name="Input 5 3 2 3 3" xfId="9719" xr:uid="{00000000-0005-0000-0000-0000F7250000}"/>
    <cellStyle name="Input 5 3 2 3 3 2" xfId="9720" xr:uid="{00000000-0005-0000-0000-0000F8250000}"/>
    <cellStyle name="Input 5 3 2 3 4" xfId="9721" xr:uid="{00000000-0005-0000-0000-0000F9250000}"/>
    <cellStyle name="Input 5 3 2 3 4 2" xfId="9722" xr:uid="{00000000-0005-0000-0000-0000FA250000}"/>
    <cellStyle name="Input 5 3 2 3 4 2 2" xfId="30138" xr:uid="{00000000-0005-0000-0000-0000BA750000}"/>
    <cellStyle name="Input 5 3 2 3 4 3" xfId="30469" xr:uid="{00000000-0005-0000-0000-000005770000}"/>
    <cellStyle name="Input 5 3 2 3 5" xfId="9723" xr:uid="{00000000-0005-0000-0000-0000FB250000}"/>
    <cellStyle name="Input 5 3 2 3 6" xfId="25202" xr:uid="{00000000-0005-0000-0000-000072620000}"/>
    <cellStyle name="Input 5 3 2 4" xfId="9724" xr:uid="{00000000-0005-0000-0000-0000FC250000}"/>
    <cellStyle name="Input 5 3 2 4 2" xfId="9725" xr:uid="{00000000-0005-0000-0000-0000FD250000}"/>
    <cellStyle name="Input 5 3 2 4 2 2" xfId="9726" xr:uid="{00000000-0005-0000-0000-0000FE250000}"/>
    <cellStyle name="Input 5 3 2 4 2 3" xfId="25276" xr:uid="{00000000-0005-0000-0000-0000BC620000}"/>
    <cellStyle name="Input 5 3 2 4 3" xfId="9727" xr:uid="{00000000-0005-0000-0000-0000FF250000}"/>
    <cellStyle name="Input 5 3 2 4 3 2" xfId="9728" xr:uid="{00000000-0005-0000-0000-000000260000}"/>
    <cellStyle name="Input 5 3 2 4 4" xfId="9729" xr:uid="{00000000-0005-0000-0000-000001260000}"/>
    <cellStyle name="Input 5 3 2 4 4 2" xfId="30033" xr:uid="{00000000-0005-0000-0000-000051750000}"/>
    <cellStyle name="Input 5 3 2 5" xfId="9730" xr:uid="{00000000-0005-0000-0000-000002260000}"/>
    <cellStyle name="Input 5 3 2 5 2" xfId="9731" xr:uid="{00000000-0005-0000-0000-000003260000}"/>
    <cellStyle name="Input 5 3 2 6" xfId="9732" xr:uid="{00000000-0005-0000-0000-000004260000}"/>
    <cellStyle name="Input 5 3 2 6 2" xfId="9733" xr:uid="{00000000-0005-0000-0000-000005260000}"/>
    <cellStyle name="Input 5 3 2 7" xfId="9734" xr:uid="{00000000-0005-0000-0000-000006260000}"/>
    <cellStyle name="Input 5 3 2 7 2" xfId="30395" xr:uid="{00000000-0005-0000-0000-0000BB760000}"/>
    <cellStyle name="Input 5 3 2 8" xfId="31554" xr:uid="{00000000-0005-0000-0000-0000427B0000}"/>
    <cellStyle name="Input 5 3 3" xfId="783" xr:uid="{00000000-0005-0000-0000-00000F030000}"/>
    <cellStyle name="Input 5 3 3 2" xfId="1866" xr:uid="{00000000-0005-0000-0000-00004A070000}"/>
    <cellStyle name="Input 5 3 3 2 2" xfId="9735" xr:uid="{00000000-0005-0000-0000-000007260000}"/>
    <cellStyle name="Input 5 3 3 2 2 2" xfId="9736" xr:uid="{00000000-0005-0000-0000-000008260000}"/>
    <cellStyle name="Input 5 3 3 2 2 2 2" xfId="9737" xr:uid="{00000000-0005-0000-0000-000009260000}"/>
    <cellStyle name="Input 5 3 3 2 2 3" xfId="9738" xr:uid="{00000000-0005-0000-0000-00000A260000}"/>
    <cellStyle name="Input 5 3 3 2 2 3 2" xfId="9739" xr:uid="{00000000-0005-0000-0000-00000B260000}"/>
    <cellStyle name="Input 5 3 3 2 2 4" xfId="9740" xr:uid="{00000000-0005-0000-0000-00000C260000}"/>
    <cellStyle name="Input 5 3 3 2 2 4 2" xfId="31206" xr:uid="{00000000-0005-0000-0000-0000E6790000}"/>
    <cellStyle name="Input 5 3 3 2 3" xfId="9741" xr:uid="{00000000-0005-0000-0000-00000D260000}"/>
    <cellStyle name="Input 5 3 3 2 3 2" xfId="9742" xr:uid="{00000000-0005-0000-0000-00000E260000}"/>
    <cellStyle name="Input 5 3 3 2 4" xfId="9743" xr:uid="{00000000-0005-0000-0000-00000F260000}"/>
    <cellStyle name="Input 5 3 3 2 4 2" xfId="9744" xr:uid="{00000000-0005-0000-0000-000010260000}"/>
    <cellStyle name="Input 5 3 3 2 5" xfId="9745" xr:uid="{00000000-0005-0000-0000-000011260000}"/>
    <cellStyle name="Input 5 3 3 2 6" xfId="25915" xr:uid="{00000000-0005-0000-0000-00003B650000}"/>
    <cellStyle name="Input 5 3 3 3" xfId="9746" xr:uid="{00000000-0005-0000-0000-000012260000}"/>
    <cellStyle name="Input 5 3 3 3 2" xfId="9747" xr:uid="{00000000-0005-0000-0000-000013260000}"/>
    <cellStyle name="Input 5 3 3 3 2 2" xfId="9748" xr:uid="{00000000-0005-0000-0000-000014260000}"/>
    <cellStyle name="Input 5 3 3 3 2 2 2" xfId="28751" xr:uid="{00000000-0005-0000-0000-00004F700000}"/>
    <cellStyle name="Input 5 3 3 3 2 3" xfId="28896" xr:uid="{00000000-0005-0000-0000-0000E0700000}"/>
    <cellStyle name="Input 5 3 3 3 3" xfId="9749" xr:uid="{00000000-0005-0000-0000-000015260000}"/>
    <cellStyle name="Input 5 3 3 3 3 2" xfId="9750" xr:uid="{00000000-0005-0000-0000-000016260000}"/>
    <cellStyle name="Input 5 3 3 3 4" xfId="9751" xr:uid="{00000000-0005-0000-0000-000017260000}"/>
    <cellStyle name="Input 5 3 3 4" xfId="9752" xr:uid="{00000000-0005-0000-0000-000018260000}"/>
    <cellStyle name="Input 5 3 3 4 2" xfId="9753" xr:uid="{00000000-0005-0000-0000-000019260000}"/>
    <cellStyle name="Input 5 3 3 5" xfId="9754" xr:uid="{00000000-0005-0000-0000-00001A260000}"/>
    <cellStyle name="Input 5 3 3 5 2" xfId="9755" xr:uid="{00000000-0005-0000-0000-00001B260000}"/>
    <cellStyle name="Input 5 3 3 6" xfId="9756" xr:uid="{00000000-0005-0000-0000-00001C260000}"/>
    <cellStyle name="Input 5 3 4" xfId="1268" xr:uid="{00000000-0005-0000-0000-0000F4040000}"/>
    <cellStyle name="Input 5 3 4 2" xfId="2265" xr:uid="{00000000-0005-0000-0000-0000D9080000}"/>
    <cellStyle name="Input 5 3 4 2 2" xfId="9757" xr:uid="{00000000-0005-0000-0000-00001D260000}"/>
    <cellStyle name="Input 5 3 4 2 2 2" xfId="9758" xr:uid="{00000000-0005-0000-0000-00001E260000}"/>
    <cellStyle name="Input 5 3 4 2 2 2 2" xfId="9759" xr:uid="{00000000-0005-0000-0000-00001F260000}"/>
    <cellStyle name="Input 5 3 4 2 2 2 2 2" xfId="25995" xr:uid="{00000000-0005-0000-0000-00008B650000}"/>
    <cellStyle name="Input 5 3 4 2 2 3" xfId="9760" xr:uid="{00000000-0005-0000-0000-000020260000}"/>
    <cellStyle name="Input 5 3 4 2 2 3 2" xfId="9761" xr:uid="{00000000-0005-0000-0000-000021260000}"/>
    <cellStyle name="Input 5 3 4 2 2 3 2 2" xfId="26059" xr:uid="{00000000-0005-0000-0000-0000CB650000}"/>
    <cellStyle name="Input 5 3 4 2 2 4" xfId="9762" xr:uid="{00000000-0005-0000-0000-000022260000}"/>
    <cellStyle name="Input 5 3 4 2 2 4 2" xfId="26466" xr:uid="{00000000-0005-0000-0000-000062670000}"/>
    <cellStyle name="Input 5 3 4 2 3" xfId="9763" xr:uid="{00000000-0005-0000-0000-000023260000}"/>
    <cellStyle name="Input 5 3 4 2 3 2" xfId="9764" xr:uid="{00000000-0005-0000-0000-000024260000}"/>
    <cellStyle name="Input 5 3 4 2 3 2 2" xfId="29392" xr:uid="{00000000-0005-0000-0000-0000D0720000}"/>
    <cellStyle name="Input 5 3 4 2 4" xfId="9765" xr:uid="{00000000-0005-0000-0000-000025260000}"/>
    <cellStyle name="Input 5 3 4 2 4 2" xfId="9766" xr:uid="{00000000-0005-0000-0000-000026260000}"/>
    <cellStyle name="Input 5 3 4 2 4 3" xfId="28306" xr:uid="{00000000-0005-0000-0000-0000926E0000}"/>
    <cellStyle name="Input 5 3 4 2 5" xfId="9767" xr:uid="{00000000-0005-0000-0000-000027260000}"/>
    <cellStyle name="Input 5 3 4 2 5 2" xfId="27426" xr:uid="{00000000-0005-0000-0000-0000226B0000}"/>
    <cellStyle name="Input 5 3 4 3" xfId="9768" xr:uid="{00000000-0005-0000-0000-000028260000}"/>
    <cellStyle name="Input 5 3 4 3 2" xfId="9769" xr:uid="{00000000-0005-0000-0000-000029260000}"/>
    <cellStyle name="Input 5 3 4 3 2 2" xfId="9770" xr:uid="{00000000-0005-0000-0000-00002A260000}"/>
    <cellStyle name="Input 5 3 4 3 2 2 2" xfId="29652" xr:uid="{00000000-0005-0000-0000-0000D4730000}"/>
    <cellStyle name="Input 5 3 4 3 3" xfId="9771" xr:uid="{00000000-0005-0000-0000-00002B260000}"/>
    <cellStyle name="Input 5 3 4 3 3 2" xfId="9772" xr:uid="{00000000-0005-0000-0000-00002C260000}"/>
    <cellStyle name="Input 5 3 4 3 4" xfId="9773" xr:uid="{00000000-0005-0000-0000-00002D260000}"/>
    <cellStyle name="Input 5 3 4 3 5" xfId="32598" xr:uid="{00000000-0005-0000-0000-0000567F0000}"/>
    <cellStyle name="Input 5 3 4 4" xfId="9774" xr:uid="{00000000-0005-0000-0000-00002E260000}"/>
    <cellStyle name="Input 5 3 4 4 2" xfId="9775" xr:uid="{00000000-0005-0000-0000-00002F260000}"/>
    <cellStyle name="Input 5 3 4 4 3" xfId="28189" xr:uid="{00000000-0005-0000-0000-00001D6E0000}"/>
    <cellStyle name="Input 5 3 4 5" xfId="9776" xr:uid="{00000000-0005-0000-0000-000030260000}"/>
    <cellStyle name="Input 5 3 4 5 2" xfId="9777" xr:uid="{00000000-0005-0000-0000-000031260000}"/>
    <cellStyle name="Input 5 3 4 6" xfId="9778" xr:uid="{00000000-0005-0000-0000-000032260000}"/>
    <cellStyle name="Input 5 3 4 7" xfId="31655" xr:uid="{00000000-0005-0000-0000-0000A77B0000}"/>
    <cellStyle name="Input 5 3 5" xfId="2115" xr:uid="{00000000-0005-0000-0000-000043080000}"/>
    <cellStyle name="Input 5 3 5 2" xfId="9779" xr:uid="{00000000-0005-0000-0000-000033260000}"/>
    <cellStyle name="Input 5 3 5 2 2" xfId="9780" xr:uid="{00000000-0005-0000-0000-000034260000}"/>
    <cellStyle name="Input 5 3 5 2 2 2" xfId="9781" xr:uid="{00000000-0005-0000-0000-000035260000}"/>
    <cellStyle name="Input 5 3 5 2 3" xfId="9782" xr:uid="{00000000-0005-0000-0000-000036260000}"/>
    <cellStyle name="Input 5 3 5 2 3 2" xfId="9783" xr:uid="{00000000-0005-0000-0000-000037260000}"/>
    <cellStyle name="Input 5 3 5 2 4" xfId="9784" xr:uid="{00000000-0005-0000-0000-000038260000}"/>
    <cellStyle name="Input 5 3 5 3" xfId="9785" xr:uid="{00000000-0005-0000-0000-000039260000}"/>
    <cellStyle name="Input 5 3 5 3 2" xfId="9786" xr:uid="{00000000-0005-0000-0000-00003A260000}"/>
    <cellStyle name="Input 5 3 5 4" xfId="9787" xr:uid="{00000000-0005-0000-0000-00003B260000}"/>
    <cellStyle name="Input 5 3 5 4 2" xfId="9788" xr:uid="{00000000-0005-0000-0000-00003C260000}"/>
    <cellStyle name="Input 5 3 5 5" xfId="9789" xr:uid="{00000000-0005-0000-0000-00003D260000}"/>
    <cellStyle name="Input 5 3 5 6" xfId="27643" xr:uid="{00000000-0005-0000-0000-0000FB6B0000}"/>
    <cellStyle name="Input 5 3 6" xfId="9790" xr:uid="{00000000-0005-0000-0000-00003E260000}"/>
    <cellStyle name="Input 5 3 6 2" xfId="9791" xr:uid="{00000000-0005-0000-0000-00003F260000}"/>
    <cellStyle name="Input 5 3 6 2 2" xfId="9792" xr:uid="{00000000-0005-0000-0000-000040260000}"/>
    <cellStyle name="Input 5 3 6 3" xfId="9793" xr:uid="{00000000-0005-0000-0000-000041260000}"/>
    <cellStyle name="Input 5 3 6 3 2" xfId="9794" xr:uid="{00000000-0005-0000-0000-000042260000}"/>
    <cellStyle name="Input 5 3 6 3 2 2" xfId="28288" xr:uid="{00000000-0005-0000-0000-0000806E0000}"/>
    <cellStyle name="Input 5 3 6 4" xfId="9795" xr:uid="{00000000-0005-0000-0000-000043260000}"/>
    <cellStyle name="Input 5 3 6 4 2" xfId="29124" xr:uid="{00000000-0005-0000-0000-0000C4710000}"/>
    <cellStyle name="Input 5 3 7" xfId="9796" xr:uid="{00000000-0005-0000-0000-000044260000}"/>
    <cellStyle name="Input 5 3 7 2" xfId="9797" xr:uid="{00000000-0005-0000-0000-000045260000}"/>
    <cellStyle name="Input 5 3 7 3" xfId="27191" xr:uid="{00000000-0005-0000-0000-0000376A0000}"/>
    <cellStyle name="Input 5 3 8" xfId="9798" xr:uid="{00000000-0005-0000-0000-000046260000}"/>
    <cellStyle name="Input 5 3 8 2" xfId="9799" xr:uid="{00000000-0005-0000-0000-000047260000}"/>
    <cellStyle name="Input 5 3 9" xfId="9800" xr:uid="{00000000-0005-0000-0000-000048260000}"/>
    <cellStyle name="Input 5 4" xfId="1153" xr:uid="{00000000-0005-0000-0000-000081040000}"/>
    <cellStyle name="Input 5 4 10" xfId="31388" xr:uid="{00000000-0005-0000-0000-00009C7A0000}"/>
    <cellStyle name="Input 5 4 2" xfId="1491" xr:uid="{00000000-0005-0000-0000-0000D3050000}"/>
    <cellStyle name="Input 5 4 2 2" xfId="1753" xr:uid="{00000000-0005-0000-0000-0000D9060000}"/>
    <cellStyle name="Input 5 4 2 2 2" xfId="2738" xr:uid="{00000000-0005-0000-0000-0000B20A0000}"/>
    <cellStyle name="Input 5 4 2 2 2 2" xfId="9801" xr:uid="{00000000-0005-0000-0000-000049260000}"/>
    <cellStyle name="Input 5 4 2 2 2 2 2" xfId="9802" xr:uid="{00000000-0005-0000-0000-00004A260000}"/>
    <cellStyle name="Input 5 4 2 2 2 2 2 2" xfId="9803" xr:uid="{00000000-0005-0000-0000-00004B260000}"/>
    <cellStyle name="Input 5 4 2 2 2 2 2 2 2" xfId="25359" xr:uid="{00000000-0005-0000-0000-00000F630000}"/>
    <cellStyle name="Input 5 4 2 2 2 2 3" xfId="9804" xr:uid="{00000000-0005-0000-0000-00004C260000}"/>
    <cellStyle name="Input 5 4 2 2 2 2 3 2" xfId="9805" xr:uid="{00000000-0005-0000-0000-00004D260000}"/>
    <cellStyle name="Input 5 4 2 2 2 2 3 3" xfId="26286" xr:uid="{00000000-0005-0000-0000-0000AE660000}"/>
    <cellStyle name="Input 5 4 2 2 2 2 4" xfId="9806" xr:uid="{00000000-0005-0000-0000-00004E260000}"/>
    <cellStyle name="Input 5 4 2 2 2 2 5" xfId="29853" xr:uid="{00000000-0005-0000-0000-00009D740000}"/>
    <cellStyle name="Input 5 4 2 2 2 3" xfId="9807" xr:uid="{00000000-0005-0000-0000-00004F260000}"/>
    <cellStyle name="Input 5 4 2 2 2 3 2" xfId="9808" xr:uid="{00000000-0005-0000-0000-000050260000}"/>
    <cellStyle name="Input 5 4 2 2 2 4" xfId="9809" xr:uid="{00000000-0005-0000-0000-000051260000}"/>
    <cellStyle name="Input 5 4 2 2 2 4 2" xfId="9810" xr:uid="{00000000-0005-0000-0000-000052260000}"/>
    <cellStyle name="Input 5 4 2 2 2 5" xfId="9811" xr:uid="{00000000-0005-0000-0000-000053260000}"/>
    <cellStyle name="Input 5 4 2 2 2 5 2" xfId="31276" xr:uid="{00000000-0005-0000-0000-00002C7A0000}"/>
    <cellStyle name="Input 5 4 2 2 2 6" xfId="32324" xr:uid="{00000000-0005-0000-0000-0000447E0000}"/>
    <cellStyle name="Input 5 4 2 2 3" xfId="9812" xr:uid="{00000000-0005-0000-0000-000054260000}"/>
    <cellStyle name="Input 5 4 2 2 3 2" xfId="9813" xr:uid="{00000000-0005-0000-0000-000055260000}"/>
    <cellStyle name="Input 5 4 2 2 3 2 2" xfId="9814" xr:uid="{00000000-0005-0000-0000-000056260000}"/>
    <cellStyle name="Input 5 4 2 2 3 2 3" xfId="27737" xr:uid="{00000000-0005-0000-0000-0000596C0000}"/>
    <cellStyle name="Input 5 4 2 2 3 3" xfId="9815" xr:uid="{00000000-0005-0000-0000-000057260000}"/>
    <cellStyle name="Input 5 4 2 2 3 3 2" xfId="9816" xr:uid="{00000000-0005-0000-0000-000058260000}"/>
    <cellStyle name="Input 5 4 2 2 3 4" xfId="9817" xr:uid="{00000000-0005-0000-0000-000059260000}"/>
    <cellStyle name="Input 5 4 2 2 3 5" xfId="30464" xr:uid="{00000000-0005-0000-0000-000000770000}"/>
    <cellStyle name="Input 5 4 2 2 4" xfId="9818" xr:uid="{00000000-0005-0000-0000-00005A260000}"/>
    <cellStyle name="Input 5 4 2 2 4 2" xfId="9819" xr:uid="{00000000-0005-0000-0000-00005B260000}"/>
    <cellStyle name="Input 5 4 2 2 5" xfId="9820" xr:uid="{00000000-0005-0000-0000-00005C260000}"/>
    <cellStyle name="Input 5 4 2 2 5 2" xfId="9821" xr:uid="{00000000-0005-0000-0000-00005D260000}"/>
    <cellStyle name="Input 5 4 2 2 5 2 2" xfId="26619" xr:uid="{00000000-0005-0000-0000-0000FB670000}"/>
    <cellStyle name="Input 5 4 2 2 6" xfId="9822" xr:uid="{00000000-0005-0000-0000-00005E260000}"/>
    <cellStyle name="Input 5 4 2 2 7" xfId="31884" xr:uid="{00000000-0005-0000-0000-00008C7C0000}"/>
    <cellStyle name="Input 5 4 2 3" xfId="2482" xr:uid="{00000000-0005-0000-0000-0000B2090000}"/>
    <cellStyle name="Input 5 4 2 3 2" xfId="9823" xr:uid="{00000000-0005-0000-0000-00005F260000}"/>
    <cellStyle name="Input 5 4 2 3 2 2" xfId="9824" xr:uid="{00000000-0005-0000-0000-000060260000}"/>
    <cellStyle name="Input 5 4 2 3 2 2 2" xfId="9825" xr:uid="{00000000-0005-0000-0000-000061260000}"/>
    <cellStyle name="Input 5 4 2 3 2 3" xfId="9826" xr:uid="{00000000-0005-0000-0000-000062260000}"/>
    <cellStyle name="Input 5 4 2 3 2 3 2" xfId="9827" xr:uid="{00000000-0005-0000-0000-000063260000}"/>
    <cellStyle name="Input 5 4 2 3 2 3 3" xfId="30620" xr:uid="{00000000-0005-0000-0000-00009C770000}"/>
    <cellStyle name="Input 5 4 2 3 2 4" xfId="9828" xr:uid="{00000000-0005-0000-0000-000064260000}"/>
    <cellStyle name="Input 5 4 2 3 3" xfId="9829" xr:uid="{00000000-0005-0000-0000-000065260000}"/>
    <cellStyle name="Input 5 4 2 3 3 2" xfId="9830" xr:uid="{00000000-0005-0000-0000-000066260000}"/>
    <cellStyle name="Input 5 4 2 3 4" xfId="9831" xr:uid="{00000000-0005-0000-0000-000067260000}"/>
    <cellStyle name="Input 5 4 2 3 4 2" xfId="9832" xr:uid="{00000000-0005-0000-0000-000068260000}"/>
    <cellStyle name="Input 5 4 2 3 5" xfId="9833" xr:uid="{00000000-0005-0000-0000-000069260000}"/>
    <cellStyle name="Input 5 4 2 3 6" xfId="26523" xr:uid="{00000000-0005-0000-0000-00009B670000}"/>
    <cellStyle name="Input 5 4 2 4" xfId="9834" xr:uid="{00000000-0005-0000-0000-00006A260000}"/>
    <cellStyle name="Input 5 4 2 4 2" xfId="9835" xr:uid="{00000000-0005-0000-0000-00006B260000}"/>
    <cellStyle name="Input 5 4 2 4 2 2" xfId="9836" xr:uid="{00000000-0005-0000-0000-00006C260000}"/>
    <cellStyle name="Input 5 4 2 4 3" xfId="9837" xr:uid="{00000000-0005-0000-0000-00006D260000}"/>
    <cellStyle name="Input 5 4 2 4 3 2" xfId="9838" xr:uid="{00000000-0005-0000-0000-00006E260000}"/>
    <cellStyle name="Input 5 4 2 4 4" xfId="9839" xr:uid="{00000000-0005-0000-0000-00006F260000}"/>
    <cellStyle name="Input 5 4 2 4 5" xfId="28311" xr:uid="{00000000-0005-0000-0000-0000976E0000}"/>
    <cellStyle name="Input 5 4 2 5" xfId="9840" xr:uid="{00000000-0005-0000-0000-000070260000}"/>
    <cellStyle name="Input 5 4 2 5 2" xfId="9841" xr:uid="{00000000-0005-0000-0000-000071260000}"/>
    <cellStyle name="Input 5 4 2 5 3" xfId="25207" xr:uid="{00000000-0005-0000-0000-000077620000}"/>
    <cellStyle name="Input 5 4 2 6" xfId="9842" xr:uid="{00000000-0005-0000-0000-000072260000}"/>
    <cellStyle name="Input 5 4 2 6 2" xfId="9843" xr:uid="{00000000-0005-0000-0000-000073260000}"/>
    <cellStyle name="Input 5 4 2 7" xfId="9844" xr:uid="{00000000-0005-0000-0000-000074260000}"/>
    <cellStyle name="Input 5 4 2 8" xfId="31561" xr:uid="{00000000-0005-0000-0000-0000497B0000}"/>
    <cellStyle name="Input 5 4 3" xfId="1181" xr:uid="{00000000-0005-0000-0000-00009D040000}"/>
    <cellStyle name="Input 5 4 3 2" xfId="2180" xr:uid="{00000000-0005-0000-0000-000084080000}"/>
    <cellStyle name="Input 5 4 3 2 2" xfId="9845" xr:uid="{00000000-0005-0000-0000-000075260000}"/>
    <cellStyle name="Input 5 4 3 2 2 2" xfId="9846" xr:uid="{00000000-0005-0000-0000-000076260000}"/>
    <cellStyle name="Input 5 4 3 2 2 2 2" xfId="9847" xr:uid="{00000000-0005-0000-0000-000077260000}"/>
    <cellStyle name="Input 5 4 3 2 2 3" xfId="9848" xr:uid="{00000000-0005-0000-0000-000078260000}"/>
    <cellStyle name="Input 5 4 3 2 2 3 2" xfId="9849" xr:uid="{00000000-0005-0000-0000-000079260000}"/>
    <cellStyle name="Input 5 4 3 2 2 3 3" xfId="28742" xr:uid="{00000000-0005-0000-0000-000046700000}"/>
    <cellStyle name="Input 5 4 3 2 2 4" xfId="9850" xr:uid="{00000000-0005-0000-0000-00007A260000}"/>
    <cellStyle name="Input 5 4 3 2 3" xfId="9851" xr:uid="{00000000-0005-0000-0000-00007B260000}"/>
    <cellStyle name="Input 5 4 3 2 3 2" xfId="9852" xr:uid="{00000000-0005-0000-0000-00007C260000}"/>
    <cellStyle name="Input 5 4 3 2 3 3" xfId="28564" xr:uid="{00000000-0005-0000-0000-0000946F0000}"/>
    <cellStyle name="Input 5 4 3 2 4" xfId="9853" xr:uid="{00000000-0005-0000-0000-00007D260000}"/>
    <cellStyle name="Input 5 4 3 2 4 2" xfId="9854" xr:uid="{00000000-0005-0000-0000-00007E260000}"/>
    <cellStyle name="Input 5 4 3 2 4 3" xfId="29141" xr:uid="{00000000-0005-0000-0000-0000D5710000}"/>
    <cellStyle name="Input 5 4 3 2 5" xfId="9855" xr:uid="{00000000-0005-0000-0000-00007F260000}"/>
    <cellStyle name="Input 5 4 3 2 6" xfId="30935" xr:uid="{00000000-0005-0000-0000-0000D7780000}"/>
    <cellStyle name="Input 5 4 3 3" xfId="9856" xr:uid="{00000000-0005-0000-0000-000080260000}"/>
    <cellStyle name="Input 5 4 3 3 2" xfId="9857" xr:uid="{00000000-0005-0000-0000-000081260000}"/>
    <cellStyle name="Input 5 4 3 3 2 2" xfId="9858" xr:uid="{00000000-0005-0000-0000-000082260000}"/>
    <cellStyle name="Input 5 4 3 3 3" xfId="9859" xr:uid="{00000000-0005-0000-0000-000083260000}"/>
    <cellStyle name="Input 5 4 3 3 3 2" xfId="9860" xr:uid="{00000000-0005-0000-0000-000084260000}"/>
    <cellStyle name="Input 5 4 3 3 3 2 2" xfId="30944" xr:uid="{00000000-0005-0000-0000-0000E0780000}"/>
    <cellStyle name="Input 5 4 3 3 4" xfId="9861" xr:uid="{00000000-0005-0000-0000-000085260000}"/>
    <cellStyle name="Input 5 4 3 3 5" xfId="32544" xr:uid="{00000000-0005-0000-0000-0000207F0000}"/>
    <cellStyle name="Input 5 4 3 4" xfId="9862" xr:uid="{00000000-0005-0000-0000-000086260000}"/>
    <cellStyle name="Input 5 4 3 4 2" xfId="9863" xr:uid="{00000000-0005-0000-0000-000087260000}"/>
    <cellStyle name="Input 5 4 3 5" xfId="9864" xr:uid="{00000000-0005-0000-0000-000088260000}"/>
    <cellStyle name="Input 5 4 3 5 2" xfId="9865" xr:uid="{00000000-0005-0000-0000-000089260000}"/>
    <cellStyle name="Input 5 4 3 6" xfId="9866" xr:uid="{00000000-0005-0000-0000-00008A260000}"/>
    <cellStyle name="Input 5 4 3 6 2" xfId="26722" xr:uid="{00000000-0005-0000-0000-000062680000}"/>
    <cellStyle name="Input 5 4 3 7" xfId="28868" xr:uid="{00000000-0005-0000-0000-0000C4700000}"/>
    <cellStyle name="Input 5 4 4" xfId="1215" xr:uid="{00000000-0005-0000-0000-0000BF040000}"/>
    <cellStyle name="Input 5 4 4 2" xfId="2213" xr:uid="{00000000-0005-0000-0000-0000A5080000}"/>
    <cellStyle name="Input 5 4 4 2 2" xfId="9867" xr:uid="{00000000-0005-0000-0000-00008B260000}"/>
    <cellStyle name="Input 5 4 4 2 2 2" xfId="9868" xr:uid="{00000000-0005-0000-0000-00008C260000}"/>
    <cellStyle name="Input 5 4 4 2 2 2 2" xfId="9869" xr:uid="{00000000-0005-0000-0000-00008D260000}"/>
    <cellStyle name="Input 5 4 4 2 2 2 3" xfId="25770" xr:uid="{00000000-0005-0000-0000-0000AA640000}"/>
    <cellStyle name="Input 5 4 4 2 2 3" xfId="9870" xr:uid="{00000000-0005-0000-0000-00008E260000}"/>
    <cellStyle name="Input 5 4 4 2 2 3 2" xfId="9871" xr:uid="{00000000-0005-0000-0000-00008F260000}"/>
    <cellStyle name="Input 5 4 4 2 2 3 2 2" xfId="27672" xr:uid="{00000000-0005-0000-0000-0000186C0000}"/>
    <cellStyle name="Input 5 4 4 2 2 3 3" xfId="29337" xr:uid="{00000000-0005-0000-0000-000099720000}"/>
    <cellStyle name="Input 5 4 4 2 2 4" xfId="9872" xr:uid="{00000000-0005-0000-0000-000090260000}"/>
    <cellStyle name="Input 5 4 4 2 2 5" xfId="29444" xr:uid="{00000000-0005-0000-0000-000004730000}"/>
    <cellStyle name="Input 5 4 4 2 3" xfId="9873" xr:uid="{00000000-0005-0000-0000-000091260000}"/>
    <cellStyle name="Input 5 4 4 2 3 2" xfId="9874" xr:uid="{00000000-0005-0000-0000-000092260000}"/>
    <cellStyle name="Input 5 4 4 2 3 3" xfId="30762" xr:uid="{00000000-0005-0000-0000-00002A780000}"/>
    <cellStyle name="Input 5 4 4 2 4" xfId="9875" xr:uid="{00000000-0005-0000-0000-000093260000}"/>
    <cellStyle name="Input 5 4 4 2 4 2" xfId="9876" xr:uid="{00000000-0005-0000-0000-000094260000}"/>
    <cellStyle name="Input 5 4 4 2 5" xfId="9877" xr:uid="{00000000-0005-0000-0000-000095260000}"/>
    <cellStyle name="Input 5 4 4 2 5 2" xfId="28244" xr:uid="{00000000-0005-0000-0000-0000546E0000}"/>
    <cellStyle name="Input 5 4 4 3" xfId="9878" xr:uid="{00000000-0005-0000-0000-000096260000}"/>
    <cellStyle name="Input 5 4 4 3 2" xfId="9879" xr:uid="{00000000-0005-0000-0000-000097260000}"/>
    <cellStyle name="Input 5 4 4 3 2 2" xfId="9880" xr:uid="{00000000-0005-0000-0000-000098260000}"/>
    <cellStyle name="Input 5 4 4 3 2 2 2" xfId="30679" xr:uid="{00000000-0005-0000-0000-0000D7770000}"/>
    <cellStyle name="Input 5 4 4 3 2 3" xfId="31229" xr:uid="{00000000-0005-0000-0000-0000FD790000}"/>
    <cellStyle name="Input 5 4 4 3 3" xfId="9881" xr:uid="{00000000-0005-0000-0000-000099260000}"/>
    <cellStyle name="Input 5 4 4 3 3 2" xfId="9882" xr:uid="{00000000-0005-0000-0000-00009A260000}"/>
    <cellStyle name="Input 5 4 4 3 3 2 2" xfId="29092" xr:uid="{00000000-0005-0000-0000-0000A4710000}"/>
    <cellStyle name="Input 5 4 4 3 4" xfId="9883" xr:uid="{00000000-0005-0000-0000-00009B260000}"/>
    <cellStyle name="Input 5 4 4 3 4 2" xfId="31073" xr:uid="{00000000-0005-0000-0000-000061790000}"/>
    <cellStyle name="Input 5 4 4 3 5" xfId="32562" xr:uid="{00000000-0005-0000-0000-0000327F0000}"/>
    <cellStyle name="Input 5 4 4 4" xfId="9884" xr:uid="{00000000-0005-0000-0000-00009C260000}"/>
    <cellStyle name="Input 5 4 4 4 2" xfId="9885" xr:uid="{00000000-0005-0000-0000-00009D260000}"/>
    <cellStyle name="Input 5 4 4 5" xfId="9886" xr:uid="{00000000-0005-0000-0000-00009E260000}"/>
    <cellStyle name="Input 5 4 4 5 2" xfId="9887" xr:uid="{00000000-0005-0000-0000-00009F260000}"/>
    <cellStyle name="Input 5 4 4 5 2 2" xfId="27135" xr:uid="{00000000-0005-0000-0000-0000FF690000}"/>
    <cellStyle name="Input 5 4 4 6" xfId="9888" xr:uid="{00000000-0005-0000-0000-0000A0260000}"/>
    <cellStyle name="Input 5 4 5" xfId="2156" xr:uid="{00000000-0005-0000-0000-00006C080000}"/>
    <cellStyle name="Input 5 4 5 2" xfId="9889" xr:uid="{00000000-0005-0000-0000-0000A1260000}"/>
    <cellStyle name="Input 5 4 5 2 2" xfId="9890" xr:uid="{00000000-0005-0000-0000-0000A2260000}"/>
    <cellStyle name="Input 5 4 5 2 2 2" xfId="9891" xr:uid="{00000000-0005-0000-0000-0000A3260000}"/>
    <cellStyle name="Input 5 4 5 2 2 3" xfId="26122" xr:uid="{00000000-0005-0000-0000-00000A660000}"/>
    <cellStyle name="Input 5 4 5 2 3" xfId="9892" xr:uid="{00000000-0005-0000-0000-0000A4260000}"/>
    <cellStyle name="Input 5 4 5 2 3 2" xfId="9893" xr:uid="{00000000-0005-0000-0000-0000A5260000}"/>
    <cellStyle name="Input 5 4 5 2 4" xfId="9894" xr:uid="{00000000-0005-0000-0000-0000A6260000}"/>
    <cellStyle name="Input 5 4 5 3" xfId="9895" xr:uid="{00000000-0005-0000-0000-0000A7260000}"/>
    <cellStyle name="Input 5 4 5 3 2" xfId="9896" xr:uid="{00000000-0005-0000-0000-0000A8260000}"/>
    <cellStyle name="Input 5 4 5 4" xfId="9897" xr:uid="{00000000-0005-0000-0000-0000A9260000}"/>
    <cellStyle name="Input 5 4 5 4 2" xfId="9898" xr:uid="{00000000-0005-0000-0000-0000AA260000}"/>
    <cellStyle name="Input 5 4 5 5" xfId="9899" xr:uid="{00000000-0005-0000-0000-0000AB260000}"/>
    <cellStyle name="Input 5 4 6" xfId="9900" xr:uid="{00000000-0005-0000-0000-0000AC260000}"/>
    <cellStyle name="Input 5 4 6 2" xfId="9901" xr:uid="{00000000-0005-0000-0000-0000AD260000}"/>
    <cellStyle name="Input 5 4 6 2 2" xfId="9902" xr:uid="{00000000-0005-0000-0000-0000AE260000}"/>
    <cellStyle name="Input 5 4 6 2 3" xfId="26840" xr:uid="{00000000-0005-0000-0000-0000D8680000}"/>
    <cellStyle name="Input 5 4 6 3" xfId="9903" xr:uid="{00000000-0005-0000-0000-0000AF260000}"/>
    <cellStyle name="Input 5 4 6 3 2" xfId="9904" xr:uid="{00000000-0005-0000-0000-0000B0260000}"/>
    <cellStyle name="Input 5 4 6 4" xfId="9905" xr:uid="{00000000-0005-0000-0000-0000B1260000}"/>
    <cellStyle name="Input 5 4 6 5" xfId="30974" xr:uid="{00000000-0005-0000-0000-0000FE780000}"/>
    <cellStyle name="Input 5 4 7" xfId="9906" xr:uid="{00000000-0005-0000-0000-0000B2260000}"/>
    <cellStyle name="Input 5 4 7 2" xfId="9907" xr:uid="{00000000-0005-0000-0000-0000B3260000}"/>
    <cellStyle name="Input 5 4 7 2 2" xfId="27341" xr:uid="{00000000-0005-0000-0000-0000CD6A0000}"/>
    <cellStyle name="Input 5 4 7 3" xfId="27995" xr:uid="{00000000-0005-0000-0000-00005B6D0000}"/>
    <cellStyle name="Input 5 4 8" xfId="9908" xr:uid="{00000000-0005-0000-0000-0000B4260000}"/>
    <cellStyle name="Input 5 4 8 2" xfId="9909" xr:uid="{00000000-0005-0000-0000-0000B5260000}"/>
    <cellStyle name="Input 5 4 9" xfId="9910" xr:uid="{00000000-0005-0000-0000-0000B6260000}"/>
    <cellStyle name="Input 5 5" xfId="1079" xr:uid="{00000000-0005-0000-0000-000037040000}"/>
    <cellStyle name="Input 5 5 2" xfId="1463" xr:uid="{00000000-0005-0000-0000-0000B7050000}"/>
    <cellStyle name="Input 5 5 2 2" xfId="2454" xr:uid="{00000000-0005-0000-0000-000096090000}"/>
    <cellStyle name="Input 5 5 2 2 2" xfId="9911" xr:uid="{00000000-0005-0000-0000-0000B7260000}"/>
    <cellStyle name="Input 5 5 2 2 2 2" xfId="9912" xr:uid="{00000000-0005-0000-0000-0000B8260000}"/>
    <cellStyle name="Input 5 5 2 2 2 2 2" xfId="9913" xr:uid="{00000000-0005-0000-0000-0000B9260000}"/>
    <cellStyle name="Input 5 5 2 2 2 2 2 2" xfId="31100" xr:uid="{00000000-0005-0000-0000-00007C790000}"/>
    <cellStyle name="Input 5 5 2 2 2 3" xfId="9914" xr:uid="{00000000-0005-0000-0000-0000BA260000}"/>
    <cellStyle name="Input 5 5 2 2 2 3 2" xfId="9915" xr:uid="{00000000-0005-0000-0000-0000BB260000}"/>
    <cellStyle name="Input 5 5 2 2 2 3 3" xfId="30428" xr:uid="{00000000-0005-0000-0000-0000DC760000}"/>
    <cellStyle name="Input 5 5 2 2 2 4" xfId="9916" xr:uid="{00000000-0005-0000-0000-0000BC260000}"/>
    <cellStyle name="Input 5 5 2 2 3" xfId="9917" xr:uid="{00000000-0005-0000-0000-0000BD260000}"/>
    <cellStyle name="Input 5 5 2 2 3 2" xfId="9918" xr:uid="{00000000-0005-0000-0000-0000BE260000}"/>
    <cellStyle name="Input 5 5 2 2 3 2 2" xfId="28594" xr:uid="{00000000-0005-0000-0000-0000B26F0000}"/>
    <cellStyle name="Input 5 5 2 2 4" xfId="9919" xr:uid="{00000000-0005-0000-0000-0000BF260000}"/>
    <cellStyle name="Input 5 5 2 2 4 2" xfId="9920" xr:uid="{00000000-0005-0000-0000-0000C0260000}"/>
    <cellStyle name="Input 5 5 2 2 5" xfId="9921" xr:uid="{00000000-0005-0000-0000-0000C1260000}"/>
    <cellStyle name="Input 5 5 2 2 5 2" xfId="25356" xr:uid="{00000000-0005-0000-0000-00000C630000}"/>
    <cellStyle name="Input 5 5 2 2 6" xfId="28128" xr:uid="{00000000-0005-0000-0000-0000E06D0000}"/>
    <cellStyle name="Input 5 5 2 3" xfId="9922" xr:uid="{00000000-0005-0000-0000-0000C2260000}"/>
    <cellStyle name="Input 5 5 2 3 2" xfId="9923" xr:uid="{00000000-0005-0000-0000-0000C3260000}"/>
    <cellStyle name="Input 5 5 2 3 2 2" xfId="9924" xr:uid="{00000000-0005-0000-0000-0000C4260000}"/>
    <cellStyle name="Input 5 5 2 3 3" xfId="9925" xr:uid="{00000000-0005-0000-0000-0000C5260000}"/>
    <cellStyle name="Input 5 5 2 3 3 2" xfId="9926" xr:uid="{00000000-0005-0000-0000-0000C6260000}"/>
    <cellStyle name="Input 5 5 2 3 4" xfId="9927" xr:uid="{00000000-0005-0000-0000-0000C7260000}"/>
    <cellStyle name="Input 5 5 2 4" xfId="9928" xr:uid="{00000000-0005-0000-0000-0000C8260000}"/>
    <cellStyle name="Input 5 5 2 4 2" xfId="9929" xr:uid="{00000000-0005-0000-0000-0000C9260000}"/>
    <cellStyle name="Input 5 5 2 5" xfId="9930" xr:uid="{00000000-0005-0000-0000-0000CA260000}"/>
    <cellStyle name="Input 5 5 2 5 2" xfId="9931" xr:uid="{00000000-0005-0000-0000-0000CB260000}"/>
    <cellStyle name="Input 5 5 2 5 3" xfId="29925" xr:uid="{00000000-0005-0000-0000-0000E5740000}"/>
    <cellStyle name="Input 5 5 2 6" xfId="9932" xr:uid="{00000000-0005-0000-0000-0000CC260000}"/>
    <cellStyle name="Input 5 5 2 7" xfId="31734" xr:uid="{00000000-0005-0000-0000-0000F67B0000}"/>
    <cellStyle name="Input 5 5 3" xfId="1725" xr:uid="{00000000-0005-0000-0000-0000BD060000}"/>
    <cellStyle name="Input 5 5 3 2" xfId="2710" xr:uid="{00000000-0005-0000-0000-0000960A0000}"/>
    <cellStyle name="Input 5 5 3 2 2" xfId="9933" xr:uid="{00000000-0005-0000-0000-0000CD260000}"/>
    <cellStyle name="Input 5 5 3 2 2 2" xfId="9934" xr:uid="{00000000-0005-0000-0000-0000CE260000}"/>
    <cellStyle name="Input 5 5 3 2 2 2 2" xfId="9935" xr:uid="{00000000-0005-0000-0000-0000CF260000}"/>
    <cellStyle name="Input 5 5 3 2 2 3" xfId="9936" xr:uid="{00000000-0005-0000-0000-0000D0260000}"/>
    <cellStyle name="Input 5 5 3 2 2 3 2" xfId="9937" xr:uid="{00000000-0005-0000-0000-0000D1260000}"/>
    <cellStyle name="Input 5 5 3 2 2 4" xfId="9938" xr:uid="{00000000-0005-0000-0000-0000D2260000}"/>
    <cellStyle name="Input 5 5 3 2 2 5" xfId="25449" xr:uid="{00000000-0005-0000-0000-000069630000}"/>
    <cellStyle name="Input 5 5 3 2 3" xfId="9939" xr:uid="{00000000-0005-0000-0000-0000D3260000}"/>
    <cellStyle name="Input 5 5 3 2 3 2" xfId="9940" xr:uid="{00000000-0005-0000-0000-0000D4260000}"/>
    <cellStyle name="Input 5 5 3 2 4" xfId="9941" xr:uid="{00000000-0005-0000-0000-0000D5260000}"/>
    <cellStyle name="Input 5 5 3 2 4 2" xfId="9942" xr:uid="{00000000-0005-0000-0000-0000D6260000}"/>
    <cellStyle name="Input 5 5 3 2 5" xfId="9943" xr:uid="{00000000-0005-0000-0000-0000D7260000}"/>
    <cellStyle name="Input 5 5 3 2 6" xfId="28779" xr:uid="{00000000-0005-0000-0000-00006B700000}"/>
    <cellStyle name="Input 5 5 3 3" xfId="9944" xr:uid="{00000000-0005-0000-0000-0000D8260000}"/>
    <cellStyle name="Input 5 5 3 3 2" xfId="9945" xr:uid="{00000000-0005-0000-0000-0000D9260000}"/>
    <cellStyle name="Input 5 5 3 3 2 2" xfId="9946" xr:uid="{00000000-0005-0000-0000-0000DA260000}"/>
    <cellStyle name="Input 5 5 3 3 3" xfId="9947" xr:uid="{00000000-0005-0000-0000-0000DB260000}"/>
    <cellStyle name="Input 5 5 3 3 3 2" xfId="9948" xr:uid="{00000000-0005-0000-0000-0000DC260000}"/>
    <cellStyle name="Input 5 5 3 3 4" xfId="9949" xr:uid="{00000000-0005-0000-0000-0000DD260000}"/>
    <cellStyle name="Input 5 5 3 4" xfId="9950" xr:uid="{00000000-0005-0000-0000-0000DE260000}"/>
    <cellStyle name="Input 5 5 3 4 2" xfId="9951" xr:uid="{00000000-0005-0000-0000-0000DF260000}"/>
    <cellStyle name="Input 5 5 3 4 3" xfId="27534" xr:uid="{00000000-0005-0000-0000-00008E6B0000}"/>
    <cellStyle name="Input 5 5 3 5" xfId="9952" xr:uid="{00000000-0005-0000-0000-0000E0260000}"/>
    <cellStyle name="Input 5 5 3 5 2" xfId="9953" xr:uid="{00000000-0005-0000-0000-0000E1260000}"/>
    <cellStyle name="Input 5 5 3 5 2 2" xfId="30488" xr:uid="{00000000-0005-0000-0000-000018770000}"/>
    <cellStyle name="Input 5 5 3 6" xfId="9954" xr:uid="{00000000-0005-0000-0000-0000E2260000}"/>
    <cellStyle name="Input 5 5 3 6 2" xfId="30663" xr:uid="{00000000-0005-0000-0000-0000C7770000}"/>
    <cellStyle name="Input 5 5 3 7" xfId="28416" xr:uid="{00000000-0005-0000-0000-0000006F0000}"/>
    <cellStyle name="Input 5 5 4" xfId="2089" xr:uid="{00000000-0005-0000-0000-000029080000}"/>
    <cellStyle name="Input 5 5 4 2" xfId="9955" xr:uid="{00000000-0005-0000-0000-0000E3260000}"/>
    <cellStyle name="Input 5 5 4 2 2" xfId="9956" xr:uid="{00000000-0005-0000-0000-0000E4260000}"/>
    <cellStyle name="Input 5 5 4 2 2 2" xfId="9957" xr:uid="{00000000-0005-0000-0000-0000E5260000}"/>
    <cellStyle name="Input 5 5 4 2 3" xfId="9958" xr:uid="{00000000-0005-0000-0000-0000E6260000}"/>
    <cellStyle name="Input 5 5 4 2 3 2" xfId="9959" xr:uid="{00000000-0005-0000-0000-0000E7260000}"/>
    <cellStyle name="Input 5 5 4 2 3 2 2" xfId="25821" xr:uid="{00000000-0005-0000-0000-0000DD640000}"/>
    <cellStyle name="Input 5 5 4 2 4" xfId="9960" xr:uid="{00000000-0005-0000-0000-0000E8260000}"/>
    <cellStyle name="Input 5 5 4 3" xfId="9961" xr:uid="{00000000-0005-0000-0000-0000E9260000}"/>
    <cellStyle name="Input 5 5 4 3 2" xfId="9962" xr:uid="{00000000-0005-0000-0000-0000EA260000}"/>
    <cellStyle name="Input 5 5 4 3 2 2" xfId="28551" xr:uid="{00000000-0005-0000-0000-0000876F0000}"/>
    <cellStyle name="Input 5 5 4 4" xfId="9963" xr:uid="{00000000-0005-0000-0000-0000EB260000}"/>
    <cellStyle name="Input 5 5 4 4 2" xfId="9964" xr:uid="{00000000-0005-0000-0000-0000EC260000}"/>
    <cellStyle name="Input 5 5 4 5" xfId="9965" xr:uid="{00000000-0005-0000-0000-0000ED260000}"/>
    <cellStyle name="Input 5 5 5" xfId="9966" xr:uid="{00000000-0005-0000-0000-0000EE260000}"/>
    <cellStyle name="Input 5 5 5 2" xfId="9967" xr:uid="{00000000-0005-0000-0000-0000EF260000}"/>
    <cellStyle name="Input 5 5 5 2 2" xfId="9968" xr:uid="{00000000-0005-0000-0000-0000F0260000}"/>
    <cellStyle name="Input 5 5 5 2 3" xfId="30445" xr:uid="{00000000-0005-0000-0000-0000ED760000}"/>
    <cellStyle name="Input 5 5 5 3" xfId="9969" xr:uid="{00000000-0005-0000-0000-0000F1260000}"/>
    <cellStyle name="Input 5 5 5 3 2" xfId="9970" xr:uid="{00000000-0005-0000-0000-0000F2260000}"/>
    <cellStyle name="Input 5 5 5 3 2 2" xfId="29012" xr:uid="{00000000-0005-0000-0000-000054710000}"/>
    <cellStyle name="Input 5 5 5 3 3" xfId="26096" xr:uid="{00000000-0005-0000-0000-0000F0650000}"/>
    <cellStyle name="Input 5 5 5 4" xfId="9971" xr:uid="{00000000-0005-0000-0000-0000F3260000}"/>
    <cellStyle name="Input 5 5 5 4 2" xfId="27045" xr:uid="{00000000-0005-0000-0000-0000A5690000}"/>
    <cellStyle name="Input 5 5 5 5" xfId="32492" xr:uid="{00000000-0005-0000-0000-0000EC7E0000}"/>
    <cellStyle name="Input 5 5 6" xfId="9972" xr:uid="{00000000-0005-0000-0000-0000F4260000}"/>
    <cellStyle name="Input 5 5 6 2" xfId="9973" xr:uid="{00000000-0005-0000-0000-0000F5260000}"/>
    <cellStyle name="Input 5 5 7" xfId="9974" xr:uid="{00000000-0005-0000-0000-0000F6260000}"/>
    <cellStyle name="Input 5 5 7 2" xfId="9975" xr:uid="{00000000-0005-0000-0000-0000F7260000}"/>
    <cellStyle name="Input 5 5 8" xfId="9976" xr:uid="{00000000-0005-0000-0000-0000F8260000}"/>
    <cellStyle name="Input 5 5 9" xfId="31269" xr:uid="{00000000-0005-0000-0000-0000257A0000}"/>
    <cellStyle name="Input 5 6" xfId="1048" xr:uid="{00000000-0005-0000-0000-000018040000}"/>
    <cellStyle name="Input 5 6 2" xfId="2059" xr:uid="{00000000-0005-0000-0000-00000B080000}"/>
    <cellStyle name="Input 5 6 2 2" xfId="9977" xr:uid="{00000000-0005-0000-0000-0000F9260000}"/>
    <cellStyle name="Input 5 6 2 2 2" xfId="9978" xr:uid="{00000000-0005-0000-0000-0000FA260000}"/>
    <cellStyle name="Input 5 6 2 2 2 2" xfId="9979" xr:uid="{00000000-0005-0000-0000-0000FB260000}"/>
    <cellStyle name="Input 5 6 2 2 2 2 2" xfId="28929" xr:uid="{00000000-0005-0000-0000-000001710000}"/>
    <cellStyle name="Input 5 6 2 2 3" xfId="9980" xr:uid="{00000000-0005-0000-0000-0000FC260000}"/>
    <cellStyle name="Input 5 6 2 2 3 2" xfId="9981" xr:uid="{00000000-0005-0000-0000-0000FD260000}"/>
    <cellStyle name="Input 5 6 2 2 4" xfId="9982" xr:uid="{00000000-0005-0000-0000-0000FE260000}"/>
    <cellStyle name="Input 5 6 2 2 4 2" xfId="25610" xr:uid="{00000000-0005-0000-0000-00000A640000}"/>
    <cellStyle name="Input 5 6 2 2 5" xfId="25612" xr:uid="{00000000-0005-0000-0000-00000C640000}"/>
    <cellStyle name="Input 5 6 2 3" xfId="9983" xr:uid="{00000000-0005-0000-0000-0000FF260000}"/>
    <cellStyle name="Input 5 6 2 3 2" xfId="9984" xr:uid="{00000000-0005-0000-0000-000000270000}"/>
    <cellStyle name="Input 5 6 2 4" xfId="9985" xr:uid="{00000000-0005-0000-0000-000001270000}"/>
    <cellStyle name="Input 5 6 2 4 2" xfId="9986" xr:uid="{00000000-0005-0000-0000-000002270000}"/>
    <cellStyle name="Input 5 6 2 4 3" xfId="29469" xr:uid="{00000000-0005-0000-0000-00001D730000}"/>
    <cellStyle name="Input 5 6 2 5" xfId="9987" xr:uid="{00000000-0005-0000-0000-000003270000}"/>
    <cellStyle name="Input 5 6 2 6" xfId="25177" xr:uid="{00000000-0005-0000-0000-000059620000}"/>
    <cellStyle name="Input 5 6 3" xfId="9988" xr:uid="{00000000-0005-0000-0000-000004270000}"/>
    <cellStyle name="Input 5 6 3 2" xfId="9989" xr:uid="{00000000-0005-0000-0000-000005270000}"/>
    <cellStyle name="Input 5 6 3 2 2" xfId="9990" xr:uid="{00000000-0005-0000-0000-000006270000}"/>
    <cellStyle name="Input 5 6 3 3" xfId="9991" xr:uid="{00000000-0005-0000-0000-000007270000}"/>
    <cellStyle name="Input 5 6 3 3 2" xfId="9992" xr:uid="{00000000-0005-0000-0000-000008270000}"/>
    <cellStyle name="Input 5 6 3 4" xfId="9993" xr:uid="{00000000-0005-0000-0000-000009270000}"/>
    <cellStyle name="Input 5 6 3 5" xfId="32475" xr:uid="{00000000-0005-0000-0000-0000DB7E0000}"/>
    <cellStyle name="Input 5 6 4" xfId="9994" xr:uid="{00000000-0005-0000-0000-00000A270000}"/>
    <cellStyle name="Input 5 6 4 2" xfId="9995" xr:uid="{00000000-0005-0000-0000-00000B270000}"/>
    <cellStyle name="Input 5 6 4 3" xfId="28142" xr:uid="{00000000-0005-0000-0000-0000EE6D0000}"/>
    <cellStyle name="Input 5 6 5" xfId="9996" xr:uid="{00000000-0005-0000-0000-00000C270000}"/>
    <cellStyle name="Input 5 6 5 2" xfId="9997" xr:uid="{00000000-0005-0000-0000-00000D270000}"/>
    <cellStyle name="Input 5 6 6" xfId="9998" xr:uid="{00000000-0005-0000-0000-00000E270000}"/>
    <cellStyle name="Input 5 6 7" xfId="25308" xr:uid="{00000000-0005-0000-0000-0000DC620000}"/>
    <cellStyle name="Input 5 7" xfId="1177" xr:uid="{00000000-0005-0000-0000-000099040000}"/>
    <cellStyle name="Input 5 7 2" xfId="2177" xr:uid="{00000000-0005-0000-0000-000081080000}"/>
    <cellStyle name="Input 5 7 2 2" xfId="9999" xr:uid="{00000000-0005-0000-0000-00000F270000}"/>
    <cellStyle name="Input 5 7 2 2 2" xfId="10000" xr:uid="{00000000-0005-0000-0000-000010270000}"/>
    <cellStyle name="Input 5 7 2 2 2 2" xfId="10001" xr:uid="{00000000-0005-0000-0000-000011270000}"/>
    <cellStyle name="Input 5 7 2 2 2 2 2" xfId="27803" xr:uid="{00000000-0005-0000-0000-00009B6C0000}"/>
    <cellStyle name="Input 5 7 2 2 3" xfId="10002" xr:uid="{00000000-0005-0000-0000-000012270000}"/>
    <cellStyle name="Input 5 7 2 2 3 2" xfId="10003" xr:uid="{00000000-0005-0000-0000-000013270000}"/>
    <cellStyle name="Input 5 7 2 2 4" xfId="10004" xr:uid="{00000000-0005-0000-0000-000014270000}"/>
    <cellStyle name="Input 5 7 2 2 5" xfId="28860" xr:uid="{00000000-0005-0000-0000-0000BC700000}"/>
    <cellStyle name="Input 5 7 2 3" xfId="10005" xr:uid="{00000000-0005-0000-0000-000015270000}"/>
    <cellStyle name="Input 5 7 2 3 2" xfId="10006" xr:uid="{00000000-0005-0000-0000-000016270000}"/>
    <cellStyle name="Input 5 7 2 4" xfId="10007" xr:uid="{00000000-0005-0000-0000-000017270000}"/>
    <cellStyle name="Input 5 7 2 4 2" xfId="10008" xr:uid="{00000000-0005-0000-0000-000018270000}"/>
    <cellStyle name="Input 5 7 2 5" xfId="10009" xr:uid="{00000000-0005-0000-0000-000019270000}"/>
    <cellStyle name="Input 5 7 2 6" xfId="25709" xr:uid="{00000000-0005-0000-0000-00006D640000}"/>
    <cellStyle name="Input 5 7 3" xfId="10010" xr:uid="{00000000-0005-0000-0000-00001A270000}"/>
    <cellStyle name="Input 5 7 3 2" xfId="10011" xr:uid="{00000000-0005-0000-0000-00001B270000}"/>
    <cellStyle name="Input 5 7 3 2 2" xfId="10012" xr:uid="{00000000-0005-0000-0000-00001C270000}"/>
    <cellStyle name="Input 5 7 3 2 2 2" xfId="30619" xr:uid="{00000000-0005-0000-0000-00009B770000}"/>
    <cellStyle name="Input 5 7 3 3" xfId="10013" xr:uid="{00000000-0005-0000-0000-00001D270000}"/>
    <cellStyle name="Input 5 7 3 3 2" xfId="10014" xr:uid="{00000000-0005-0000-0000-00001E270000}"/>
    <cellStyle name="Input 5 7 3 4" xfId="10015" xr:uid="{00000000-0005-0000-0000-00001F270000}"/>
    <cellStyle name="Input 5 7 3 5" xfId="32541" xr:uid="{00000000-0005-0000-0000-00001D7F0000}"/>
    <cellStyle name="Input 5 7 4" xfId="10016" xr:uid="{00000000-0005-0000-0000-000020270000}"/>
    <cellStyle name="Input 5 7 4 2" xfId="10017" xr:uid="{00000000-0005-0000-0000-000021270000}"/>
    <cellStyle name="Input 5 7 4 2 2" xfId="25896" xr:uid="{00000000-0005-0000-0000-000028650000}"/>
    <cellStyle name="Input 5 7 5" xfId="10018" xr:uid="{00000000-0005-0000-0000-000022270000}"/>
    <cellStyle name="Input 5 7 5 2" xfId="10019" xr:uid="{00000000-0005-0000-0000-000023270000}"/>
    <cellStyle name="Input 5 7 6" xfId="10020" xr:uid="{00000000-0005-0000-0000-000024270000}"/>
    <cellStyle name="Input 5 7 7" xfId="31647" xr:uid="{00000000-0005-0000-0000-00009F7B0000}"/>
    <cellStyle name="Input 5 8" xfId="1023" xr:uid="{00000000-0005-0000-0000-0000FF030000}"/>
    <cellStyle name="Input 5 8 2" xfId="10021" xr:uid="{00000000-0005-0000-0000-000025270000}"/>
    <cellStyle name="Input 5 8 2 2" xfId="10022" xr:uid="{00000000-0005-0000-0000-000026270000}"/>
    <cellStyle name="Input 5 8 2 2 2" xfId="10023" xr:uid="{00000000-0005-0000-0000-000027270000}"/>
    <cellStyle name="Input 5 8 2 2 3" xfId="27171" xr:uid="{00000000-0005-0000-0000-0000236A0000}"/>
    <cellStyle name="Input 5 8 2 3" xfId="10024" xr:uid="{00000000-0005-0000-0000-000028270000}"/>
    <cellStyle name="Input 5 8 2 3 2" xfId="10025" xr:uid="{00000000-0005-0000-0000-000029270000}"/>
    <cellStyle name="Input 5 8 2 3 3" xfId="28670" xr:uid="{00000000-0005-0000-0000-0000FE6F0000}"/>
    <cellStyle name="Input 5 8 2 4" xfId="10026" xr:uid="{00000000-0005-0000-0000-00002A270000}"/>
    <cellStyle name="Input 5 8 2 4 2" xfId="31162" xr:uid="{00000000-0005-0000-0000-0000BA790000}"/>
    <cellStyle name="Input 5 8 2 5" xfId="32467" xr:uid="{00000000-0005-0000-0000-0000D37E0000}"/>
    <cellStyle name="Input 5 8 3" xfId="10027" xr:uid="{00000000-0005-0000-0000-00002B270000}"/>
    <cellStyle name="Input 5 8 3 2" xfId="10028" xr:uid="{00000000-0005-0000-0000-00002C270000}"/>
    <cellStyle name="Input 5 8 4" xfId="10029" xr:uid="{00000000-0005-0000-0000-00002D270000}"/>
    <cellStyle name="Input 5 8 4 2" xfId="10030" xr:uid="{00000000-0005-0000-0000-00002E270000}"/>
    <cellStyle name="Input 5 8 5" xfId="10031" xr:uid="{00000000-0005-0000-0000-00002F270000}"/>
    <cellStyle name="Input 5 8 6" xfId="31953" xr:uid="{00000000-0005-0000-0000-0000D17C0000}"/>
    <cellStyle name="Input 5 9" xfId="2810" xr:uid="{00000000-0005-0000-0000-0000FA0A0000}"/>
    <cellStyle name="Input 5 9 2" xfId="10032" xr:uid="{00000000-0005-0000-0000-000030270000}"/>
    <cellStyle name="Input 5 9 2 2" xfId="10033" xr:uid="{00000000-0005-0000-0000-000031270000}"/>
    <cellStyle name="Input 5 9 3" xfId="10034" xr:uid="{00000000-0005-0000-0000-000032270000}"/>
    <cellStyle name="Input 5 9 3 2" xfId="10035" xr:uid="{00000000-0005-0000-0000-000033270000}"/>
    <cellStyle name="Input 5 9 3 3" xfId="30263" xr:uid="{00000000-0005-0000-0000-000037760000}"/>
    <cellStyle name="Input 5 9 4" xfId="10036" xr:uid="{00000000-0005-0000-0000-000034270000}"/>
    <cellStyle name="Input 6" xfId="279" xr:uid="{00000000-0005-0000-0000-000017010000}"/>
    <cellStyle name="Input 6 10" xfId="10037" xr:uid="{00000000-0005-0000-0000-000035270000}"/>
    <cellStyle name="Input 6 10 2" xfId="10038" xr:uid="{00000000-0005-0000-0000-000036270000}"/>
    <cellStyle name="Input 6 11" xfId="10039" xr:uid="{00000000-0005-0000-0000-000037270000}"/>
    <cellStyle name="Input 6 11 2" xfId="10040" xr:uid="{00000000-0005-0000-0000-000038270000}"/>
    <cellStyle name="Input 6 12" xfId="10041" xr:uid="{00000000-0005-0000-0000-000039270000}"/>
    <cellStyle name="Input 6 12 2" xfId="25841" xr:uid="{00000000-0005-0000-0000-0000F1640000}"/>
    <cellStyle name="Input 6 13" xfId="31342" xr:uid="{00000000-0005-0000-0000-00006E7A0000}"/>
    <cellStyle name="Input 6 2" xfId="837" xr:uid="{00000000-0005-0000-0000-000045030000}"/>
    <cellStyle name="Input 6 2 10" xfId="10042" xr:uid="{00000000-0005-0000-0000-00003A270000}"/>
    <cellStyle name="Input 6 2 2" xfId="1091" xr:uid="{00000000-0005-0000-0000-000043040000}"/>
    <cellStyle name="Input 6 2 2 10" xfId="10043" xr:uid="{00000000-0005-0000-0000-00003B270000}"/>
    <cellStyle name="Input 6 2 2 10 2" xfId="31020" xr:uid="{00000000-0005-0000-0000-00002C790000}"/>
    <cellStyle name="Input 6 2 2 11" xfId="31430" xr:uid="{00000000-0005-0000-0000-0000C67A0000}"/>
    <cellStyle name="Input 6 2 2 2" xfId="1206" xr:uid="{00000000-0005-0000-0000-0000B6040000}"/>
    <cellStyle name="Input 6 2 2 2 2" xfId="1517" xr:uid="{00000000-0005-0000-0000-0000ED050000}"/>
    <cellStyle name="Input 6 2 2 2 2 2" xfId="2508" xr:uid="{00000000-0005-0000-0000-0000CC090000}"/>
    <cellStyle name="Input 6 2 2 2 2 2 2" xfId="10044" xr:uid="{00000000-0005-0000-0000-00003C270000}"/>
    <cellStyle name="Input 6 2 2 2 2 2 2 2" xfId="10045" xr:uid="{00000000-0005-0000-0000-00003D270000}"/>
    <cellStyle name="Input 6 2 2 2 2 2 2 2 2" xfId="10046" xr:uid="{00000000-0005-0000-0000-00003E270000}"/>
    <cellStyle name="Input 6 2 2 2 2 2 2 3" xfId="10047" xr:uid="{00000000-0005-0000-0000-00003F270000}"/>
    <cellStyle name="Input 6 2 2 2 2 2 2 3 2" xfId="10048" xr:uid="{00000000-0005-0000-0000-000040270000}"/>
    <cellStyle name="Input 6 2 2 2 2 2 2 4" xfId="10049" xr:uid="{00000000-0005-0000-0000-000041270000}"/>
    <cellStyle name="Input 6 2 2 2 2 2 2 4 2" xfId="29528" xr:uid="{00000000-0005-0000-0000-000058730000}"/>
    <cellStyle name="Input 6 2 2 2 2 2 3" xfId="10050" xr:uid="{00000000-0005-0000-0000-000042270000}"/>
    <cellStyle name="Input 6 2 2 2 2 2 3 2" xfId="10051" xr:uid="{00000000-0005-0000-0000-000043270000}"/>
    <cellStyle name="Input 6 2 2 2 2 2 3 3" xfId="29524" xr:uid="{00000000-0005-0000-0000-000054730000}"/>
    <cellStyle name="Input 6 2 2 2 2 2 4" xfId="10052" xr:uid="{00000000-0005-0000-0000-000044270000}"/>
    <cellStyle name="Input 6 2 2 2 2 2 4 2" xfId="10053" xr:uid="{00000000-0005-0000-0000-000045270000}"/>
    <cellStyle name="Input 6 2 2 2 2 2 5" xfId="10054" xr:uid="{00000000-0005-0000-0000-000046270000}"/>
    <cellStyle name="Input 6 2 2 2 2 2 6" xfId="32195" xr:uid="{00000000-0005-0000-0000-0000C37D0000}"/>
    <cellStyle name="Input 6 2 2 2 2 3" xfId="10055" xr:uid="{00000000-0005-0000-0000-000047270000}"/>
    <cellStyle name="Input 6 2 2 2 2 3 2" xfId="10056" xr:uid="{00000000-0005-0000-0000-000048270000}"/>
    <cellStyle name="Input 6 2 2 2 2 3 2 2" xfId="10057" xr:uid="{00000000-0005-0000-0000-000049270000}"/>
    <cellStyle name="Input 6 2 2 2 2 3 3" xfId="10058" xr:uid="{00000000-0005-0000-0000-00004A270000}"/>
    <cellStyle name="Input 6 2 2 2 2 3 3 2" xfId="10059" xr:uid="{00000000-0005-0000-0000-00004B270000}"/>
    <cellStyle name="Input 6 2 2 2 2 3 3 2 2" xfId="26209" xr:uid="{00000000-0005-0000-0000-000061660000}"/>
    <cellStyle name="Input 6 2 2 2 2 3 4" xfId="10060" xr:uid="{00000000-0005-0000-0000-00004C270000}"/>
    <cellStyle name="Input 6 2 2 2 2 3 4 2" xfId="27182" xr:uid="{00000000-0005-0000-0000-00002E6A0000}"/>
    <cellStyle name="Input 6 2 2 2 2 3 5" xfId="26365" xr:uid="{00000000-0005-0000-0000-0000FD660000}"/>
    <cellStyle name="Input 6 2 2 2 2 4" xfId="10061" xr:uid="{00000000-0005-0000-0000-00004D270000}"/>
    <cellStyle name="Input 6 2 2 2 2 4 2" xfId="10062" xr:uid="{00000000-0005-0000-0000-00004E270000}"/>
    <cellStyle name="Input 6 2 2 2 2 5" xfId="10063" xr:uid="{00000000-0005-0000-0000-00004F270000}"/>
    <cellStyle name="Input 6 2 2 2 2 5 2" xfId="10064" xr:uid="{00000000-0005-0000-0000-000050270000}"/>
    <cellStyle name="Input 6 2 2 2 2 5 3" xfId="26396" xr:uid="{00000000-0005-0000-0000-00001C670000}"/>
    <cellStyle name="Input 6 2 2 2 2 6" xfId="10065" xr:uid="{00000000-0005-0000-0000-000051270000}"/>
    <cellStyle name="Input 6 2 2 2 2 7" xfId="31748" xr:uid="{00000000-0005-0000-0000-0000047C0000}"/>
    <cellStyle name="Input 6 2 2 2 3" xfId="1779" xr:uid="{00000000-0005-0000-0000-0000F3060000}"/>
    <cellStyle name="Input 6 2 2 2 3 2" xfId="2764" xr:uid="{00000000-0005-0000-0000-0000CC0A0000}"/>
    <cellStyle name="Input 6 2 2 2 3 2 2" xfId="10066" xr:uid="{00000000-0005-0000-0000-000052270000}"/>
    <cellStyle name="Input 6 2 2 2 3 2 2 2" xfId="10067" xr:uid="{00000000-0005-0000-0000-000053270000}"/>
    <cellStyle name="Input 6 2 2 2 3 2 2 2 2" xfId="10068" xr:uid="{00000000-0005-0000-0000-000054270000}"/>
    <cellStyle name="Input 6 2 2 2 3 2 2 3" xfId="10069" xr:uid="{00000000-0005-0000-0000-000055270000}"/>
    <cellStyle name="Input 6 2 2 2 3 2 2 3 2" xfId="10070" xr:uid="{00000000-0005-0000-0000-000056270000}"/>
    <cellStyle name="Input 6 2 2 2 3 2 2 4" xfId="10071" xr:uid="{00000000-0005-0000-0000-000057270000}"/>
    <cellStyle name="Input 6 2 2 2 3 2 3" xfId="10072" xr:uid="{00000000-0005-0000-0000-000058270000}"/>
    <cellStyle name="Input 6 2 2 2 3 2 3 2" xfId="10073" xr:uid="{00000000-0005-0000-0000-000059270000}"/>
    <cellStyle name="Input 6 2 2 2 3 2 3 3" xfId="26950" xr:uid="{00000000-0005-0000-0000-000046690000}"/>
    <cellStyle name="Input 6 2 2 2 3 2 4" xfId="10074" xr:uid="{00000000-0005-0000-0000-00005A270000}"/>
    <cellStyle name="Input 6 2 2 2 3 2 4 2" xfId="10075" xr:uid="{00000000-0005-0000-0000-00005B270000}"/>
    <cellStyle name="Input 6 2 2 2 3 2 4 3" xfId="28980" xr:uid="{00000000-0005-0000-0000-000034710000}"/>
    <cellStyle name="Input 6 2 2 2 3 2 5" xfId="10076" xr:uid="{00000000-0005-0000-0000-00005C270000}"/>
    <cellStyle name="Input 6 2 2 2 3 2 6" xfId="32339" xr:uid="{00000000-0005-0000-0000-0000537E0000}"/>
    <cellStyle name="Input 6 2 2 2 3 3" xfId="10077" xr:uid="{00000000-0005-0000-0000-00005D270000}"/>
    <cellStyle name="Input 6 2 2 2 3 3 2" xfId="10078" xr:uid="{00000000-0005-0000-0000-00005E270000}"/>
    <cellStyle name="Input 6 2 2 2 3 3 2 2" xfId="10079" xr:uid="{00000000-0005-0000-0000-00005F270000}"/>
    <cellStyle name="Input 6 2 2 2 3 3 2 2 2" xfId="26282" xr:uid="{00000000-0005-0000-0000-0000AA660000}"/>
    <cellStyle name="Input 6 2 2 2 3 3 2 3" xfId="28435" xr:uid="{00000000-0005-0000-0000-0000136F0000}"/>
    <cellStyle name="Input 6 2 2 2 3 3 3" xfId="10080" xr:uid="{00000000-0005-0000-0000-000060270000}"/>
    <cellStyle name="Input 6 2 2 2 3 3 3 2" xfId="10081" xr:uid="{00000000-0005-0000-0000-000061270000}"/>
    <cellStyle name="Input 6 2 2 2 3 3 4" xfId="10082" xr:uid="{00000000-0005-0000-0000-000062270000}"/>
    <cellStyle name="Input 6 2 2 2 3 3 5" xfId="30645" xr:uid="{00000000-0005-0000-0000-0000B5770000}"/>
    <cellStyle name="Input 6 2 2 2 3 4" xfId="10083" xr:uid="{00000000-0005-0000-0000-000063270000}"/>
    <cellStyle name="Input 6 2 2 2 3 4 2" xfId="10084" xr:uid="{00000000-0005-0000-0000-000064270000}"/>
    <cellStyle name="Input 6 2 2 2 3 5" xfId="10085" xr:uid="{00000000-0005-0000-0000-000065270000}"/>
    <cellStyle name="Input 6 2 2 2 3 5 2" xfId="10086" xr:uid="{00000000-0005-0000-0000-000066270000}"/>
    <cellStyle name="Input 6 2 2 2 3 6" xfId="10087" xr:uid="{00000000-0005-0000-0000-000067270000}"/>
    <cellStyle name="Input 6 2 2 2 3 7" xfId="28447" xr:uid="{00000000-0005-0000-0000-00001F6F0000}"/>
    <cellStyle name="Input 6 2 2 2 4" xfId="2204" xr:uid="{00000000-0005-0000-0000-00009C080000}"/>
    <cellStyle name="Input 6 2 2 2 4 2" xfId="10088" xr:uid="{00000000-0005-0000-0000-000068270000}"/>
    <cellStyle name="Input 6 2 2 2 4 2 2" xfId="10089" xr:uid="{00000000-0005-0000-0000-000069270000}"/>
    <cellStyle name="Input 6 2 2 2 4 2 2 2" xfId="10090" xr:uid="{00000000-0005-0000-0000-00006A270000}"/>
    <cellStyle name="Input 6 2 2 2 4 2 2 2 2" xfId="31174" xr:uid="{00000000-0005-0000-0000-0000C6790000}"/>
    <cellStyle name="Input 6 2 2 2 4 2 3" xfId="10091" xr:uid="{00000000-0005-0000-0000-00006B270000}"/>
    <cellStyle name="Input 6 2 2 2 4 2 3 2" xfId="10092" xr:uid="{00000000-0005-0000-0000-00006C270000}"/>
    <cellStyle name="Input 6 2 2 2 4 2 3 2 2" xfId="30457" xr:uid="{00000000-0005-0000-0000-0000F9760000}"/>
    <cellStyle name="Input 6 2 2 2 4 2 4" xfId="10093" xr:uid="{00000000-0005-0000-0000-00006D270000}"/>
    <cellStyle name="Input 6 2 2 2 4 2 4 2" xfId="26769" xr:uid="{00000000-0005-0000-0000-000091680000}"/>
    <cellStyle name="Input 6 2 2 2 4 3" xfId="10094" xr:uid="{00000000-0005-0000-0000-00006E270000}"/>
    <cellStyle name="Input 6 2 2 2 4 3 2" xfId="10095" xr:uid="{00000000-0005-0000-0000-00006F270000}"/>
    <cellStyle name="Input 6 2 2 2 4 4" xfId="10096" xr:uid="{00000000-0005-0000-0000-000070270000}"/>
    <cellStyle name="Input 6 2 2 2 4 4 2" xfId="10097" xr:uid="{00000000-0005-0000-0000-000071270000}"/>
    <cellStyle name="Input 6 2 2 2 4 5" xfId="10098" xr:uid="{00000000-0005-0000-0000-000072270000}"/>
    <cellStyle name="Input 6 2 2 2 5" xfId="10099" xr:uid="{00000000-0005-0000-0000-000073270000}"/>
    <cellStyle name="Input 6 2 2 2 5 2" xfId="10100" xr:uid="{00000000-0005-0000-0000-000074270000}"/>
    <cellStyle name="Input 6 2 2 2 5 2 2" xfId="10101" xr:uid="{00000000-0005-0000-0000-000075270000}"/>
    <cellStyle name="Input 6 2 2 2 5 3" xfId="10102" xr:uid="{00000000-0005-0000-0000-000076270000}"/>
    <cellStyle name="Input 6 2 2 2 5 3 2" xfId="10103" xr:uid="{00000000-0005-0000-0000-000077270000}"/>
    <cellStyle name="Input 6 2 2 2 5 4" xfId="10104" xr:uid="{00000000-0005-0000-0000-000078270000}"/>
    <cellStyle name="Input 6 2 2 2 6" xfId="10105" xr:uid="{00000000-0005-0000-0000-000079270000}"/>
    <cellStyle name="Input 6 2 2 2 6 2" xfId="10106" xr:uid="{00000000-0005-0000-0000-00007A270000}"/>
    <cellStyle name="Input 6 2 2 2 6 2 2" xfId="29312" xr:uid="{00000000-0005-0000-0000-000080720000}"/>
    <cellStyle name="Input 6 2 2 2 7" xfId="10107" xr:uid="{00000000-0005-0000-0000-00007B270000}"/>
    <cellStyle name="Input 6 2 2 2 7 2" xfId="10108" xr:uid="{00000000-0005-0000-0000-00007C270000}"/>
    <cellStyle name="Input 6 2 2 2 8" xfId="10109" xr:uid="{00000000-0005-0000-0000-00007D270000}"/>
    <cellStyle name="Input 6 2 2 2 9" xfId="26184" xr:uid="{00000000-0005-0000-0000-000048660000}"/>
    <cellStyle name="Input 6 2 2 3" xfId="1472" xr:uid="{00000000-0005-0000-0000-0000C0050000}"/>
    <cellStyle name="Input 6 2 2 3 2" xfId="1734" xr:uid="{00000000-0005-0000-0000-0000C6060000}"/>
    <cellStyle name="Input 6 2 2 3 2 2" xfId="2719" xr:uid="{00000000-0005-0000-0000-00009F0A0000}"/>
    <cellStyle name="Input 6 2 2 3 2 2 2" xfId="10110" xr:uid="{00000000-0005-0000-0000-00007E270000}"/>
    <cellStyle name="Input 6 2 2 3 2 2 2 2" xfId="10111" xr:uid="{00000000-0005-0000-0000-00007F270000}"/>
    <cellStyle name="Input 6 2 2 3 2 2 2 2 2" xfId="10112" xr:uid="{00000000-0005-0000-0000-000080270000}"/>
    <cellStyle name="Input 6 2 2 3 2 2 2 3" xfId="10113" xr:uid="{00000000-0005-0000-0000-000081270000}"/>
    <cellStyle name="Input 6 2 2 3 2 2 2 3 2" xfId="10114" xr:uid="{00000000-0005-0000-0000-000082270000}"/>
    <cellStyle name="Input 6 2 2 3 2 2 2 4" xfId="10115" xr:uid="{00000000-0005-0000-0000-000083270000}"/>
    <cellStyle name="Input 6 2 2 3 2 2 2 5" xfId="29866" xr:uid="{00000000-0005-0000-0000-0000AA740000}"/>
    <cellStyle name="Input 6 2 2 3 2 2 3" xfId="10116" xr:uid="{00000000-0005-0000-0000-000084270000}"/>
    <cellStyle name="Input 6 2 2 3 2 2 3 2" xfId="10117" xr:uid="{00000000-0005-0000-0000-000085270000}"/>
    <cellStyle name="Input 6 2 2 3 2 2 4" xfId="10118" xr:uid="{00000000-0005-0000-0000-000086270000}"/>
    <cellStyle name="Input 6 2 2 3 2 2 4 2" xfId="10119" xr:uid="{00000000-0005-0000-0000-000087270000}"/>
    <cellStyle name="Input 6 2 2 3 2 2 5" xfId="10120" xr:uid="{00000000-0005-0000-0000-000088270000}"/>
    <cellStyle name="Input 6 2 2 3 2 3" xfId="10121" xr:uid="{00000000-0005-0000-0000-000089270000}"/>
    <cellStyle name="Input 6 2 2 3 2 3 2" xfId="10122" xr:uid="{00000000-0005-0000-0000-00008A270000}"/>
    <cellStyle name="Input 6 2 2 3 2 3 2 2" xfId="10123" xr:uid="{00000000-0005-0000-0000-00008B270000}"/>
    <cellStyle name="Input 6 2 2 3 2 3 2 2 2" xfId="25908" xr:uid="{00000000-0005-0000-0000-000034650000}"/>
    <cellStyle name="Input 6 2 2 3 2 3 3" xfId="10124" xr:uid="{00000000-0005-0000-0000-00008C270000}"/>
    <cellStyle name="Input 6 2 2 3 2 3 3 2" xfId="10125" xr:uid="{00000000-0005-0000-0000-00008D270000}"/>
    <cellStyle name="Input 6 2 2 3 2 3 4" xfId="10126" xr:uid="{00000000-0005-0000-0000-00008E270000}"/>
    <cellStyle name="Input 6 2 2 3 2 3 4 2" xfId="26713" xr:uid="{00000000-0005-0000-0000-000059680000}"/>
    <cellStyle name="Input 6 2 2 3 2 4" xfId="10127" xr:uid="{00000000-0005-0000-0000-00008F270000}"/>
    <cellStyle name="Input 6 2 2 3 2 4 2" xfId="10128" xr:uid="{00000000-0005-0000-0000-000090270000}"/>
    <cellStyle name="Input 6 2 2 3 2 5" xfId="10129" xr:uid="{00000000-0005-0000-0000-000091270000}"/>
    <cellStyle name="Input 6 2 2 3 2 5 2" xfId="10130" xr:uid="{00000000-0005-0000-0000-000092270000}"/>
    <cellStyle name="Input 6 2 2 3 2 5 2 2" xfId="29735" xr:uid="{00000000-0005-0000-0000-000027740000}"/>
    <cellStyle name="Input 6 2 2 3 2 5 3" xfId="26186" xr:uid="{00000000-0005-0000-0000-00004A660000}"/>
    <cellStyle name="Input 6 2 2 3 2 6" xfId="10131" xr:uid="{00000000-0005-0000-0000-000093270000}"/>
    <cellStyle name="Input 6 2 2 3 2 7" xfId="31876" xr:uid="{00000000-0005-0000-0000-0000847C0000}"/>
    <cellStyle name="Input 6 2 2 3 3" xfId="2463" xr:uid="{00000000-0005-0000-0000-00009F090000}"/>
    <cellStyle name="Input 6 2 2 3 3 2" xfId="10132" xr:uid="{00000000-0005-0000-0000-000094270000}"/>
    <cellStyle name="Input 6 2 2 3 3 2 2" xfId="10133" xr:uid="{00000000-0005-0000-0000-000095270000}"/>
    <cellStyle name="Input 6 2 2 3 3 2 2 2" xfId="10134" xr:uid="{00000000-0005-0000-0000-000096270000}"/>
    <cellStyle name="Input 6 2 2 3 3 2 2 2 2" xfId="28340" xr:uid="{00000000-0005-0000-0000-0000B46E0000}"/>
    <cellStyle name="Input 6 2 2 3 3 2 3" xfId="10135" xr:uid="{00000000-0005-0000-0000-000097270000}"/>
    <cellStyle name="Input 6 2 2 3 3 2 3 2" xfId="10136" xr:uid="{00000000-0005-0000-0000-000098270000}"/>
    <cellStyle name="Input 6 2 2 3 3 2 4" xfId="10137" xr:uid="{00000000-0005-0000-0000-000099270000}"/>
    <cellStyle name="Input 6 2 2 3 3 3" xfId="10138" xr:uid="{00000000-0005-0000-0000-00009A270000}"/>
    <cellStyle name="Input 6 2 2 3 3 3 2" xfId="10139" xr:uid="{00000000-0005-0000-0000-00009B270000}"/>
    <cellStyle name="Input 6 2 2 3 3 4" xfId="10140" xr:uid="{00000000-0005-0000-0000-00009C270000}"/>
    <cellStyle name="Input 6 2 2 3 3 4 2" xfId="10141" xr:uid="{00000000-0005-0000-0000-00009D270000}"/>
    <cellStyle name="Input 6 2 2 3 3 4 3" xfId="30568" xr:uid="{00000000-0005-0000-0000-000068770000}"/>
    <cellStyle name="Input 6 2 2 3 3 5" xfId="10142" xr:uid="{00000000-0005-0000-0000-00009E270000}"/>
    <cellStyle name="Input 6 2 2 3 3 6" xfId="25278" xr:uid="{00000000-0005-0000-0000-0000BE620000}"/>
    <cellStyle name="Input 6 2 2 3 4" xfId="10143" xr:uid="{00000000-0005-0000-0000-00009F270000}"/>
    <cellStyle name="Input 6 2 2 3 4 2" xfId="10144" xr:uid="{00000000-0005-0000-0000-0000A0270000}"/>
    <cellStyle name="Input 6 2 2 3 4 2 2" xfId="10145" xr:uid="{00000000-0005-0000-0000-0000A1270000}"/>
    <cellStyle name="Input 6 2 2 3 4 2 2 2" xfId="30487" xr:uid="{00000000-0005-0000-0000-000017770000}"/>
    <cellStyle name="Input 6 2 2 3 4 3" xfId="10146" xr:uid="{00000000-0005-0000-0000-0000A2270000}"/>
    <cellStyle name="Input 6 2 2 3 4 3 2" xfId="10147" xr:uid="{00000000-0005-0000-0000-0000A3270000}"/>
    <cellStyle name="Input 6 2 2 3 4 4" xfId="10148" xr:uid="{00000000-0005-0000-0000-0000A4270000}"/>
    <cellStyle name="Input 6 2 2 3 5" xfId="10149" xr:uid="{00000000-0005-0000-0000-0000A5270000}"/>
    <cellStyle name="Input 6 2 2 3 5 2" xfId="10150" xr:uid="{00000000-0005-0000-0000-0000A6270000}"/>
    <cellStyle name="Input 6 2 2 3 6" xfId="10151" xr:uid="{00000000-0005-0000-0000-0000A7270000}"/>
    <cellStyle name="Input 6 2 2 3 6 2" xfId="10152" xr:uid="{00000000-0005-0000-0000-0000A8270000}"/>
    <cellStyle name="Input 6 2 2 3 7" xfId="10153" xr:uid="{00000000-0005-0000-0000-0000A9270000}"/>
    <cellStyle name="Input 6 2 2 3 8" xfId="31549" xr:uid="{00000000-0005-0000-0000-00003D7B0000}"/>
    <cellStyle name="Input 6 2 2 4" xfId="1300" xr:uid="{00000000-0005-0000-0000-000014050000}"/>
    <cellStyle name="Input 6 2 2 4 2" xfId="2291" xr:uid="{00000000-0005-0000-0000-0000F3080000}"/>
    <cellStyle name="Input 6 2 2 4 2 2" xfId="10154" xr:uid="{00000000-0005-0000-0000-0000AA270000}"/>
    <cellStyle name="Input 6 2 2 4 2 2 2" xfId="10155" xr:uid="{00000000-0005-0000-0000-0000AB270000}"/>
    <cellStyle name="Input 6 2 2 4 2 2 2 2" xfId="10156" xr:uid="{00000000-0005-0000-0000-0000AC270000}"/>
    <cellStyle name="Input 6 2 2 4 2 2 3" xfId="10157" xr:uid="{00000000-0005-0000-0000-0000AD270000}"/>
    <cellStyle name="Input 6 2 2 4 2 2 3 2" xfId="10158" xr:uid="{00000000-0005-0000-0000-0000AE270000}"/>
    <cellStyle name="Input 6 2 2 4 2 2 3 2 2" xfId="26298" xr:uid="{00000000-0005-0000-0000-0000BA660000}"/>
    <cellStyle name="Input 6 2 2 4 2 2 4" xfId="10159" xr:uid="{00000000-0005-0000-0000-0000AF270000}"/>
    <cellStyle name="Input 6 2 2 4 2 2 4 2" xfId="30639" xr:uid="{00000000-0005-0000-0000-0000AF770000}"/>
    <cellStyle name="Input 6 2 2 4 2 3" xfId="10160" xr:uid="{00000000-0005-0000-0000-0000B0270000}"/>
    <cellStyle name="Input 6 2 2 4 2 3 2" xfId="10161" xr:uid="{00000000-0005-0000-0000-0000B1270000}"/>
    <cellStyle name="Input 6 2 2 4 2 3 3" xfId="30736" xr:uid="{00000000-0005-0000-0000-000010780000}"/>
    <cellStyle name="Input 6 2 2 4 2 4" xfId="10162" xr:uid="{00000000-0005-0000-0000-0000B2270000}"/>
    <cellStyle name="Input 6 2 2 4 2 4 2" xfId="10163" xr:uid="{00000000-0005-0000-0000-0000B3270000}"/>
    <cellStyle name="Input 6 2 2 4 2 4 2 2" xfId="31235" xr:uid="{00000000-0005-0000-0000-0000037A0000}"/>
    <cellStyle name="Input 6 2 2 4 2 5" xfId="10164" xr:uid="{00000000-0005-0000-0000-0000B4270000}"/>
    <cellStyle name="Input 6 2 2 4 2 5 2" xfId="27266" xr:uid="{00000000-0005-0000-0000-0000826A0000}"/>
    <cellStyle name="Input 6 2 2 4 2 6" xfId="29822" xr:uid="{00000000-0005-0000-0000-00007E740000}"/>
    <cellStyle name="Input 6 2 2 4 3" xfId="10165" xr:uid="{00000000-0005-0000-0000-0000B5270000}"/>
    <cellStyle name="Input 6 2 2 4 3 2" xfId="10166" xr:uid="{00000000-0005-0000-0000-0000B6270000}"/>
    <cellStyle name="Input 6 2 2 4 3 2 2" xfId="10167" xr:uid="{00000000-0005-0000-0000-0000B7270000}"/>
    <cellStyle name="Input 6 2 2 4 3 2 2 2" xfId="31316" xr:uid="{00000000-0005-0000-0000-0000547A0000}"/>
    <cellStyle name="Input 6 2 2 4 3 3" xfId="10168" xr:uid="{00000000-0005-0000-0000-0000B8270000}"/>
    <cellStyle name="Input 6 2 2 4 3 3 2" xfId="10169" xr:uid="{00000000-0005-0000-0000-0000B9270000}"/>
    <cellStyle name="Input 6 2 2 4 3 4" xfId="10170" xr:uid="{00000000-0005-0000-0000-0000BA270000}"/>
    <cellStyle name="Input 6 2 2 4 3 5" xfId="28347" xr:uid="{00000000-0005-0000-0000-0000BB6E0000}"/>
    <cellStyle name="Input 6 2 2 4 4" xfId="10171" xr:uid="{00000000-0005-0000-0000-0000BB270000}"/>
    <cellStyle name="Input 6 2 2 4 4 2" xfId="10172" xr:uid="{00000000-0005-0000-0000-0000BC270000}"/>
    <cellStyle name="Input 6 2 2 4 4 2 2" xfId="26624" xr:uid="{00000000-0005-0000-0000-000000680000}"/>
    <cellStyle name="Input 6 2 2 4 4 3" xfId="29452" xr:uid="{00000000-0005-0000-0000-00000C730000}"/>
    <cellStyle name="Input 6 2 2 4 5" xfId="10173" xr:uid="{00000000-0005-0000-0000-0000BD270000}"/>
    <cellStyle name="Input 6 2 2 4 5 2" xfId="10174" xr:uid="{00000000-0005-0000-0000-0000BE270000}"/>
    <cellStyle name="Input 6 2 2 4 6" xfId="10175" xr:uid="{00000000-0005-0000-0000-0000BF270000}"/>
    <cellStyle name="Input 6 2 2 5" xfId="1562" xr:uid="{00000000-0005-0000-0000-00001A060000}"/>
    <cellStyle name="Input 6 2 2 5 2" xfId="2547" xr:uid="{00000000-0005-0000-0000-0000F3090000}"/>
    <cellStyle name="Input 6 2 2 5 2 2" xfId="10176" xr:uid="{00000000-0005-0000-0000-0000C0270000}"/>
    <cellStyle name="Input 6 2 2 5 2 2 2" xfId="10177" xr:uid="{00000000-0005-0000-0000-0000C1270000}"/>
    <cellStyle name="Input 6 2 2 5 2 2 2 2" xfId="10178" xr:uid="{00000000-0005-0000-0000-0000C2270000}"/>
    <cellStyle name="Input 6 2 2 5 2 2 2 2 2" xfId="27192" xr:uid="{00000000-0005-0000-0000-0000386A0000}"/>
    <cellStyle name="Input 6 2 2 5 2 2 2 3" xfId="27278" xr:uid="{00000000-0005-0000-0000-00008E6A0000}"/>
    <cellStyle name="Input 6 2 2 5 2 2 3" xfId="10179" xr:uid="{00000000-0005-0000-0000-0000C3270000}"/>
    <cellStyle name="Input 6 2 2 5 2 2 3 2" xfId="10180" xr:uid="{00000000-0005-0000-0000-0000C4270000}"/>
    <cellStyle name="Input 6 2 2 5 2 2 3 3" xfId="27700" xr:uid="{00000000-0005-0000-0000-0000346C0000}"/>
    <cellStyle name="Input 6 2 2 5 2 2 4" xfId="10181" xr:uid="{00000000-0005-0000-0000-0000C5270000}"/>
    <cellStyle name="Input 6 2 2 5 2 3" xfId="10182" xr:uid="{00000000-0005-0000-0000-0000C6270000}"/>
    <cellStyle name="Input 6 2 2 5 2 3 2" xfId="10183" xr:uid="{00000000-0005-0000-0000-0000C7270000}"/>
    <cellStyle name="Input 6 2 2 5 2 4" xfId="10184" xr:uid="{00000000-0005-0000-0000-0000C8270000}"/>
    <cellStyle name="Input 6 2 2 5 2 4 2" xfId="10185" xr:uid="{00000000-0005-0000-0000-0000C9270000}"/>
    <cellStyle name="Input 6 2 2 5 2 5" xfId="10186" xr:uid="{00000000-0005-0000-0000-0000CA270000}"/>
    <cellStyle name="Input 6 2 2 5 2 6" xfId="32215" xr:uid="{00000000-0005-0000-0000-0000D77D0000}"/>
    <cellStyle name="Input 6 2 2 5 3" xfId="10187" xr:uid="{00000000-0005-0000-0000-0000CB270000}"/>
    <cellStyle name="Input 6 2 2 5 3 2" xfId="10188" xr:uid="{00000000-0005-0000-0000-0000CC270000}"/>
    <cellStyle name="Input 6 2 2 5 3 2 2" xfId="10189" xr:uid="{00000000-0005-0000-0000-0000CD270000}"/>
    <cellStyle name="Input 6 2 2 5 3 3" xfId="10190" xr:uid="{00000000-0005-0000-0000-0000CE270000}"/>
    <cellStyle name="Input 6 2 2 5 3 3 2" xfId="10191" xr:uid="{00000000-0005-0000-0000-0000CF270000}"/>
    <cellStyle name="Input 6 2 2 5 3 4" xfId="10192" xr:uid="{00000000-0005-0000-0000-0000D0270000}"/>
    <cellStyle name="Input 6 2 2 5 3 5" xfId="28992" xr:uid="{00000000-0005-0000-0000-000040710000}"/>
    <cellStyle name="Input 6 2 2 5 4" xfId="10193" xr:uid="{00000000-0005-0000-0000-0000D1270000}"/>
    <cellStyle name="Input 6 2 2 5 4 2" xfId="10194" xr:uid="{00000000-0005-0000-0000-0000D2270000}"/>
    <cellStyle name="Input 6 2 2 5 5" xfId="10195" xr:uid="{00000000-0005-0000-0000-0000D3270000}"/>
    <cellStyle name="Input 6 2 2 5 5 2" xfId="10196" xr:uid="{00000000-0005-0000-0000-0000D4270000}"/>
    <cellStyle name="Input 6 2 2 5 6" xfId="10197" xr:uid="{00000000-0005-0000-0000-0000D5270000}"/>
    <cellStyle name="Input 6 2 2 5 7" xfId="27537" xr:uid="{00000000-0005-0000-0000-0000916B0000}"/>
    <cellStyle name="Input 6 2 2 6" xfId="2100" xr:uid="{00000000-0005-0000-0000-000034080000}"/>
    <cellStyle name="Input 6 2 2 6 2" xfId="10198" xr:uid="{00000000-0005-0000-0000-0000D6270000}"/>
    <cellStyle name="Input 6 2 2 6 2 2" xfId="10199" xr:uid="{00000000-0005-0000-0000-0000D7270000}"/>
    <cellStyle name="Input 6 2 2 6 2 2 2" xfId="10200" xr:uid="{00000000-0005-0000-0000-0000D8270000}"/>
    <cellStyle name="Input 6 2 2 6 2 3" xfId="10201" xr:uid="{00000000-0005-0000-0000-0000D9270000}"/>
    <cellStyle name="Input 6 2 2 6 2 3 2" xfId="10202" xr:uid="{00000000-0005-0000-0000-0000DA270000}"/>
    <cellStyle name="Input 6 2 2 6 2 4" xfId="10203" xr:uid="{00000000-0005-0000-0000-0000DB270000}"/>
    <cellStyle name="Input 6 2 2 6 3" xfId="10204" xr:uid="{00000000-0005-0000-0000-0000DC270000}"/>
    <cellStyle name="Input 6 2 2 6 3 2" xfId="10205" xr:uid="{00000000-0005-0000-0000-0000DD270000}"/>
    <cellStyle name="Input 6 2 2 6 4" xfId="10206" xr:uid="{00000000-0005-0000-0000-0000DE270000}"/>
    <cellStyle name="Input 6 2 2 6 4 2" xfId="10207" xr:uid="{00000000-0005-0000-0000-0000DF270000}"/>
    <cellStyle name="Input 6 2 2 6 5" xfId="10208" xr:uid="{00000000-0005-0000-0000-0000E0270000}"/>
    <cellStyle name="Input 6 2 2 6 6" xfId="32147" xr:uid="{00000000-0005-0000-0000-0000937D0000}"/>
    <cellStyle name="Input 6 2 2 7" xfId="2811" xr:uid="{00000000-0005-0000-0000-0000FB0A0000}"/>
    <cellStyle name="Input 6 2 2 7 2" xfId="10209" xr:uid="{00000000-0005-0000-0000-0000E1270000}"/>
    <cellStyle name="Input 6 2 2 7 2 2" xfId="10210" xr:uid="{00000000-0005-0000-0000-0000E2270000}"/>
    <cellStyle name="Input 6 2 2 7 3" xfId="10211" xr:uid="{00000000-0005-0000-0000-0000E3270000}"/>
    <cellStyle name="Input 6 2 2 7 3 2" xfId="10212" xr:uid="{00000000-0005-0000-0000-0000E4270000}"/>
    <cellStyle name="Input 6 2 2 7 4" xfId="10213" xr:uid="{00000000-0005-0000-0000-0000E5270000}"/>
    <cellStyle name="Input 6 2 2 7 5" xfId="31959" xr:uid="{00000000-0005-0000-0000-0000D77C0000}"/>
    <cellStyle name="Input 6 2 2 8" xfId="10214" xr:uid="{00000000-0005-0000-0000-0000E6270000}"/>
    <cellStyle name="Input 6 2 2 8 2" xfId="10215" xr:uid="{00000000-0005-0000-0000-0000E7270000}"/>
    <cellStyle name="Input 6 2 2 8 2 2" xfId="30829" xr:uid="{00000000-0005-0000-0000-00006D780000}"/>
    <cellStyle name="Input 6 2 2 8 3" xfId="27831" xr:uid="{00000000-0005-0000-0000-0000B76C0000}"/>
    <cellStyle name="Input 6 2 2 9" xfId="10216" xr:uid="{00000000-0005-0000-0000-0000E8270000}"/>
    <cellStyle name="Input 6 2 2 9 2" xfId="10217" xr:uid="{00000000-0005-0000-0000-0000E9270000}"/>
    <cellStyle name="Input 6 2 3" xfId="1242" xr:uid="{00000000-0005-0000-0000-0000DA040000}"/>
    <cellStyle name="Input 6 2 3 2" xfId="1360" xr:uid="{00000000-0005-0000-0000-000050050000}"/>
    <cellStyle name="Input 6 2 3 2 2" xfId="2351" xr:uid="{00000000-0005-0000-0000-00002F090000}"/>
    <cellStyle name="Input 6 2 3 2 2 2" xfId="10218" xr:uid="{00000000-0005-0000-0000-0000EA270000}"/>
    <cellStyle name="Input 6 2 3 2 2 2 2" xfId="10219" xr:uid="{00000000-0005-0000-0000-0000EB270000}"/>
    <cellStyle name="Input 6 2 3 2 2 2 2 2" xfId="10220" xr:uid="{00000000-0005-0000-0000-0000EC270000}"/>
    <cellStyle name="Input 6 2 3 2 2 2 2 3" xfId="25556" xr:uid="{00000000-0005-0000-0000-0000D4630000}"/>
    <cellStyle name="Input 6 2 3 2 2 2 3" xfId="10221" xr:uid="{00000000-0005-0000-0000-0000ED270000}"/>
    <cellStyle name="Input 6 2 3 2 2 2 3 2" xfId="10222" xr:uid="{00000000-0005-0000-0000-0000EE270000}"/>
    <cellStyle name="Input 6 2 3 2 2 2 4" xfId="10223" xr:uid="{00000000-0005-0000-0000-0000EF270000}"/>
    <cellStyle name="Input 6 2 3 2 2 3" xfId="10224" xr:uid="{00000000-0005-0000-0000-0000F0270000}"/>
    <cellStyle name="Input 6 2 3 2 2 3 2" xfId="10225" xr:uid="{00000000-0005-0000-0000-0000F1270000}"/>
    <cellStyle name="Input 6 2 3 2 2 4" xfId="10226" xr:uid="{00000000-0005-0000-0000-0000F2270000}"/>
    <cellStyle name="Input 6 2 3 2 2 4 2" xfId="10227" xr:uid="{00000000-0005-0000-0000-0000F3270000}"/>
    <cellStyle name="Input 6 2 3 2 2 4 2 2" xfId="25593" xr:uid="{00000000-0005-0000-0000-0000F9630000}"/>
    <cellStyle name="Input 6 2 3 2 2 5" xfId="10228" xr:uid="{00000000-0005-0000-0000-0000F4270000}"/>
    <cellStyle name="Input 6 2 3 2 3" xfId="10229" xr:uid="{00000000-0005-0000-0000-0000F5270000}"/>
    <cellStyle name="Input 6 2 3 2 3 2" xfId="10230" xr:uid="{00000000-0005-0000-0000-0000F6270000}"/>
    <cellStyle name="Input 6 2 3 2 3 2 2" xfId="10231" xr:uid="{00000000-0005-0000-0000-0000F7270000}"/>
    <cellStyle name="Input 6 2 3 2 3 2 3" xfId="27819" xr:uid="{00000000-0005-0000-0000-0000AB6C0000}"/>
    <cellStyle name="Input 6 2 3 2 3 3" xfId="10232" xr:uid="{00000000-0005-0000-0000-0000F8270000}"/>
    <cellStyle name="Input 6 2 3 2 3 3 2" xfId="10233" xr:uid="{00000000-0005-0000-0000-0000F9270000}"/>
    <cellStyle name="Input 6 2 3 2 3 4" xfId="10234" xr:uid="{00000000-0005-0000-0000-0000FA270000}"/>
    <cellStyle name="Input 6 2 3 2 3 4 2" xfId="27055" xr:uid="{00000000-0005-0000-0000-0000AF690000}"/>
    <cellStyle name="Input 6 2 3 2 4" xfId="10235" xr:uid="{00000000-0005-0000-0000-0000FB270000}"/>
    <cellStyle name="Input 6 2 3 2 4 2" xfId="10236" xr:uid="{00000000-0005-0000-0000-0000FC270000}"/>
    <cellStyle name="Input 6 2 3 2 5" xfId="10237" xr:uid="{00000000-0005-0000-0000-0000FD270000}"/>
    <cellStyle name="Input 6 2 3 2 5 2" xfId="10238" xr:uid="{00000000-0005-0000-0000-0000FE270000}"/>
    <cellStyle name="Input 6 2 3 2 6" xfId="10239" xr:uid="{00000000-0005-0000-0000-0000FF270000}"/>
    <cellStyle name="Input 6 2 3 2 7" xfId="31700" xr:uid="{00000000-0005-0000-0000-0000D47B0000}"/>
    <cellStyle name="Input 6 2 3 3" xfId="1622" xr:uid="{00000000-0005-0000-0000-000056060000}"/>
    <cellStyle name="Input 6 2 3 3 2" xfId="2607" xr:uid="{00000000-0005-0000-0000-00002F0A0000}"/>
    <cellStyle name="Input 6 2 3 3 2 2" xfId="10240" xr:uid="{00000000-0005-0000-0000-000000280000}"/>
    <cellStyle name="Input 6 2 3 3 2 2 2" xfId="10241" xr:uid="{00000000-0005-0000-0000-000001280000}"/>
    <cellStyle name="Input 6 2 3 3 2 2 2 2" xfId="10242" xr:uid="{00000000-0005-0000-0000-000002280000}"/>
    <cellStyle name="Input 6 2 3 3 2 2 2 3" xfId="26919" xr:uid="{00000000-0005-0000-0000-000027690000}"/>
    <cellStyle name="Input 6 2 3 3 2 2 3" xfId="10243" xr:uid="{00000000-0005-0000-0000-000003280000}"/>
    <cellStyle name="Input 6 2 3 3 2 2 3 2" xfId="10244" xr:uid="{00000000-0005-0000-0000-000004280000}"/>
    <cellStyle name="Input 6 2 3 3 2 2 4" xfId="10245" xr:uid="{00000000-0005-0000-0000-000005280000}"/>
    <cellStyle name="Input 6 2 3 3 2 3" xfId="10246" xr:uid="{00000000-0005-0000-0000-000006280000}"/>
    <cellStyle name="Input 6 2 3 3 2 3 2" xfId="10247" xr:uid="{00000000-0005-0000-0000-000007280000}"/>
    <cellStyle name="Input 6 2 3 3 2 3 2 2" xfId="31107" xr:uid="{00000000-0005-0000-0000-000083790000}"/>
    <cellStyle name="Input 6 2 3 3 2 4" xfId="10248" xr:uid="{00000000-0005-0000-0000-000008280000}"/>
    <cellStyle name="Input 6 2 3 3 2 4 2" xfId="10249" xr:uid="{00000000-0005-0000-0000-000009280000}"/>
    <cellStyle name="Input 6 2 3 3 2 4 3" xfId="28745" xr:uid="{00000000-0005-0000-0000-000049700000}"/>
    <cellStyle name="Input 6 2 3 3 2 5" xfId="10250" xr:uid="{00000000-0005-0000-0000-00000A280000}"/>
    <cellStyle name="Input 6 2 3 3 2 5 2" xfId="26829" xr:uid="{00000000-0005-0000-0000-0000CD680000}"/>
    <cellStyle name="Input 6 2 3 3 2 6" xfId="32245" xr:uid="{00000000-0005-0000-0000-0000F57D0000}"/>
    <cellStyle name="Input 6 2 3 3 3" xfId="10251" xr:uid="{00000000-0005-0000-0000-00000B280000}"/>
    <cellStyle name="Input 6 2 3 3 3 2" xfId="10252" xr:uid="{00000000-0005-0000-0000-00000C280000}"/>
    <cellStyle name="Input 6 2 3 3 3 2 2" xfId="10253" xr:uid="{00000000-0005-0000-0000-00000D280000}"/>
    <cellStyle name="Input 6 2 3 3 3 3" xfId="10254" xr:uid="{00000000-0005-0000-0000-00000E280000}"/>
    <cellStyle name="Input 6 2 3 3 3 3 2" xfId="10255" xr:uid="{00000000-0005-0000-0000-00000F280000}"/>
    <cellStyle name="Input 6 2 3 3 3 4" xfId="10256" xr:uid="{00000000-0005-0000-0000-000010280000}"/>
    <cellStyle name="Input 6 2 3 3 4" xfId="10257" xr:uid="{00000000-0005-0000-0000-000011280000}"/>
    <cellStyle name="Input 6 2 3 3 4 2" xfId="10258" xr:uid="{00000000-0005-0000-0000-000012280000}"/>
    <cellStyle name="Input 6 2 3 3 4 2 2" xfId="27321" xr:uid="{00000000-0005-0000-0000-0000B96A0000}"/>
    <cellStyle name="Input 6 2 3 3 5" xfId="10259" xr:uid="{00000000-0005-0000-0000-000013280000}"/>
    <cellStyle name="Input 6 2 3 3 5 2" xfId="10260" xr:uid="{00000000-0005-0000-0000-000014280000}"/>
    <cellStyle name="Input 6 2 3 3 6" xfId="10261" xr:uid="{00000000-0005-0000-0000-000015280000}"/>
    <cellStyle name="Input 6 2 3 4" xfId="2240" xr:uid="{00000000-0005-0000-0000-0000C0080000}"/>
    <cellStyle name="Input 6 2 3 4 2" xfId="10262" xr:uid="{00000000-0005-0000-0000-000016280000}"/>
    <cellStyle name="Input 6 2 3 4 2 2" xfId="10263" xr:uid="{00000000-0005-0000-0000-000017280000}"/>
    <cellStyle name="Input 6 2 3 4 2 2 2" xfId="10264" xr:uid="{00000000-0005-0000-0000-000018280000}"/>
    <cellStyle name="Input 6 2 3 4 2 2 2 2" xfId="26768" xr:uid="{00000000-0005-0000-0000-000090680000}"/>
    <cellStyle name="Input 6 2 3 4 2 3" xfId="10265" xr:uid="{00000000-0005-0000-0000-000019280000}"/>
    <cellStyle name="Input 6 2 3 4 2 3 2" xfId="10266" xr:uid="{00000000-0005-0000-0000-00001A280000}"/>
    <cellStyle name="Input 6 2 3 4 2 4" xfId="10267" xr:uid="{00000000-0005-0000-0000-00001B280000}"/>
    <cellStyle name="Input 6 2 3 4 2 5" xfId="29190" xr:uid="{00000000-0005-0000-0000-000006720000}"/>
    <cellStyle name="Input 6 2 3 4 3" xfId="10268" xr:uid="{00000000-0005-0000-0000-00001C280000}"/>
    <cellStyle name="Input 6 2 3 4 3 2" xfId="10269" xr:uid="{00000000-0005-0000-0000-00001D280000}"/>
    <cellStyle name="Input 6 2 3 4 4" xfId="10270" xr:uid="{00000000-0005-0000-0000-00001E280000}"/>
    <cellStyle name="Input 6 2 3 4 4 2" xfId="10271" xr:uid="{00000000-0005-0000-0000-00001F280000}"/>
    <cellStyle name="Input 6 2 3 4 4 2 2" xfId="26573" xr:uid="{00000000-0005-0000-0000-0000CD670000}"/>
    <cellStyle name="Input 6 2 3 4 5" xfId="10272" xr:uid="{00000000-0005-0000-0000-000020280000}"/>
    <cellStyle name="Input 6 2 3 5" xfId="10273" xr:uid="{00000000-0005-0000-0000-000021280000}"/>
    <cellStyle name="Input 6 2 3 5 2" xfId="10274" xr:uid="{00000000-0005-0000-0000-000022280000}"/>
    <cellStyle name="Input 6 2 3 5 2 2" xfId="10275" xr:uid="{00000000-0005-0000-0000-000023280000}"/>
    <cellStyle name="Input 6 2 3 5 3" xfId="10276" xr:uid="{00000000-0005-0000-0000-000024280000}"/>
    <cellStyle name="Input 6 2 3 5 3 2" xfId="10277" xr:uid="{00000000-0005-0000-0000-000025280000}"/>
    <cellStyle name="Input 6 2 3 5 4" xfId="10278" xr:uid="{00000000-0005-0000-0000-000026280000}"/>
    <cellStyle name="Input 6 2 3 5 5" xfId="32581" xr:uid="{00000000-0005-0000-0000-0000457F0000}"/>
    <cellStyle name="Input 6 2 3 6" xfId="10279" xr:uid="{00000000-0005-0000-0000-000027280000}"/>
    <cellStyle name="Input 6 2 3 6 2" xfId="10280" xr:uid="{00000000-0005-0000-0000-000028280000}"/>
    <cellStyle name="Input 6 2 3 6 2 2" xfId="26419" xr:uid="{00000000-0005-0000-0000-000033670000}"/>
    <cellStyle name="Input 6 2 3 7" xfId="10281" xr:uid="{00000000-0005-0000-0000-000029280000}"/>
    <cellStyle name="Input 6 2 3 7 2" xfId="10282" xr:uid="{00000000-0005-0000-0000-00002A280000}"/>
    <cellStyle name="Input 6 2 3 8" xfId="10283" xr:uid="{00000000-0005-0000-0000-00002B280000}"/>
    <cellStyle name="Input 6 2 3 9" xfId="31487" xr:uid="{00000000-0005-0000-0000-0000FF7A0000}"/>
    <cellStyle name="Input 6 2 4" xfId="438" xr:uid="{00000000-0005-0000-0000-0000B6010000}"/>
    <cellStyle name="Input 6 2 4 2" xfId="1325" xr:uid="{00000000-0005-0000-0000-00002D050000}"/>
    <cellStyle name="Input 6 2 4 2 2" xfId="2316" xr:uid="{00000000-0005-0000-0000-00000C090000}"/>
    <cellStyle name="Input 6 2 4 2 2 2" xfId="10284" xr:uid="{00000000-0005-0000-0000-00002C280000}"/>
    <cellStyle name="Input 6 2 4 2 2 2 2" xfId="10285" xr:uid="{00000000-0005-0000-0000-00002D280000}"/>
    <cellStyle name="Input 6 2 4 2 2 2 2 2" xfId="10286" xr:uid="{00000000-0005-0000-0000-00002E280000}"/>
    <cellStyle name="Input 6 2 4 2 2 2 3" xfId="10287" xr:uid="{00000000-0005-0000-0000-00002F280000}"/>
    <cellStyle name="Input 6 2 4 2 2 2 3 2" xfId="10288" xr:uid="{00000000-0005-0000-0000-000030280000}"/>
    <cellStyle name="Input 6 2 4 2 2 2 3 2 2" xfId="26935" xr:uid="{00000000-0005-0000-0000-000037690000}"/>
    <cellStyle name="Input 6 2 4 2 2 2 3 3" xfId="25417" xr:uid="{00000000-0005-0000-0000-000049630000}"/>
    <cellStyle name="Input 6 2 4 2 2 2 4" xfId="10289" xr:uid="{00000000-0005-0000-0000-000031280000}"/>
    <cellStyle name="Input 6 2 4 2 2 2 4 2" xfId="29076" xr:uid="{00000000-0005-0000-0000-000094710000}"/>
    <cellStyle name="Input 6 2 4 2 2 3" xfId="10290" xr:uid="{00000000-0005-0000-0000-000032280000}"/>
    <cellStyle name="Input 6 2 4 2 2 3 2" xfId="10291" xr:uid="{00000000-0005-0000-0000-000033280000}"/>
    <cellStyle name="Input 6 2 4 2 2 4" xfId="10292" xr:uid="{00000000-0005-0000-0000-000034280000}"/>
    <cellStyle name="Input 6 2 4 2 2 4 2" xfId="10293" xr:uid="{00000000-0005-0000-0000-000035280000}"/>
    <cellStyle name="Input 6 2 4 2 2 5" xfId="10294" xr:uid="{00000000-0005-0000-0000-000036280000}"/>
    <cellStyle name="Input 6 2 4 2 3" xfId="10295" xr:uid="{00000000-0005-0000-0000-000037280000}"/>
    <cellStyle name="Input 6 2 4 2 3 2" xfId="10296" xr:uid="{00000000-0005-0000-0000-000038280000}"/>
    <cellStyle name="Input 6 2 4 2 3 2 2" xfId="10297" xr:uid="{00000000-0005-0000-0000-000039280000}"/>
    <cellStyle name="Input 6 2 4 2 3 2 3" xfId="27186" xr:uid="{00000000-0005-0000-0000-0000326A0000}"/>
    <cellStyle name="Input 6 2 4 2 3 3" xfId="10298" xr:uid="{00000000-0005-0000-0000-00003A280000}"/>
    <cellStyle name="Input 6 2 4 2 3 3 2" xfId="10299" xr:uid="{00000000-0005-0000-0000-00003B280000}"/>
    <cellStyle name="Input 6 2 4 2 3 3 2 2" xfId="30414" xr:uid="{00000000-0005-0000-0000-0000CE760000}"/>
    <cellStyle name="Input 6 2 4 2 3 4" xfId="10300" xr:uid="{00000000-0005-0000-0000-00003C280000}"/>
    <cellStyle name="Input 6 2 4 2 3 4 2" xfId="30497" xr:uid="{00000000-0005-0000-0000-000021770000}"/>
    <cellStyle name="Input 6 2 4 2 4" xfId="10301" xr:uid="{00000000-0005-0000-0000-00003D280000}"/>
    <cellStyle name="Input 6 2 4 2 4 2" xfId="10302" xr:uid="{00000000-0005-0000-0000-00003E280000}"/>
    <cellStyle name="Input 6 2 4 2 4 3" xfId="30148" xr:uid="{00000000-0005-0000-0000-0000C4750000}"/>
    <cellStyle name="Input 6 2 4 2 5" xfId="10303" xr:uid="{00000000-0005-0000-0000-00003F280000}"/>
    <cellStyle name="Input 6 2 4 2 5 2" xfId="10304" xr:uid="{00000000-0005-0000-0000-000040280000}"/>
    <cellStyle name="Input 6 2 4 2 6" xfId="10305" xr:uid="{00000000-0005-0000-0000-000041280000}"/>
    <cellStyle name="Input 6 2 4 2 6 2" xfId="29680" xr:uid="{00000000-0005-0000-0000-0000F0730000}"/>
    <cellStyle name="Input 6 2 4 3" xfId="1587" xr:uid="{00000000-0005-0000-0000-000033060000}"/>
    <cellStyle name="Input 6 2 4 3 2" xfId="2572" xr:uid="{00000000-0005-0000-0000-00000C0A0000}"/>
    <cellStyle name="Input 6 2 4 3 2 2" xfId="10306" xr:uid="{00000000-0005-0000-0000-000042280000}"/>
    <cellStyle name="Input 6 2 4 3 2 2 2" xfId="10307" xr:uid="{00000000-0005-0000-0000-000043280000}"/>
    <cellStyle name="Input 6 2 4 3 2 2 2 2" xfId="10308" xr:uid="{00000000-0005-0000-0000-000044280000}"/>
    <cellStyle name="Input 6 2 4 3 2 2 2 3" xfId="30684" xr:uid="{00000000-0005-0000-0000-0000DC770000}"/>
    <cellStyle name="Input 6 2 4 3 2 2 3" xfId="10309" xr:uid="{00000000-0005-0000-0000-000045280000}"/>
    <cellStyle name="Input 6 2 4 3 2 2 3 2" xfId="10310" xr:uid="{00000000-0005-0000-0000-000046280000}"/>
    <cellStyle name="Input 6 2 4 3 2 2 3 3" xfId="29256" xr:uid="{00000000-0005-0000-0000-000048720000}"/>
    <cellStyle name="Input 6 2 4 3 2 2 4" xfId="10311" xr:uid="{00000000-0005-0000-0000-000047280000}"/>
    <cellStyle name="Input 6 2 4 3 2 2 5" xfId="29067" xr:uid="{00000000-0005-0000-0000-00008B710000}"/>
    <cellStyle name="Input 6 2 4 3 2 3" xfId="10312" xr:uid="{00000000-0005-0000-0000-000048280000}"/>
    <cellStyle name="Input 6 2 4 3 2 3 2" xfId="10313" xr:uid="{00000000-0005-0000-0000-000049280000}"/>
    <cellStyle name="Input 6 2 4 3 2 3 3" xfId="26969" xr:uid="{00000000-0005-0000-0000-000059690000}"/>
    <cellStyle name="Input 6 2 4 3 2 4" xfId="10314" xr:uid="{00000000-0005-0000-0000-00004A280000}"/>
    <cellStyle name="Input 6 2 4 3 2 4 2" xfId="10315" xr:uid="{00000000-0005-0000-0000-00004B280000}"/>
    <cellStyle name="Input 6 2 4 3 2 5" xfId="10316" xr:uid="{00000000-0005-0000-0000-00004C280000}"/>
    <cellStyle name="Input 6 2 4 3 3" xfId="10317" xr:uid="{00000000-0005-0000-0000-00004D280000}"/>
    <cellStyle name="Input 6 2 4 3 3 2" xfId="10318" xr:uid="{00000000-0005-0000-0000-00004E280000}"/>
    <cellStyle name="Input 6 2 4 3 3 2 2" xfId="10319" xr:uid="{00000000-0005-0000-0000-00004F280000}"/>
    <cellStyle name="Input 6 2 4 3 3 2 2 2" xfId="27295" xr:uid="{00000000-0005-0000-0000-00009F6A0000}"/>
    <cellStyle name="Input 6 2 4 3 3 2 3" xfId="29207" xr:uid="{00000000-0005-0000-0000-000017720000}"/>
    <cellStyle name="Input 6 2 4 3 3 3" xfId="10320" xr:uid="{00000000-0005-0000-0000-000050280000}"/>
    <cellStyle name="Input 6 2 4 3 3 3 2" xfId="10321" xr:uid="{00000000-0005-0000-0000-000051280000}"/>
    <cellStyle name="Input 6 2 4 3 3 3 3" xfId="31082" xr:uid="{00000000-0005-0000-0000-00006A790000}"/>
    <cellStyle name="Input 6 2 4 3 3 4" xfId="10322" xr:uid="{00000000-0005-0000-0000-000052280000}"/>
    <cellStyle name="Input 6 2 4 3 4" xfId="10323" xr:uid="{00000000-0005-0000-0000-000053280000}"/>
    <cellStyle name="Input 6 2 4 3 4 2" xfId="10324" xr:uid="{00000000-0005-0000-0000-000054280000}"/>
    <cellStyle name="Input 6 2 4 3 4 2 2" xfId="31248" xr:uid="{00000000-0005-0000-0000-0000107A0000}"/>
    <cellStyle name="Input 6 2 4 3 5" xfId="10325" xr:uid="{00000000-0005-0000-0000-000055280000}"/>
    <cellStyle name="Input 6 2 4 3 5 2" xfId="10326" xr:uid="{00000000-0005-0000-0000-000056280000}"/>
    <cellStyle name="Input 6 2 4 3 6" xfId="10327" xr:uid="{00000000-0005-0000-0000-000057280000}"/>
    <cellStyle name="Input 6 2 4 3 7" xfId="31788" xr:uid="{00000000-0005-0000-0000-00002C7C0000}"/>
    <cellStyle name="Input 6 2 4 4" xfId="1840" xr:uid="{00000000-0005-0000-0000-000030070000}"/>
    <cellStyle name="Input 6 2 4 4 2" xfId="10328" xr:uid="{00000000-0005-0000-0000-000058280000}"/>
    <cellStyle name="Input 6 2 4 4 2 2" xfId="10329" xr:uid="{00000000-0005-0000-0000-000059280000}"/>
    <cellStyle name="Input 6 2 4 4 2 2 2" xfId="10330" xr:uid="{00000000-0005-0000-0000-00005A280000}"/>
    <cellStyle name="Input 6 2 4 4 2 3" xfId="10331" xr:uid="{00000000-0005-0000-0000-00005B280000}"/>
    <cellStyle name="Input 6 2 4 4 2 3 2" xfId="10332" xr:uid="{00000000-0005-0000-0000-00005C280000}"/>
    <cellStyle name="Input 6 2 4 4 2 4" xfId="10333" xr:uid="{00000000-0005-0000-0000-00005D280000}"/>
    <cellStyle name="Input 6 2 4 4 2 4 2" xfId="26067" xr:uid="{00000000-0005-0000-0000-0000D3650000}"/>
    <cellStyle name="Input 6 2 4 4 3" xfId="10334" xr:uid="{00000000-0005-0000-0000-00005E280000}"/>
    <cellStyle name="Input 6 2 4 4 3 2" xfId="10335" xr:uid="{00000000-0005-0000-0000-00005F280000}"/>
    <cellStyle name="Input 6 2 4 4 3 2 2" xfId="26593" xr:uid="{00000000-0005-0000-0000-0000E1670000}"/>
    <cellStyle name="Input 6 2 4 4 4" xfId="10336" xr:uid="{00000000-0005-0000-0000-000060280000}"/>
    <cellStyle name="Input 6 2 4 4 4 2" xfId="10337" xr:uid="{00000000-0005-0000-0000-000061280000}"/>
    <cellStyle name="Input 6 2 4 4 4 2 2" xfId="26469" xr:uid="{00000000-0005-0000-0000-000065670000}"/>
    <cellStyle name="Input 6 2 4 4 5" xfId="10338" xr:uid="{00000000-0005-0000-0000-000062280000}"/>
    <cellStyle name="Input 6 2 4 4 5 2" xfId="27428" xr:uid="{00000000-0005-0000-0000-0000246B0000}"/>
    <cellStyle name="Input 6 2 4 4 6" xfId="27392" xr:uid="{00000000-0005-0000-0000-0000006B0000}"/>
    <cellStyle name="Input 6 2 4 5" xfId="10339" xr:uid="{00000000-0005-0000-0000-000063280000}"/>
    <cellStyle name="Input 6 2 4 5 2" xfId="10340" xr:uid="{00000000-0005-0000-0000-000064280000}"/>
    <cellStyle name="Input 6 2 4 5 2 2" xfId="10341" xr:uid="{00000000-0005-0000-0000-000065280000}"/>
    <cellStyle name="Input 6 2 4 5 2 3" xfId="26970" xr:uid="{00000000-0005-0000-0000-00005A690000}"/>
    <cellStyle name="Input 6 2 4 5 3" xfId="10342" xr:uid="{00000000-0005-0000-0000-000066280000}"/>
    <cellStyle name="Input 6 2 4 5 3 2" xfId="10343" xr:uid="{00000000-0005-0000-0000-000067280000}"/>
    <cellStyle name="Input 6 2 4 5 3 3" xfId="29220" xr:uid="{00000000-0005-0000-0000-000024720000}"/>
    <cellStyle name="Input 6 2 4 5 4" xfId="10344" xr:uid="{00000000-0005-0000-0000-000068280000}"/>
    <cellStyle name="Input 6 2 4 5 5" xfId="25329" xr:uid="{00000000-0005-0000-0000-0000F1620000}"/>
    <cellStyle name="Input 6 2 4 6" xfId="10345" xr:uid="{00000000-0005-0000-0000-000069280000}"/>
    <cellStyle name="Input 6 2 4 6 2" xfId="10346" xr:uid="{00000000-0005-0000-0000-00006A280000}"/>
    <cellStyle name="Input 6 2 4 7" xfId="10347" xr:uid="{00000000-0005-0000-0000-00006B280000}"/>
    <cellStyle name="Input 6 2 4 7 2" xfId="10348" xr:uid="{00000000-0005-0000-0000-00006C280000}"/>
    <cellStyle name="Input 6 2 4 8" xfId="10349" xr:uid="{00000000-0005-0000-0000-00006D280000}"/>
    <cellStyle name="Input 6 2 4 9" xfId="31447" xr:uid="{00000000-0005-0000-0000-0000D77A0000}"/>
    <cellStyle name="Input 6 2 5" xfId="1140" xr:uid="{00000000-0005-0000-0000-000074040000}"/>
    <cellStyle name="Input 6 2 5 2" xfId="2143" xr:uid="{00000000-0005-0000-0000-00005F080000}"/>
    <cellStyle name="Input 6 2 5 2 2" xfId="10350" xr:uid="{00000000-0005-0000-0000-00006E280000}"/>
    <cellStyle name="Input 6 2 5 2 2 2" xfId="10351" xr:uid="{00000000-0005-0000-0000-00006F280000}"/>
    <cellStyle name="Input 6 2 5 2 2 2 2" xfId="10352" xr:uid="{00000000-0005-0000-0000-000070280000}"/>
    <cellStyle name="Input 6 2 5 2 2 2 3" xfId="27010" xr:uid="{00000000-0005-0000-0000-000082690000}"/>
    <cellStyle name="Input 6 2 5 2 2 3" xfId="10353" xr:uid="{00000000-0005-0000-0000-000071280000}"/>
    <cellStyle name="Input 6 2 5 2 2 3 2" xfId="10354" xr:uid="{00000000-0005-0000-0000-000072280000}"/>
    <cellStyle name="Input 6 2 5 2 2 3 3" xfId="26813" xr:uid="{00000000-0005-0000-0000-0000BD680000}"/>
    <cellStyle name="Input 6 2 5 2 2 4" xfId="10355" xr:uid="{00000000-0005-0000-0000-000073280000}"/>
    <cellStyle name="Input 6 2 5 2 3" xfId="10356" xr:uid="{00000000-0005-0000-0000-000074280000}"/>
    <cellStyle name="Input 6 2 5 2 3 2" xfId="10357" xr:uid="{00000000-0005-0000-0000-000075280000}"/>
    <cellStyle name="Input 6 2 5 2 3 3" xfId="26049" xr:uid="{00000000-0005-0000-0000-0000C1650000}"/>
    <cellStyle name="Input 6 2 5 2 4" xfId="10358" xr:uid="{00000000-0005-0000-0000-000076280000}"/>
    <cellStyle name="Input 6 2 5 2 4 2" xfId="10359" xr:uid="{00000000-0005-0000-0000-000077280000}"/>
    <cellStyle name="Input 6 2 5 2 5" xfId="10360" xr:uid="{00000000-0005-0000-0000-000078280000}"/>
    <cellStyle name="Input 6 2 5 3" xfId="10361" xr:uid="{00000000-0005-0000-0000-000079280000}"/>
    <cellStyle name="Input 6 2 5 3 2" xfId="10362" xr:uid="{00000000-0005-0000-0000-00007A280000}"/>
    <cellStyle name="Input 6 2 5 3 2 2" xfId="10363" xr:uid="{00000000-0005-0000-0000-00007B280000}"/>
    <cellStyle name="Input 6 2 5 3 2 2 2" xfId="29796" xr:uid="{00000000-0005-0000-0000-000064740000}"/>
    <cellStyle name="Input 6 2 5 3 3" xfId="10364" xr:uid="{00000000-0005-0000-0000-00007C280000}"/>
    <cellStyle name="Input 6 2 5 3 3 2" xfId="10365" xr:uid="{00000000-0005-0000-0000-00007D280000}"/>
    <cellStyle name="Input 6 2 5 3 4" xfId="10366" xr:uid="{00000000-0005-0000-0000-00007E280000}"/>
    <cellStyle name="Input 6 2 5 4" xfId="10367" xr:uid="{00000000-0005-0000-0000-00007F280000}"/>
    <cellStyle name="Input 6 2 5 4 2" xfId="10368" xr:uid="{00000000-0005-0000-0000-000080280000}"/>
    <cellStyle name="Input 6 2 5 5" xfId="10369" xr:uid="{00000000-0005-0000-0000-000081280000}"/>
    <cellStyle name="Input 6 2 5 5 2" xfId="10370" xr:uid="{00000000-0005-0000-0000-000082280000}"/>
    <cellStyle name="Input 6 2 5 6" xfId="10371" xr:uid="{00000000-0005-0000-0000-000083280000}"/>
    <cellStyle name="Input 6 2 5 7" xfId="31640" xr:uid="{00000000-0005-0000-0000-0000987B0000}"/>
    <cellStyle name="Input 6 2 6" xfId="1188" xr:uid="{00000000-0005-0000-0000-0000A4040000}"/>
    <cellStyle name="Input 6 2 6 2" xfId="2186" xr:uid="{00000000-0005-0000-0000-00008A080000}"/>
    <cellStyle name="Input 6 2 6 2 2" xfId="10372" xr:uid="{00000000-0005-0000-0000-000084280000}"/>
    <cellStyle name="Input 6 2 6 2 2 2" xfId="10373" xr:uid="{00000000-0005-0000-0000-000085280000}"/>
    <cellStyle name="Input 6 2 6 2 2 2 2" xfId="10374" xr:uid="{00000000-0005-0000-0000-000086280000}"/>
    <cellStyle name="Input 6 2 6 2 2 3" xfId="10375" xr:uid="{00000000-0005-0000-0000-000087280000}"/>
    <cellStyle name="Input 6 2 6 2 2 3 2" xfId="10376" xr:uid="{00000000-0005-0000-0000-000088280000}"/>
    <cellStyle name="Input 6 2 6 2 2 3 2 2" xfId="28151" xr:uid="{00000000-0005-0000-0000-0000F76D0000}"/>
    <cellStyle name="Input 6 2 6 2 2 3 3" xfId="26285" xr:uid="{00000000-0005-0000-0000-0000AD660000}"/>
    <cellStyle name="Input 6 2 6 2 2 4" xfId="10377" xr:uid="{00000000-0005-0000-0000-000089280000}"/>
    <cellStyle name="Input 6 2 6 2 2 5" xfId="27741" xr:uid="{00000000-0005-0000-0000-00005D6C0000}"/>
    <cellStyle name="Input 6 2 6 2 3" xfId="10378" xr:uid="{00000000-0005-0000-0000-00008A280000}"/>
    <cellStyle name="Input 6 2 6 2 3 2" xfId="10379" xr:uid="{00000000-0005-0000-0000-00008B280000}"/>
    <cellStyle name="Input 6 2 6 2 3 3" xfId="28022" xr:uid="{00000000-0005-0000-0000-0000766D0000}"/>
    <cellStyle name="Input 6 2 6 2 4" xfId="10380" xr:uid="{00000000-0005-0000-0000-00008C280000}"/>
    <cellStyle name="Input 6 2 6 2 4 2" xfId="10381" xr:uid="{00000000-0005-0000-0000-00008D280000}"/>
    <cellStyle name="Input 6 2 6 2 4 2 2" xfId="30675" xr:uid="{00000000-0005-0000-0000-0000D3770000}"/>
    <cellStyle name="Input 6 2 6 2 4 3" xfId="28525" xr:uid="{00000000-0005-0000-0000-00006D6F0000}"/>
    <cellStyle name="Input 6 2 6 2 5" xfId="10382" xr:uid="{00000000-0005-0000-0000-00008E280000}"/>
    <cellStyle name="Input 6 2 6 2 6" xfId="25110" xr:uid="{00000000-0005-0000-0000-000016620000}"/>
    <cellStyle name="Input 6 2 6 3" xfId="10383" xr:uid="{00000000-0005-0000-0000-00008F280000}"/>
    <cellStyle name="Input 6 2 6 3 2" xfId="10384" xr:uid="{00000000-0005-0000-0000-000090280000}"/>
    <cellStyle name="Input 6 2 6 3 2 2" xfId="10385" xr:uid="{00000000-0005-0000-0000-000091280000}"/>
    <cellStyle name="Input 6 2 6 3 3" xfId="10386" xr:uid="{00000000-0005-0000-0000-000092280000}"/>
    <cellStyle name="Input 6 2 6 3 3 2" xfId="10387" xr:uid="{00000000-0005-0000-0000-000093280000}"/>
    <cellStyle name="Input 6 2 6 3 3 2 2" xfId="25562" xr:uid="{00000000-0005-0000-0000-0000DA630000}"/>
    <cellStyle name="Input 6 2 6 3 4" xfId="10388" xr:uid="{00000000-0005-0000-0000-000094280000}"/>
    <cellStyle name="Input 6 2 6 3 5" xfId="32550" xr:uid="{00000000-0005-0000-0000-0000267F0000}"/>
    <cellStyle name="Input 6 2 6 4" xfId="10389" xr:uid="{00000000-0005-0000-0000-000095280000}"/>
    <cellStyle name="Input 6 2 6 4 2" xfId="10390" xr:uid="{00000000-0005-0000-0000-000096280000}"/>
    <cellStyle name="Input 6 2 6 4 3" xfId="28037" xr:uid="{00000000-0005-0000-0000-0000856D0000}"/>
    <cellStyle name="Input 6 2 6 5" xfId="10391" xr:uid="{00000000-0005-0000-0000-000097280000}"/>
    <cellStyle name="Input 6 2 6 5 2" xfId="10392" xr:uid="{00000000-0005-0000-0000-000098280000}"/>
    <cellStyle name="Input 6 2 6 6" xfId="10393" xr:uid="{00000000-0005-0000-0000-000099280000}"/>
    <cellStyle name="Input 6 2 6 7" xfId="31651" xr:uid="{00000000-0005-0000-0000-0000A37B0000}"/>
    <cellStyle name="Input 6 2 7" xfId="1821" xr:uid="{00000000-0005-0000-0000-00001D070000}"/>
    <cellStyle name="Input 6 2 7 2" xfId="10394" xr:uid="{00000000-0005-0000-0000-00009A280000}"/>
    <cellStyle name="Input 6 2 7 2 2" xfId="10395" xr:uid="{00000000-0005-0000-0000-00009B280000}"/>
    <cellStyle name="Input 6 2 7 2 2 2" xfId="10396" xr:uid="{00000000-0005-0000-0000-00009C280000}"/>
    <cellStyle name="Input 6 2 7 2 2 3" xfId="28017" xr:uid="{00000000-0005-0000-0000-0000716D0000}"/>
    <cellStyle name="Input 6 2 7 2 3" xfId="10397" xr:uid="{00000000-0005-0000-0000-00009D280000}"/>
    <cellStyle name="Input 6 2 7 2 3 2" xfId="10398" xr:uid="{00000000-0005-0000-0000-00009E280000}"/>
    <cellStyle name="Input 6 2 7 2 3 2 2" xfId="27146" xr:uid="{00000000-0005-0000-0000-00000A6A0000}"/>
    <cellStyle name="Input 6 2 7 2 4" xfId="10399" xr:uid="{00000000-0005-0000-0000-00009F280000}"/>
    <cellStyle name="Input 6 2 7 3" xfId="10400" xr:uid="{00000000-0005-0000-0000-0000A0280000}"/>
    <cellStyle name="Input 6 2 7 3 2" xfId="10401" xr:uid="{00000000-0005-0000-0000-0000A1280000}"/>
    <cellStyle name="Input 6 2 7 3 2 2" xfId="26841" xr:uid="{00000000-0005-0000-0000-0000D9680000}"/>
    <cellStyle name="Input 6 2 7 4" xfId="10402" xr:uid="{00000000-0005-0000-0000-0000A2280000}"/>
    <cellStyle name="Input 6 2 7 4 2" xfId="10403" xr:uid="{00000000-0005-0000-0000-0000A3280000}"/>
    <cellStyle name="Input 6 2 7 5" xfId="10404" xr:uid="{00000000-0005-0000-0000-0000A4280000}"/>
    <cellStyle name="Input 6 2 7 6" xfId="31987" xr:uid="{00000000-0005-0000-0000-0000F37C0000}"/>
    <cellStyle name="Input 6 2 8" xfId="10405" xr:uid="{00000000-0005-0000-0000-0000A5280000}"/>
    <cellStyle name="Input 6 2 8 2" xfId="10406" xr:uid="{00000000-0005-0000-0000-0000A6280000}"/>
    <cellStyle name="Input 6 2 9" xfId="10407" xr:uid="{00000000-0005-0000-0000-0000A7280000}"/>
    <cellStyle name="Input 6 2 9 2" xfId="10408" xr:uid="{00000000-0005-0000-0000-0000A8280000}"/>
    <cellStyle name="Input 6 2 9 2 2" xfId="25364" xr:uid="{00000000-0005-0000-0000-000014630000}"/>
    <cellStyle name="Input 6 3" xfId="1164" xr:uid="{00000000-0005-0000-0000-00008C040000}"/>
    <cellStyle name="Input 6 3 10" xfId="31363" xr:uid="{00000000-0005-0000-0000-0000837A0000}"/>
    <cellStyle name="Input 6 3 2" xfId="1497" xr:uid="{00000000-0005-0000-0000-0000D9050000}"/>
    <cellStyle name="Input 6 3 2 2" xfId="1759" xr:uid="{00000000-0005-0000-0000-0000DF060000}"/>
    <cellStyle name="Input 6 3 2 2 2" xfId="2744" xr:uid="{00000000-0005-0000-0000-0000B80A0000}"/>
    <cellStyle name="Input 6 3 2 2 2 2" xfId="10409" xr:uid="{00000000-0005-0000-0000-0000A9280000}"/>
    <cellStyle name="Input 6 3 2 2 2 2 2" xfId="10410" xr:uid="{00000000-0005-0000-0000-0000AA280000}"/>
    <cellStyle name="Input 6 3 2 2 2 2 2 2" xfId="10411" xr:uid="{00000000-0005-0000-0000-0000AB280000}"/>
    <cellStyle name="Input 6 3 2 2 2 2 2 2 2" xfId="25459" xr:uid="{00000000-0005-0000-0000-000073630000}"/>
    <cellStyle name="Input 6 3 2 2 2 2 3" xfId="10412" xr:uid="{00000000-0005-0000-0000-0000AC280000}"/>
    <cellStyle name="Input 6 3 2 2 2 2 3 2" xfId="10413" xr:uid="{00000000-0005-0000-0000-0000AD280000}"/>
    <cellStyle name="Input 6 3 2 2 2 2 3 2 2" xfId="29855" xr:uid="{00000000-0005-0000-0000-00009F740000}"/>
    <cellStyle name="Input 6 3 2 2 2 2 4" xfId="10414" xr:uid="{00000000-0005-0000-0000-0000AE280000}"/>
    <cellStyle name="Input 6 3 2 2 2 3" xfId="10415" xr:uid="{00000000-0005-0000-0000-0000AF280000}"/>
    <cellStyle name="Input 6 3 2 2 2 3 2" xfId="10416" xr:uid="{00000000-0005-0000-0000-0000B0280000}"/>
    <cellStyle name="Input 6 3 2 2 2 3 3" xfId="29217" xr:uid="{00000000-0005-0000-0000-000021720000}"/>
    <cellStyle name="Input 6 3 2 2 2 4" xfId="10417" xr:uid="{00000000-0005-0000-0000-0000B1280000}"/>
    <cellStyle name="Input 6 3 2 2 2 4 2" xfId="10418" xr:uid="{00000000-0005-0000-0000-0000B2280000}"/>
    <cellStyle name="Input 6 3 2 2 2 4 2 2" xfId="30102" xr:uid="{00000000-0005-0000-0000-000096750000}"/>
    <cellStyle name="Input 6 3 2 2 2 5" xfId="10419" xr:uid="{00000000-0005-0000-0000-0000B3280000}"/>
    <cellStyle name="Input 6 3 2 2 3" xfId="10420" xr:uid="{00000000-0005-0000-0000-0000B4280000}"/>
    <cellStyle name="Input 6 3 2 2 3 2" xfId="10421" xr:uid="{00000000-0005-0000-0000-0000B5280000}"/>
    <cellStyle name="Input 6 3 2 2 3 2 2" xfId="10422" xr:uid="{00000000-0005-0000-0000-0000B6280000}"/>
    <cellStyle name="Input 6 3 2 2 3 3" xfId="10423" xr:uid="{00000000-0005-0000-0000-0000B7280000}"/>
    <cellStyle name="Input 6 3 2 2 3 3 2" xfId="10424" xr:uid="{00000000-0005-0000-0000-0000B8280000}"/>
    <cellStyle name="Input 6 3 2 2 3 4" xfId="10425" xr:uid="{00000000-0005-0000-0000-0000B9280000}"/>
    <cellStyle name="Input 6 3 2 2 4" xfId="10426" xr:uid="{00000000-0005-0000-0000-0000BA280000}"/>
    <cellStyle name="Input 6 3 2 2 4 2" xfId="10427" xr:uid="{00000000-0005-0000-0000-0000BB280000}"/>
    <cellStyle name="Input 6 3 2 2 4 2 2" xfId="28217" xr:uid="{00000000-0005-0000-0000-0000396E0000}"/>
    <cellStyle name="Input 6 3 2 2 4 3" xfId="27193" xr:uid="{00000000-0005-0000-0000-0000396A0000}"/>
    <cellStyle name="Input 6 3 2 2 5" xfId="10428" xr:uid="{00000000-0005-0000-0000-0000BC280000}"/>
    <cellStyle name="Input 6 3 2 2 5 2" xfId="10429" xr:uid="{00000000-0005-0000-0000-0000BD280000}"/>
    <cellStyle name="Input 6 3 2 2 6" xfId="10430" xr:uid="{00000000-0005-0000-0000-0000BE280000}"/>
    <cellStyle name="Input 6 3 2 2 7" xfId="31889" xr:uid="{00000000-0005-0000-0000-0000917C0000}"/>
    <cellStyle name="Input 6 3 2 3" xfId="2488" xr:uid="{00000000-0005-0000-0000-0000B8090000}"/>
    <cellStyle name="Input 6 3 2 3 2" xfId="10431" xr:uid="{00000000-0005-0000-0000-0000BF280000}"/>
    <cellStyle name="Input 6 3 2 3 2 2" xfId="10432" xr:uid="{00000000-0005-0000-0000-0000C0280000}"/>
    <cellStyle name="Input 6 3 2 3 2 2 2" xfId="10433" xr:uid="{00000000-0005-0000-0000-0000C1280000}"/>
    <cellStyle name="Input 6 3 2 3 2 3" xfId="10434" xr:uid="{00000000-0005-0000-0000-0000C2280000}"/>
    <cellStyle name="Input 6 3 2 3 2 3 2" xfId="10435" xr:uid="{00000000-0005-0000-0000-0000C3280000}"/>
    <cellStyle name="Input 6 3 2 3 2 3 3" xfId="30205" xr:uid="{00000000-0005-0000-0000-0000FD750000}"/>
    <cellStyle name="Input 6 3 2 3 2 4" xfId="10436" xr:uid="{00000000-0005-0000-0000-0000C4280000}"/>
    <cellStyle name="Input 6 3 2 3 2 4 2" xfId="25272" xr:uid="{00000000-0005-0000-0000-0000B8620000}"/>
    <cellStyle name="Input 6 3 2 3 3" xfId="10437" xr:uid="{00000000-0005-0000-0000-0000C5280000}"/>
    <cellStyle name="Input 6 3 2 3 3 2" xfId="10438" xr:uid="{00000000-0005-0000-0000-0000C6280000}"/>
    <cellStyle name="Input 6 3 2 3 3 2 2" xfId="27569" xr:uid="{00000000-0005-0000-0000-0000B16B0000}"/>
    <cellStyle name="Input 6 3 2 3 4" xfId="10439" xr:uid="{00000000-0005-0000-0000-0000C7280000}"/>
    <cellStyle name="Input 6 3 2 3 4 2" xfId="10440" xr:uid="{00000000-0005-0000-0000-0000C8280000}"/>
    <cellStyle name="Input 6 3 2 3 4 3" xfId="27007" xr:uid="{00000000-0005-0000-0000-00007F690000}"/>
    <cellStyle name="Input 6 3 2 3 5" xfId="10441" xr:uid="{00000000-0005-0000-0000-0000C9280000}"/>
    <cellStyle name="Input 6 3 2 3 6" xfId="29697" xr:uid="{00000000-0005-0000-0000-000001740000}"/>
    <cellStyle name="Input 6 3 2 4" xfId="10442" xr:uid="{00000000-0005-0000-0000-0000CA280000}"/>
    <cellStyle name="Input 6 3 2 4 2" xfId="10443" xr:uid="{00000000-0005-0000-0000-0000CB280000}"/>
    <cellStyle name="Input 6 3 2 4 2 2" xfId="10444" xr:uid="{00000000-0005-0000-0000-0000CC280000}"/>
    <cellStyle name="Input 6 3 2 4 2 3" xfId="25967" xr:uid="{00000000-0005-0000-0000-00006F650000}"/>
    <cellStyle name="Input 6 3 2 4 3" xfId="10445" xr:uid="{00000000-0005-0000-0000-0000CD280000}"/>
    <cellStyle name="Input 6 3 2 4 3 2" xfId="10446" xr:uid="{00000000-0005-0000-0000-0000CE280000}"/>
    <cellStyle name="Input 6 3 2 4 3 3" xfId="29006" xr:uid="{00000000-0005-0000-0000-00004E710000}"/>
    <cellStyle name="Input 6 3 2 4 4" xfId="10447" xr:uid="{00000000-0005-0000-0000-0000CF280000}"/>
    <cellStyle name="Input 6 3 2 4 4 2" xfId="30892" xr:uid="{00000000-0005-0000-0000-0000AC780000}"/>
    <cellStyle name="Input 6 3 2 5" xfId="10448" xr:uid="{00000000-0005-0000-0000-0000D0280000}"/>
    <cellStyle name="Input 6 3 2 5 2" xfId="10449" xr:uid="{00000000-0005-0000-0000-0000D1280000}"/>
    <cellStyle name="Input 6 3 2 6" xfId="10450" xr:uid="{00000000-0005-0000-0000-0000D2280000}"/>
    <cellStyle name="Input 6 3 2 6 2" xfId="10451" xr:uid="{00000000-0005-0000-0000-0000D3280000}"/>
    <cellStyle name="Input 6 3 2 6 3" xfId="28875" xr:uid="{00000000-0005-0000-0000-0000CB700000}"/>
    <cellStyle name="Input 6 3 2 7" xfId="10452" xr:uid="{00000000-0005-0000-0000-0000D4280000}"/>
    <cellStyle name="Input 6 3 2 7 2" xfId="29848" xr:uid="{00000000-0005-0000-0000-000098740000}"/>
    <cellStyle name="Input 6 3 2 8" xfId="31567" xr:uid="{00000000-0005-0000-0000-00004F7B0000}"/>
    <cellStyle name="Input 6 3 3" xfId="1144" xr:uid="{00000000-0005-0000-0000-000078040000}"/>
    <cellStyle name="Input 6 3 3 2" xfId="2147" xr:uid="{00000000-0005-0000-0000-000063080000}"/>
    <cellStyle name="Input 6 3 3 2 2" xfId="10453" xr:uid="{00000000-0005-0000-0000-0000D5280000}"/>
    <cellStyle name="Input 6 3 3 2 2 2" xfId="10454" xr:uid="{00000000-0005-0000-0000-0000D6280000}"/>
    <cellStyle name="Input 6 3 3 2 2 2 2" xfId="10455" xr:uid="{00000000-0005-0000-0000-0000D7280000}"/>
    <cellStyle name="Input 6 3 3 2 2 2 3" xfId="27342" xr:uid="{00000000-0005-0000-0000-0000CE6A0000}"/>
    <cellStyle name="Input 6 3 3 2 2 3" xfId="10456" xr:uid="{00000000-0005-0000-0000-0000D8280000}"/>
    <cellStyle name="Input 6 3 3 2 2 3 2" xfId="10457" xr:uid="{00000000-0005-0000-0000-0000D9280000}"/>
    <cellStyle name="Input 6 3 3 2 2 3 2 2" xfId="29113" xr:uid="{00000000-0005-0000-0000-0000B9710000}"/>
    <cellStyle name="Input 6 3 3 2 2 4" xfId="10458" xr:uid="{00000000-0005-0000-0000-0000DA280000}"/>
    <cellStyle name="Input 6 3 3 2 2 5" xfId="26537" xr:uid="{00000000-0005-0000-0000-0000A9670000}"/>
    <cellStyle name="Input 6 3 3 2 3" xfId="10459" xr:uid="{00000000-0005-0000-0000-0000DB280000}"/>
    <cellStyle name="Input 6 3 3 2 3 2" xfId="10460" xr:uid="{00000000-0005-0000-0000-0000DC280000}"/>
    <cellStyle name="Input 6 3 3 2 3 3" xfId="27407" xr:uid="{00000000-0005-0000-0000-00000F6B0000}"/>
    <cellStyle name="Input 6 3 3 2 4" xfId="10461" xr:uid="{00000000-0005-0000-0000-0000DD280000}"/>
    <cellStyle name="Input 6 3 3 2 4 2" xfId="10462" xr:uid="{00000000-0005-0000-0000-0000DE280000}"/>
    <cellStyle name="Input 6 3 3 2 4 3" xfId="29552" xr:uid="{00000000-0005-0000-0000-000070730000}"/>
    <cellStyle name="Input 6 3 3 2 5" xfId="10463" xr:uid="{00000000-0005-0000-0000-0000DF280000}"/>
    <cellStyle name="Input 6 3 3 2 5 2" xfId="25787" xr:uid="{00000000-0005-0000-0000-0000BB640000}"/>
    <cellStyle name="Input 6 3 3 2 6" xfId="32177" xr:uid="{00000000-0005-0000-0000-0000B17D0000}"/>
    <cellStyle name="Input 6 3 3 3" xfId="10464" xr:uid="{00000000-0005-0000-0000-0000E0280000}"/>
    <cellStyle name="Input 6 3 3 3 2" xfId="10465" xr:uid="{00000000-0005-0000-0000-0000E1280000}"/>
    <cellStyle name="Input 6 3 3 3 2 2" xfId="10466" xr:uid="{00000000-0005-0000-0000-0000E2280000}"/>
    <cellStyle name="Input 6 3 3 3 3" xfId="10467" xr:uid="{00000000-0005-0000-0000-0000E3280000}"/>
    <cellStyle name="Input 6 3 3 3 3 2" xfId="10468" xr:uid="{00000000-0005-0000-0000-0000E4280000}"/>
    <cellStyle name="Input 6 3 3 3 4" xfId="10469" xr:uid="{00000000-0005-0000-0000-0000E5280000}"/>
    <cellStyle name="Input 6 3 3 3 5" xfId="27779" xr:uid="{00000000-0005-0000-0000-0000836C0000}"/>
    <cellStyle name="Input 6 3 3 4" xfId="10470" xr:uid="{00000000-0005-0000-0000-0000E6280000}"/>
    <cellStyle name="Input 6 3 3 4 2" xfId="10471" xr:uid="{00000000-0005-0000-0000-0000E7280000}"/>
    <cellStyle name="Input 6 3 3 4 3" xfId="25568" xr:uid="{00000000-0005-0000-0000-0000E0630000}"/>
    <cellStyle name="Input 6 3 3 5" xfId="10472" xr:uid="{00000000-0005-0000-0000-0000E8280000}"/>
    <cellStyle name="Input 6 3 3 5 2" xfId="10473" xr:uid="{00000000-0005-0000-0000-0000E9280000}"/>
    <cellStyle name="Input 6 3 3 5 3" xfId="25630" xr:uid="{00000000-0005-0000-0000-00001E640000}"/>
    <cellStyle name="Input 6 3 3 6" xfId="10474" xr:uid="{00000000-0005-0000-0000-0000EA280000}"/>
    <cellStyle name="Input 6 3 4" xfId="1285" xr:uid="{00000000-0005-0000-0000-000005050000}"/>
    <cellStyle name="Input 6 3 4 2" xfId="2276" xr:uid="{00000000-0005-0000-0000-0000E4080000}"/>
    <cellStyle name="Input 6 3 4 2 2" xfId="10475" xr:uid="{00000000-0005-0000-0000-0000EB280000}"/>
    <cellStyle name="Input 6 3 4 2 2 2" xfId="10476" xr:uid="{00000000-0005-0000-0000-0000EC280000}"/>
    <cellStyle name="Input 6 3 4 2 2 2 2" xfId="10477" xr:uid="{00000000-0005-0000-0000-0000ED280000}"/>
    <cellStyle name="Input 6 3 4 2 2 3" xfId="10478" xr:uid="{00000000-0005-0000-0000-0000EE280000}"/>
    <cellStyle name="Input 6 3 4 2 2 3 2" xfId="10479" xr:uid="{00000000-0005-0000-0000-0000EF280000}"/>
    <cellStyle name="Input 6 3 4 2 2 4" xfId="10480" xr:uid="{00000000-0005-0000-0000-0000F0280000}"/>
    <cellStyle name="Input 6 3 4 2 3" xfId="10481" xr:uid="{00000000-0005-0000-0000-0000F1280000}"/>
    <cellStyle name="Input 6 3 4 2 3 2" xfId="10482" xr:uid="{00000000-0005-0000-0000-0000F2280000}"/>
    <cellStyle name="Input 6 3 4 2 4" xfId="10483" xr:uid="{00000000-0005-0000-0000-0000F3280000}"/>
    <cellStyle name="Input 6 3 4 2 4 2" xfId="10484" xr:uid="{00000000-0005-0000-0000-0000F4280000}"/>
    <cellStyle name="Input 6 3 4 2 5" xfId="10485" xr:uid="{00000000-0005-0000-0000-0000F5280000}"/>
    <cellStyle name="Input 6 3 4 2 5 2" xfId="29753" xr:uid="{00000000-0005-0000-0000-000039740000}"/>
    <cellStyle name="Input 6 3 4 2 6" xfId="30361" xr:uid="{00000000-0005-0000-0000-000099760000}"/>
    <cellStyle name="Input 6 3 4 3" xfId="10486" xr:uid="{00000000-0005-0000-0000-0000F6280000}"/>
    <cellStyle name="Input 6 3 4 3 2" xfId="10487" xr:uid="{00000000-0005-0000-0000-0000F7280000}"/>
    <cellStyle name="Input 6 3 4 3 2 2" xfId="10488" xr:uid="{00000000-0005-0000-0000-0000F8280000}"/>
    <cellStyle name="Input 6 3 4 3 2 3" xfId="28888" xr:uid="{00000000-0005-0000-0000-0000D8700000}"/>
    <cellStyle name="Input 6 3 4 3 3" xfId="10489" xr:uid="{00000000-0005-0000-0000-0000F9280000}"/>
    <cellStyle name="Input 6 3 4 3 3 2" xfId="10490" xr:uid="{00000000-0005-0000-0000-0000FA280000}"/>
    <cellStyle name="Input 6 3 4 3 3 3" xfId="30074" xr:uid="{00000000-0005-0000-0000-00007A750000}"/>
    <cellStyle name="Input 6 3 4 3 4" xfId="10491" xr:uid="{00000000-0005-0000-0000-0000FB280000}"/>
    <cellStyle name="Input 6 3 4 3 5" xfId="32604" xr:uid="{00000000-0005-0000-0000-00005C7F0000}"/>
    <cellStyle name="Input 6 3 4 4" xfId="10492" xr:uid="{00000000-0005-0000-0000-0000FC280000}"/>
    <cellStyle name="Input 6 3 4 4 2" xfId="10493" xr:uid="{00000000-0005-0000-0000-0000FD280000}"/>
    <cellStyle name="Input 6 3 4 5" xfId="10494" xr:uid="{00000000-0005-0000-0000-0000FE280000}"/>
    <cellStyle name="Input 6 3 4 5 2" xfId="10495" xr:uid="{00000000-0005-0000-0000-0000FF280000}"/>
    <cellStyle name="Input 6 3 4 5 2 2" xfId="26759" xr:uid="{00000000-0005-0000-0000-000087680000}"/>
    <cellStyle name="Input 6 3 4 6" xfId="10496" xr:uid="{00000000-0005-0000-0000-000000290000}"/>
    <cellStyle name="Input 6 3 4 6 2" xfId="27897" xr:uid="{00000000-0005-0000-0000-0000F96C0000}"/>
    <cellStyle name="Input 6 3 4 7" xfId="31662" xr:uid="{00000000-0005-0000-0000-0000AE7B0000}"/>
    <cellStyle name="Input 6 3 5" xfId="2166" xr:uid="{00000000-0005-0000-0000-000076080000}"/>
    <cellStyle name="Input 6 3 5 2" xfId="10497" xr:uid="{00000000-0005-0000-0000-000001290000}"/>
    <cellStyle name="Input 6 3 5 2 2" xfId="10498" xr:uid="{00000000-0005-0000-0000-000002290000}"/>
    <cellStyle name="Input 6 3 5 2 2 2" xfId="10499" xr:uid="{00000000-0005-0000-0000-000003290000}"/>
    <cellStyle name="Input 6 3 5 2 2 2 2" xfId="27243" xr:uid="{00000000-0005-0000-0000-00006B6A0000}"/>
    <cellStyle name="Input 6 3 5 2 3" xfId="10500" xr:uid="{00000000-0005-0000-0000-000004290000}"/>
    <cellStyle name="Input 6 3 5 2 3 2" xfId="10501" xr:uid="{00000000-0005-0000-0000-000005290000}"/>
    <cellStyle name="Input 6 3 5 2 4" xfId="10502" xr:uid="{00000000-0005-0000-0000-000006290000}"/>
    <cellStyle name="Input 6 3 5 3" xfId="10503" xr:uid="{00000000-0005-0000-0000-000007290000}"/>
    <cellStyle name="Input 6 3 5 3 2" xfId="10504" xr:uid="{00000000-0005-0000-0000-000008290000}"/>
    <cellStyle name="Input 6 3 5 3 3" xfId="26445" xr:uid="{00000000-0005-0000-0000-00004D670000}"/>
    <cellStyle name="Input 6 3 5 4" xfId="10505" xr:uid="{00000000-0005-0000-0000-000009290000}"/>
    <cellStyle name="Input 6 3 5 4 2" xfId="10506" xr:uid="{00000000-0005-0000-0000-00000A290000}"/>
    <cellStyle name="Input 6 3 5 5" xfId="10507" xr:uid="{00000000-0005-0000-0000-00000B290000}"/>
    <cellStyle name="Input 6 3 5 5 2" xfId="27527" xr:uid="{00000000-0005-0000-0000-0000876B0000}"/>
    <cellStyle name="Input 6 3 5 6" xfId="32187" xr:uid="{00000000-0005-0000-0000-0000BB7D0000}"/>
    <cellStyle name="Input 6 3 6" xfId="10508" xr:uid="{00000000-0005-0000-0000-00000C290000}"/>
    <cellStyle name="Input 6 3 6 2" xfId="10509" xr:uid="{00000000-0005-0000-0000-00000D290000}"/>
    <cellStyle name="Input 6 3 6 2 2" xfId="10510" xr:uid="{00000000-0005-0000-0000-00000E290000}"/>
    <cellStyle name="Input 6 3 6 3" xfId="10511" xr:uid="{00000000-0005-0000-0000-00000F290000}"/>
    <cellStyle name="Input 6 3 6 3 2" xfId="10512" xr:uid="{00000000-0005-0000-0000-000010290000}"/>
    <cellStyle name="Input 6 3 6 4" xfId="10513" xr:uid="{00000000-0005-0000-0000-000011290000}"/>
    <cellStyle name="Input 6 3 7" xfId="10514" xr:uid="{00000000-0005-0000-0000-000012290000}"/>
    <cellStyle name="Input 6 3 7 2" xfId="10515" xr:uid="{00000000-0005-0000-0000-000013290000}"/>
    <cellStyle name="Input 6 3 8" xfId="10516" xr:uid="{00000000-0005-0000-0000-000014290000}"/>
    <cellStyle name="Input 6 3 8 2" xfId="10517" xr:uid="{00000000-0005-0000-0000-000015290000}"/>
    <cellStyle name="Input 6 3 9" xfId="10518" xr:uid="{00000000-0005-0000-0000-000016290000}"/>
    <cellStyle name="Input 6 4" xfId="1085" xr:uid="{00000000-0005-0000-0000-00003D040000}"/>
    <cellStyle name="Input 6 4 10" xfId="31389" xr:uid="{00000000-0005-0000-0000-00009D7A0000}"/>
    <cellStyle name="Input 6 4 2" xfId="1468" xr:uid="{00000000-0005-0000-0000-0000BC050000}"/>
    <cellStyle name="Input 6 4 2 2" xfId="1730" xr:uid="{00000000-0005-0000-0000-0000C2060000}"/>
    <cellStyle name="Input 6 4 2 2 2" xfId="2715" xr:uid="{00000000-0005-0000-0000-00009B0A0000}"/>
    <cellStyle name="Input 6 4 2 2 2 2" xfId="10519" xr:uid="{00000000-0005-0000-0000-000017290000}"/>
    <cellStyle name="Input 6 4 2 2 2 2 2" xfId="10520" xr:uid="{00000000-0005-0000-0000-000018290000}"/>
    <cellStyle name="Input 6 4 2 2 2 2 2 2" xfId="10521" xr:uid="{00000000-0005-0000-0000-000019290000}"/>
    <cellStyle name="Input 6 4 2 2 2 2 3" xfId="10522" xr:uid="{00000000-0005-0000-0000-00001A290000}"/>
    <cellStyle name="Input 6 4 2 2 2 2 3 2" xfId="10523" xr:uid="{00000000-0005-0000-0000-00001B290000}"/>
    <cellStyle name="Input 6 4 2 2 2 2 4" xfId="10524" xr:uid="{00000000-0005-0000-0000-00001C290000}"/>
    <cellStyle name="Input 6 4 2 2 2 2 5" xfId="30019" xr:uid="{00000000-0005-0000-0000-000043750000}"/>
    <cellStyle name="Input 6 4 2 2 2 3" xfId="10525" xr:uid="{00000000-0005-0000-0000-00001D290000}"/>
    <cellStyle name="Input 6 4 2 2 2 3 2" xfId="10526" xr:uid="{00000000-0005-0000-0000-00001E290000}"/>
    <cellStyle name="Input 6 4 2 2 2 3 2 2" xfId="30528" xr:uid="{00000000-0005-0000-0000-000040770000}"/>
    <cellStyle name="Input 6 4 2 2 2 4" xfId="10527" xr:uid="{00000000-0005-0000-0000-00001F290000}"/>
    <cellStyle name="Input 6 4 2 2 2 4 2" xfId="10528" xr:uid="{00000000-0005-0000-0000-000020290000}"/>
    <cellStyle name="Input 6 4 2 2 2 5" xfId="10529" xr:uid="{00000000-0005-0000-0000-000021290000}"/>
    <cellStyle name="Input 6 4 2 2 2 6" xfId="32310" xr:uid="{00000000-0005-0000-0000-0000367E0000}"/>
    <cellStyle name="Input 6 4 2 2 3" xfId="10530" xr:uid="{00000000-0005-0000-0000-000022290000}"/>
    <cellStyle name="Input 6 4 2 2 3 2" xfId="10531" xr:uid="{00000000-0005-0000-0000-000023290000}"/>
    <cellStyle name="Input 6 4 2 2 3 2 2" xfId="10532" xr:uid="{00000000-0005-0000-0000-000024290000}"/>
    <cellStyle name="Input 6 4 2 2 3 2 3" xfId="25155" xr:uid="{00000000-0005-0000-0000-000043620000}"/>
    <cellStyle name="Input 6 4 2 2 3 3" xfId="10533" xr:uid="{00000000-0005-0000-0000-000025290000}"/>
    <cellStyle name="Input 6 4 2 2 3 3 2" xfId="10534" xr:uid="{00000000-0005-0000-0000-000026290000}"/>
    <cellStyle name="Input 6 4 2 2 3 4" xfId="10535" xr:uid="{00000000-0005-0000-0000-000027290000}"/>
    <cellStyle name="Input 6 4 2 2 3 5" xfId="26430" xr:uid="{00000000-0005-0000-0000-00003E670000}"/>
    <cellStyle name="Input 6 4 2 2 4" xfId="10536" xr:uid="{00000000-0005-0000-0000-000028290000}"/>
    <cellStyle name="Input 6 4 2 2 4 2" xfId="10537" xr:uid="{00000000-0005-0000-0000-000029290000}"/>
    <cellStyle name="Input 6 4 2 2 4 3" xfId="25685" xr:uid="{00000000-0005-0000-0000-000055640000}"/>
    <cellStyle name="Input 6 4 2 2 5" xfId="10538" xr:uid="{00000000-0005-0000-0000-00002A290000}"/>
    <cellStyle name="Input 6 4 2 2 5 2" xfId="10539" xr:uid="{00000000-0005-0000-0000-00002B290000}"/>
    <cellStyle name="Input 6 4 2 2 5 3" xfId="30951" xr:uid="{00000000-0005-0000-0000-0000E7780000}"/>
    <cellStyle name="Input 6 4 2 2 6" xfId="10540" xr:uid="{00000000-0005-0000-0000-00002C290000}"/>
    <cellStyle name="Input 6 4 2 2 7" xfId="31872" xr:uid="{00000000-0005-0000-0000-0000807C0000}"/>
    <cellStyle name="Input 6 4 2 3" xfId="2459" xr:uid="{00000000-0005-0000-0000-00009B090000}"/>
    <cellStyle name="Input 6 4 2 3 2" xfId="10541" xr:uid="{00000000-0005-0000-0000-00002D290000}"/>
    <cellStyle name="Input 6 4 2 3 2 2" xfId="10542" xr:uid="{00000000-0005-0000-0000-00002E290000}"/>
    <cellStyle name="Input 6 4 2 3 2 2 2" xfId="10543" xr:uid="{00000000-0005-0000-0000-00002F290000}"/>
    <cellStyle name="Input 6 4 2 3 2 3" xfId="10544" xr:uid="{00000000-0005-0000-0000-000030290000}"/>
    <cellStyle name="Input 6 4 2 3 2 3 2" xfId="10545" xr:uid="{00000000-0005-0000-0000-000031290000}"/>
    <cellStyle name="Input 6 4 2 3 2 4" xfId="10546" xr:uid="{00000000-0005-0000-0000-000032290000}"/>
    <cellStyle name="Input 6 4 2 3 3" xfId="10547" xr:uid="{00000000-0005-0000-0000-000033290000}"/>
    <cellStyle name="Input 6 4 2 3 3 2" xfId="10548" xr:uid="{00000000-0005-0000-0000-000034290000}"/>
    <cellStyle name="Input 6 4 2 3 4" xfId="10549" xr:uid="{00000000-0005-0000-0000-000035290000}"/>
    <cellStyle name="Input 6 4 2 3 4 2" xfId="10550" xr:uid="{00000000-0005-0000-0000-000036290000}"/>
    <cellStyle name="Input 6 4 2 3 5" xfId="10551" xr:uid="{00000000-0005-0000-0000-000037290000}"/>
    <cellStyle name="Input 6 4 2 4" xfId="10552" xr:uid="{00000000-0005-0000-0000-000038290000}"/>
    <cellStyle name="Input 6 4 2 4 2" xfId="10553" xr:uid="{00000000-0005-0000-0000-000039290000}"/>
    <cellStyle name="Input 6 4 2 4 2 2" xfId="10554" xr:uid="{00000000-0005-0000-0000-00003A290000}"/>
    <cellStyle name="Input 6 4 2 4 3" xfId="10555" xr:uid="{00000000-0005-0000-0000-00003B290000}"/>
    <cellStyle name="Input 6 4 2 4 3 2" xfId="10556" xr:uid="{00000000-0005-0000-0000-00003C290000}"/>
    <cellStyle name="Input 6 4 2 4 3 2 2" xfId="26054" xr:uid="{00000000-0005-0000-0000-0000C6650000}"/>
    <cellStyle name="Input 6 4 2 4 4" xfId="10557" xr:uid="{00000000-0005-0000-0000-00003D290000}"/>
    <cellStyle name="Input 6 4 2 4 4 2" xfId="26724" xr:uid="{00000000-0005-0000-0000-000064680000}"/>
    <cellStyle name="Input 6 4 2 5" xfId="10558" xr:uid="{00000000-0005-0000-0000-00003E290000}"/>
    <cellStyle name="Input 6 4 2 5 2" xfId="10559" xr:uid="{00000000-0005-0000-0000-00003F290000}"/>
    <cellStyle name="Input 6 4 2 5 2 2" xfId="30193" xr:uid="{00000000-0005-0000-0000-0000F1750000}"/>
    <cellStyle name="Input 6 4 2 6" xfId="10560" xr:uid="{00000000-0005-0000-0000-000040290000}"/>
    <cellStyle name="Input 6 4 2 6 2" xfId="10561" xr:uid="{00000000-0005-0000-0000-000041290000}"/>
    <cellStyle name="Input 6 4 2 6 2 2" xfId="31097" xr:uid="{00000000-0005-0000-0000-000079790000}"/>
    <cellStyle name="Input 6 4 2 6 3" xfId="29231" xr:uid="{00000000-0005-0000-0000-00002F720000}"/>
    <cellStyle name="Input 6 4 2 7" xfId="10562" xr:uid="{00000000-0005-0000-0000-000042290000}"/>
    <cellStyle name="Input 6 4 2 7 2" xfId="27673" xr:uid="{00000000-0005-0000-0000-0000196C0000}"/>
    <cellStyle name="Input 6 4 2 8" xfId="31545" xr:uid="{00000000-0005-0000-0000-0000397B0000}"/>
    <cellStyle name="Input 6 4 3" xfId="925" xr:uid="{00000000-0005-0000-0000-00009D030000}"/>
    <cellStyle name="Input 6 4 3 2" xfId="1966" xr:uid="{00000000-0005-0000-0000-0000AE070000}"/>
    <cellStyle name="Input 6 4 3 2 2" xfId="10563" xr:uid="{00000000-0005-0000-0000-000043290000}"/>
    <cellStyle name="Input 6 4 3 2 2 2" xfId="10564" xr:uid="{00000000-0005-0000-0000-000044290000}"/>
    <cellStyle name="Input 6 4 3 2 2 2 2" xfId="10565" xr:uid="{00000000-0005-0000-0000-000045290000}"/>
    <cellStyle name="Input 6 4 3 2 2 3" xfId="10566" xr:uid="{00000000-0005-0000-0000-000046290000}"/>
    <cellStyle name="Input 6 4 3 2 2 3 2" xfId="10567" xr:uid="{00000000-0005-0000-0000-000047290000}"/>
    <cellStyle name="Input 6 4 3 2 2 4" xfId="10568" xr:uid="{00000000-0005-0000-0000-000048290000}"/>
    <cellStyle name="Input 6 4 3 2 3" xfId="10569" xr:uid="{00000000-0005-0000-0000-000049290000}"/>
    <cellStyle name="Input 6 4 3 2 3 2" xfId="10570" xr:uid="{00000000-0005-0000-0000-00004A290000}"/>
    <cellStyle name="Input 6 4 3 2 4" xfId="10571" xr:uid="{00000000-0005-0000-0000-00004B290000}"/>
    <cellStyle name="Input 6 4 3 2 4 2" xfId="10572" xr:uid="{00000000-0005-0000-0000-00004C290000}"/>
    <cellStyle name="Input 6 4 3 2 4 3" xfId="26558" xr:uid="{00000000-0005-0000-0000-0000BE670000}"/>
    <cellStyle name="Input 6 4 3 2 5" xfId="10573" xr:uid="{00000000-0005-0000-0000-00004D290000}"/>
    <cellStyle name="Input 6 4 3 2 6" xfId="29148" xr:uid="{00000000-0005-0000-0000-0000DC710000}"/>
    <cellStyle name="Input 6 4 3 3" xfId="10574" xr:uid="{00000000-0005-0000-0000-00004E290000}"/>
    <cellStyle name="Input 6 4 3 3 2" xfId="10575" xr:uid="{00000000-0005-0000-0000-00004F290000}"/>
    <cellStyle name="Input 6 4 3 3 2 2" xfId="10576" xr:uid="{00000000-0005-0000-0000-000050290000}"/>
    <cellStyle name="Input 6 4 3 3 3" xfId="10577" xr:uid="{00000000-0005-0000-0000-000051290000}"/>
    <cellStyle name="Input 6 4 3 3 3 2" xfId="10578" xr:uid="{00000000-0005-0000-0000-000052290000}"/>
    <cellStyle name="Input 6 4 3 3 4" xfId="10579" xr:uid="{00000000-0005-0000-0000-000053290000}"/>
    <cellStyle name="Input 6 4 3 4" xfId="10580" xr:uid="{00000000-0005-0000-0000-000054290000}"/>
    <cellStyle name="Input 6 4 3 4 2" xfId="10581" xr:uid="{00000000-0005-0000-0000-000055290000}"/>
    <cellStyle name="Input 6 4 3 4 2 2" xfId="27736" xr:uid="{00000000-0005-0000-0000-0000586C0000}"/>
    <cellStyle name="Input 6 4 3 4 3" xfId="26707" xr:uid="{00000000-0005-0000-0000-000053680000}"/>
    <cellStyle name="Input 6 4 3 5" xfId="10582" xr:uid="{00000000-0005-0000-0000-000056290000}"/>
    <cellStyle name="Input 6 4 3 5 2" xfId="10583" xr:uid="{00000000-0005-0000-0000-000057290000}"/>
    <cellStyle name="Input 6 4 3 5 2 2" xfId="28153" xr:uid="{00000000-0005-0000-0000-0000F96D0000}"/>
    <cellStyle name="Input 6 4 3 6" xfId="10584" xr:uid="{00000000-0005-0000-0000-000058290000}"/>
    <cellStyle name="Input 6 4 4" xfId="1193" xr:uid="{00000000-0005-0000-0000-0000A9040000}"/>
    <cellStyle name="Input 6 4 4 2" xfId="2191" xr:uid="{00000000-0005-0000-0000-00008F080000}"/>
    <cellStyle name="Input 6 4 4 2 2" xfId="10585" xr:uid="{00000000-0005-0000-0000-000059290000}"/>
    <cellStyle name="Input 6 4 4 2 2 2" xfId="10586" xr:uid="{00000000-0005-0000-0000-00005A290000}"/>
    <cellStyle name="Input 6 4 4 2 2 2 2" xfId="10587" xr:uid="{00000000-0005-0000-0000-00005B290000}"/>
    <cellStyle name="Input 6 4 4 2 2 2 3" xfId="30303" xr:uid="{00000000-0005-0000-0000-00005F760000}"/>
    <cellStyle name="Input 6 4 4 2 2 3" xfId="10588" xr:uid="{00000000-0005-0000-0000-00005C290000}"/>
    <cellStyle name="Input 6 4 4 2 2 3 2" xfId="10589" xr:uid="{00000000-0005-0000-0000-00005D290000}"/>
    <cellStyle name="Input 6 4 4 2 2 4" xfId="10590" xr:uid="{00000000-0005-0000-0000-00005E290000}"/>
    <cellStyle name="Input 6 4 4 2 3" xfId="10591" xr:uid="{00000000-0005-0000-0000-00005F290000}"/>
    <cellStyle name="Input 6 4 4 2 3 2" xfId="10592" xr:uid="{00000000-0005-0000-0000-000060290000}"/>
    <cellStyle name="Input 6 4 4 2 4" xfId="10593" xr:uid="{00000000-0005-0000-0000-000061290000}"/>
    <cellStyle name="Input 6 4 4 2 4 2" xfId="10594" xr:uid="{00000000-0005-0000-0000-000062290000}"/>
    <cellStyle name="Input 6 4 4 2 5" xfId="10595" xr:uid="{00000000-0005-0000-0000-000063290000}"/>
    <cellStyle name="Input 6 4 4 2 6" xfId="27657" xr:uid="{00000000-0005-0000-0000-0000096C0000}"/>
    <cellStyle name="Input 6 4 4 3" xfId="10596" xr:uid="{00000000-0005-0000-0000-000064290000}"/>
    <cellStyle name="Input 6 4 4 3 2" xfId="10597" xr:uid="{00000000-0005-0000-0000-000065290000}"/>
    <cellStyle name="Input 6 4 4 3 2 2" xfId="10598" xr:uid="{00000000-0005-0000-0000-000066290000}"/>
    <cellStyle name="Input 6 4 4 3 2 3" xfId="26031" xr:uid="{00000000-0005-0000-0000-0000AF650000}"/>
    <cellStyle name="Input 6 4 4 3 3" xfId="10599" xr:uid="{00000000-0005-0000-0000-000067290000}"/>
    <cellStyle name="Input 6 4 4 3 3 2" xfId="10600" xr:uid="{00000000-0005-0000-0000-000068290000}"/>
    <cellStyle name="Input 6 4 4 3 4" xfId="10601" xr:uid="{00000000-0005-0000-0000-000069290000}"/>
    <cellStyle name="Input 6 4 4 3 5" xfId="28543" xr:uid="{00000000-0005-0000-0000-00007F6F0000}"/>
    <cellStyle name="Input 6 4 4 4" xfId="10602" xr:uid="{00000000-0005-0000-0000-00006A290000}"/>
    <cellStyle name="Input 6 4 4 4 2" xfId="10603" xr:uid="{00000000-0005-0000-0000-00006B290000}"/>
    <cellStyle name="Input 6 4 4 4 2 2" xfId="29305" xr:uid="{00000000-0005-0000-0000-000079720000}"/>
    <cellStyle name="Input 6 4 4 5" xfId="10604" xr:uid="{00000000-0005-0000-0000-00006C290000}"/>
    <cellStyle name="Input 6 4 4 5 2" xfId="10605" xr:uid="{00000000-0005-0000-0000-00006D290000}"/>
    <cellStyle name="Input 6 4 4 6" xfId="10606" xr:uid="{00000000-0005-0000-0000-00006E290000}"/>
    <cellStyle name="Input 6 4 4 7" xfId="26064" xr:uid="{00000000-0005-0000-0000-0000D0650000}"/>
    <cellStyle name="Input 6 4 5" xfId="2095" xr:uid="{00000000-0005-0000-0000-00002F080000}"/>
    <cellStyle name="Input 6 4 5 2" xfId="10607" xr:uid="{00000000-0005-0000-0000-00006F290000}"/>
    <cellStyle name="Input 6 4 5 2 2" xfId="10608" xr:uid="{00000000-0005-0000-0000-000070290000}"/>
    <cellStyle name="Input 6 4 5 2 2 2" xfId="10609" xr:uid="{00000000-0005-0000-0000-000071290000}"/>
    <cellStyle name="Input 6 4 5 2 3" xfId="10610" xr:uid="{00000000-0005-0000-0000-000072290000}"/>
    <cellStyle name="Input 6 4 5 2 3 2" xfId="10611" xr:uid="{00000000-0005-0000-0000-000073290000}"/>
    <cellStyle name="Input 6 4 5 2 3 3" xfId="31034" xr:uid="{00000000-0005-0000-0000-00003A790000}"/>
    <cellStyle name="Input 6 4 5 2 4" xfId="10612" xr:uid="{00000000-0005-0000-0000-000074290000}"/>
    <cellStyle name="Input 6 4 5 3" xfId="10613" xr:uid="{00000000-0005-0000-0000-000075290000}"/>
    <cellStyle name="Input 6 4 5 3 2" xfId="10614" xr:uid="{00000000-0005-0000-0000-000076290000}"/>
    <cellStyle name="Input 6 4 5 3 2 2" xfId="29183" xr:uid="{00000000-0005-0000-0000-0000FF710000}"/>
    <cellStyle name="Input 6 4 5 3 3" xfId="25574" xr:uid="{00000000-0005-0000-0000-0000E6630000}"/>
    <cellStyle name="Input 6 4 5 4" xfId="10615" xr:uid="{00000000-0005-0000-0000-000077290000}"/>
    <cellStyle name="Input 6 4 5 4 2" xfId="10616" xr:uid="{00000000-0005-0000-0000-000078290000}"/>
    <cellStyle name="Input 6 4 5 4 2 2" xfId="25245" xr:uid="{00000000-0005-0000-0000-00009D620000}"/>
    <cellStyle name="Input 6 4 5 5" xfId="10617" xr:uid="{00000000-0005-0000-0000-000079290000}"/>
    <cellStyle name="Input 6 4 5 6" xfId="32142" xr:uid="{00000000-0005-0000-0000-00008E7D0000}"/>
    <cellStyle name="Input 6 4 6" xfId="10618" xr:uid="{00000000-0005-0000-0000-00007A290000}"/>
    <cellStyle name="Input 6 4 6 2" xfId="10619" xr:uid="{00000000-0005-0000-0000-00007B290000}"/>
    <cellStyle name="Input 6 4 6 2 2" xfId="10620" xr:uid="{00000000-0005-0000-0000-00007C290000}"/>
    <cellStyle name="Input 6 4 6 2 2 2" xfId="31225" xr:uid="{00000000-0005-0000-0000-0000F9790000}"/>
    <cellStyle name="Input 6 4 6 3" xfId="10621" xr:uid="{00000000-0005-0000-0000-00007D290000}"/>
    <cellStyle name="Input 6 4 6 3 2" xfId="10622" xr:uid="{00000000-0005-0000-0000-00007E290000}"/>
    <cellStyle name="Input 6 4 6 3 2 2" xfId="27568" xr:uid="{00000000-0005-0000-0000-0000B06B0000}"/>
    <cellStyle name="Input 6 4 6 4" xfId="10623" xr:uid="{00000000-0005-0000-0000-00007F290000}"/>
    <cellStyle name="Input 6 4 6 4 2" xfId="29808" xr:uid="{00000000-0005-0000-0000-000070740000}"/>
    <cellStyle name="Input 6 4 6 5" xfId="32494" xr:uid="{00000000-0005-0000-0000-0000EE7E0000}"/>
    <cellStyle name="Input 6 4 7" xfId="10624" xr:uid="{00000000-0005-0000-0000-000080290000}"/>
    <cellStyle name="Input 6 4 7 2" xfId="10625" xr:uid="{00000000-0005-0000-0000-000081290000}"/>
    <cellStyle name="Input 6 4 7 3" xfId="29560" xr:uid="{00000000-0005-0000-0000-000078730000}"/>
    <cellStyle name="Input 6 4 8" xfId="10626" xr:uid="{00000000-0005-0000-0000-000082290000}"/>
    <cellStyle name="Input 6 4 8 2" xfId="10627" xr:uid="{00000000-0005-0000-0000-000083290000}"/>
    <cellStyle name="Input 6 4 9" xfId="10628" xr:uid="{00000000-0005-0000-0000-000084290000}"/>
    <cellStyle name="Input 6 5" xfId="1092" xr:uid="{00000000-0005-0000-0000-000044040000}"/>
    <cellStyle name="Input 6 5 2" xfId="1473" xr:uid="{00000000-0005-0000-0000-0000C1050000}"/>
    <cellStyle name="Input 6 5 2 2" xfId="2464" xr:uid="{00000000-0005-0000-0000-0000A0090000}"/>
    <cellStyle name="Input 6 5 2 2 2" xfId="10629" xr:uid="{00000000-0005-0000-0000-000085290000}"/>
    <cellStyle name="Input 6 5 2 2 2 2" xfId="10630" xr:uid="{00000000-0005-0000-0000-000086290000}"/>
    <cellStyle name="Input 6 5 2 2 2 2 2" xfId="10631" xr:uid="{00000000-0005-0000-0000-000087290000}"/>
    <cellStyle name="Input 6 5 2 2 2 3" xfId="10632" xr:uid="{00000000-0005-0000-0000-000088290000}"/>
    <cellStyle name="Input 6 5 2 2 2 3 2" xfId="10633" xr:uid="{00000000-0005-0000-0000-000089290000}"/>
    <cellStyle name="Input 6 5 2 2 2 3 2 2" xfId="30533" xr:uid="{00000000-0005-0000-0000-000045770000}"/>
    <cellStyle name="Input 6 5 2 2 2 4" xfId="10634" xr:uid="{00000000-0005-0000-0000-00008A290000}"/>
    <cellStyle name="Input 6 5 2 2 3" xfId="10635" xr:uid="{00000000-0005-0000-0000-00008B290000}"/>
    <cellStyle name="Input 6 5 2 2 3 2" xfId="10636" xr:uid="{00000000-0005-0000-0000-00008C290000}"/>
    <cellStyle name="Input 6 5 2 2 4" xfId="10637" xr:uid="{00000000-0005-0000-0000-00008D290000}"/>
    <cellStyle name="Input 6 5 2 2 4 2" xfId="10638" xr:uid="{00000000-0005-0000-0000-00008E290000}"/>
    <cellStyle name="Input 6 5 2 2 5" xfId="10639" xr:uid="{00000000-0005-0000-0000-00008F290000}"/>
    <cellStyle name="Input 6 5 2 3" xfId="10640" xr:uid="{00000000-0005-0000-0000-000090290000}"/>
    <cellStyle name="Input 6 5 2 3 2" xfId="10641" xr:uid="{00000000-0005-0000-0000-000091290000}"/>
    <cellStyle name="Input 6 5 2 3 2 2" xfId="10642" xr:uid="{00000000-0005-0000-0000-000092290000}"/>
    <cellStyle name="Input 6 5 2 3 3" xfId="10643" xr:uid="{00000000-0005-0000-0000-000093290000}"/>
    <cellStyle name="Input 6 5 2 3 3 2" xfId="10644" xr:uid="{00000000-0005-0000-0000-000094290000}"/>
    <cellStyle name="Input 6 5 2 3 4" xfId="10645" xr:uid="{00000000-0005-0000-0000-000095290000}"/>
    <cellStyle name="Input 6 5 2 4" xfId="10646" xr:uid="{00000000-0005-0000-0000-000096290000}"/>
    <cellStyle name="Input 6 5 2 4 2" xfId="10647" xr:uid="{00000000-0005-0000-0000-000097290000}"/>
    <cellStyle name="Input 6 5 2 5" xfId="10648" xr:uid="{00000000-0005-0000-0000-000098290000}"/>
    <cellStyle name="Input 6 5 2 5 2" xfId="10649" xr:uid="{00000000-0005-0000-0000-000099290000}"/>
    <cellStyle name="Input 6 5 2 6" xfId="10650" xr:uid="{00000000-0005-0000-0000-00009A290000}"/>
    <cellStyle name="Input 6 5 3" xfId="1735" xr:uid="{00000000-0005-0000-0000-0000C7060000}"/>
    <cellStyle name="Input 6 5 3 2" xfId="2720" xr:uid="{00000000-0005-0000-0000-0000A00A0000}"/>
    <cellStyle name="Input 6 5 3 2 2" xfId="10651" xr:uid="{00000000-0005-0000-0000-00009B290000}"/>
    <cellStyle name="Input 6 5 3 2 2 2" xfId="10652" xr:uid="{00000000-0005-0000-0000-00009C290000}"/>
    <cellStyle name="Input 6 5 3 2 2 2 2" xfId="10653" xr:uid="{00000000-0005-0000-0000-00009D290000}"/>
    <cellStyle name="Input 6 5 3 2 2 3" xfId="10654" xr:uid="{00000000-0005-0000-0000-00009E290000}"/>
    <cellStyle name="Input 6 5 3 2 2 3 2" xfId="10655" xr:uid="{00000000-0005-0000-0000-00009F290000}"/>
    <cellStyle name="Input 6 5 3 2 2 4" xfId="10656" xr:uid="{00000000-0005-0000-0000-0000A0290000}"/>
    <cellStyle name="Input 6 5 3 2 3" xfId="10657" xr:uid="{00000000-0005-0000-0000-0000A1290000}"/>
    <cellStyle name="Input 6 5 3 2 3 2" xfId="10658" xr:uid="{00000000-0005-0000-0000-0000A2290000}"/>
    <cellStyle name="Input 6 5 3 2 4" xfId="10659" xr:uid="{00000000-0005-0000-0000-0000A3290000}"/>
    <cellStyle name="Input 6 5 3 2 4 2" xfId="10660" xr:uid="{00000000-0005-0000-0000-0000A4290000}"/>
    <cellStyle name="Input 6 5 3 2 5" xfId="10661" xr:uid="{00000000-0005-0000-0000-0000A5290000}"/>
    <cellStyle name="Input 6 5 3 2 5 2" xfId="27050" xr:uid="{00000000-0005-0000-0000-0000AA690000}"/>
    <cellStyle name="Input 6 5 3 3" xfId="10662" xr:uid="{00000000-0005-0000-0000-0000A6290000}"/>
    <cellStyle name="Input 6 5 3 3 2" xfId="10663" xr:uid="{00000000-0005-0000-0000-0000A7290000}"/>
    <cellStyle name="Input 6 5 3 3 2 2" xfId="10664" xr:uid="{00000000-0005-0000-0000-0000A8290000}"/>
    <cellStyle name="Input 6 5 3 3 2 3" xfId="30333" xr:uid="{00000000-0005-0000-0000-00007D760000}"/>
    <cellStyle name="Input 6 5 3 3 3" xfId="10665" xr:uid="{00000000-0005-0000-0000-0000A9290000}"/>
    <cellStyle name="Input 6 5 3 3 3 2" xfId="10666" xr:uid="{00000000-0005-0000-0000-0000AA290000}"/>
    <cellStyle name="Input 6 5 3 3 4" xfId="10667" xr:uid="{00000000-0005-0000-0000-0000AB290000}"/>
    <cellStyle name="Input 6 5 3 3 4 2" xfId="28177" xr:uid="{00000000-0005-0000-0000-0000116E0000}"/>
    <cellStyle name="Input 6 5 3 4" xfId="10668" xr:uid="{00000000-0005-0000-0000-0000AC290000}"/>
    <cellStyle name="Input 6 5 3 4 2" xfId="10669" xr:uid="{00000000-0005-0000-0000-0000AD290000}"/>
    <cellStyle name="Input 6 5 3 5" xfId="10670" xr:uid="{00000000-0005-0000-0000-0000AE290000}"/>
    <cellStyle name="Input 6 5 3 5 2" xfId="10671" xr:uid="{00000000-0005-0000-0000-0000AF290000}"/>
    <cellStyle name="Input 6 5 3 6" xfId="10672" xr:uid="{00000000-0005-0000-0000-0000B0290000}"/>
    <cellStyle name="Input 6 5 3 6 2" xfId="28207" xr:uid="{00000000-0005-0000-0000-00002F6E0000}"/>
    <cellStyle name="Input 6 5 3 7" xfId="31877" xr:uid="{00000000-0005-0000-0000-0000857C0000}"/>
    <cellStyle name="Input 6 5 4" xfId="2101" xr:uid="{00000000-0005-0000-0000-000035080000}"/>
    <cellStyle name="Input 6 5 4 2" xfId="10673" xr:uid="{00000000-0005-0000-0000-0000B1290000}"/>
    <cellStyle name="Input 6 5 4 2 2" xfId="10674" xr:uid="{00000000-0005-0000-0000-0000B2290000}"/>
    <cellStyle name="Input 6 5 4 2 2 2" xfId="10675" xr:uid="{00000000-0005-0000-0000-0000B3290000}"/>
    <cellStyle name="Input 6 5 4 2 3" xfId="10676" xr:uid="{00000000-0005-0000-0000-0000B4290000}"/>
    <cellStyle name="Input 6 5 4 2 3 2" xfId="10677" xr:uid="{00000000-0005-0000-0000-0000B5290000}"/>
    <cellStyle name="Input 6 5 4 2 3 3" xfId="28524" xr:uid="{00000000-0005-0000-0000-00006C6F0000}"/>
    <cellStyle name="Input 6 5 4 2 4" xfId="10678" xr:uid="{00000000-0005-0000-0000-0000B6290000}"/>
    <cellStyle name="Input 6 5 4 2 4 2" xfId="28489" xr:uid="{00000000-0005-0000-0000-0000496F0000}"/>
    <cellStyle name="Input 6 5 4 3" xfId="10679" xr:uid="{00000000-0005-0000-0000-0000B7290000}"/>
    <cellStyle name="Input 6 5 4 3 2" xfId="10680" xr:uid="{00000000-0005-0000-0000-0000B8290000}"/>
    <cellStyle name="Input 6 5 4 4" xfId="10681" xr:uid="{00000000-0005-0000-0000-0000B9290000}"/>
    <cellStyle name="Input 6 5 4 4 2" xfId="10682" xr:uid="{00000000-0005-0000-0000-0000BA290000}"/>
    <cellStyle name="Input 6 5 4 4 2 2" xfId="26189" xr:uid="{00000000-0005-0000-0000-00004D660000}"/>
    <cellStyle name="Input 6 5 4 5" xfId="10683" xr:uid="{00000000-0005-0000-0000-0000BB290000}"/>
    <cellStyle name="Input 6 5 4 6" xfId="32148" xr:uid="{00000000-0005-0000-0000-0000947D0000}"/>
    <cellStyle name="Input 6 5 5" xfId="10684" xr:uid="{00000000-0005-0000-0000-0000BC290000}"/>
    <cellStyle name="Input 6 5 5 2" xfId="10685" xr:uid="{00000000-0005-0000-0000-0000BD290000}"/>
    <cellStyle name="Input 6 5 5 2 2" xfId="10686" xr:uid="{00000000-0005-0000-0000-0000BE290000}"/>
    <cellStyle name="Input 6 5 5 3" xfId="10687" xr:uid="{00000000-0005-0000-0000-0000BF290000}"/>
    <cellStyle name="Input 6 5 5 3 2" xfId="10688" xr:uid="{00000000-0005-0000-0000-0000C0290000}"/>
    <cellStyle name="Input 6 5 5 3 3" xfId="29824" xr:uid="{00000000-0005-0000-0000-000080740000}"/>
    <cellStyle name="Input 6 5 5 4" xfId="10689" xr:uid="{00000000-0005-0000-0000-0000C1290000}"/>
    <cellStyle name="Input 6 5 5 4 2" xfId="29539" xr:uid="{00000000-0005-0000-0000-000063730000}"/>
    <cellStyle name="Input 6 5 5 5" xfId="32497" xr:uid="{00000000-0005-0000-0000-0000F17E0000}"/>
    <cellStyle name="Input 6 5 6" xfId="10690" xr:uid="{00000000-0005-0000-0000-0000C2290000}"/>
    <cellStyle name="Input 6 5 6 2" xfId="10691" xr:uid="{00000000-0005-0000-0000-0000C3290000}"/>
    <cellStyle name="Input 6 5 7" xfId="10692" xr:uid="{00000000-0005-0000-0000-0000C4290000}"/>
    <cellStyle name="Input 6 5 7 2" xfId="10693" xr:uid="{00000000-0005-0000-0000-0000C5290000}"/>
    <cellStyle name="Input 6 5 8" xfId="10694" xr:uid="{00000000-0005-0000-0000-0000C6290000}"/>
    <cellStyle name="Input 6 5 9" xfId="31550" xr:uid="{00000000-0005-0000-0000-00003E7B0000}"/>
    <cellStyle name="Input 6 6" xfId="1190" xr:uid="{00000000-0005-0000-0000-0000A6040000}"/>
    <cellStyle name="Input 6 6 2" xfId="2188" xr:uid="{00000000-0005-0000-0000-00008C080000}"/>
    <cellStyle name="Input 6 6 2 2" xfId="10695" xr:uid="{00000000-0005-0000-0000-0000C7290000}"/>
    <cellStyle name="Input 6 6 2 2 2" xfId="10696" xr:uid="{00000000-0005-0000-0000-0000C8290000}"/>
    <cellStyle name="Input 6 6 2 2 2 2" xfId="10697" xr:uid="{00000000-0005-0000-0000-0000C9290000}"/>
    <cellStyle name="Input 6 6 2 2 3" xfId="10698" xr:uid="{00000000-0005-0000-0000-0000CA290000}"/>
    <cellStyle name="Input 6 6 2 2 3 2" xfId="10699" xr:uid="{00000000-0005-0000-0000-0000CB290000}"/>
    <cellStyle name="Input 6 6 2 2 4" xfId="10700" xr:uid="{00000000-0005-0000-0000-0000CC290000}"/>
    <cellStyle name="Input 6 6 2 2 5" xfId="30259" xr:uid="{00000000-0005-0000-0000-000033760000}"/>
    <cellStyle name="Input 6 6 2 3" xfId="10701" xr:uid="{00000000-0005-0000-0000-0000CD290000}"/>
    <cellStyle name="Input 6 6 2 3 2" xfId="10702" xr:uid="{00000000-0005-0000-0000-0000CE290000}"/>
    <cellStyle name="Input 6 6 2 4" xfId="10703" xr:uid="{00000000-0005-0000-0000-0000CF290000}"/>
    <cellStyle name="Input 6 6 2 4 2" xfId="10704" xr:uid="{00000000-0005-0000-0000-0000D0290000}"/>
    <cellStyle name="Input 6 6 2 4 3" xfId="31289" xr:uid="{00000000-0005-0000-0000-0000397A0000}"/>
    <cellStyle name="Input 6 6 2 5" xfId="10705" xr:uid="{00000000-0005-0000-0000-0000D1290000}"/>
    <cellStyle name="Input 6 6 3" xfId="10706" xr:uid="{00000000-0005-0000-0000-0000D2290000}"/>
    <cellStyle name="Input 6 6 3 2" xfId="10707" xr:uid="{00000000-0005-0000-0000-0000D3290000}"/>
    <cellStyle name="Input 6 6 3 2 2" xfId="10708" xr:uid="{00000000-0005-0000-0000-0000D4290000}"/>
    <cellStyle name="Input 6 6 3 3" xfId="10709" xr:uid="{00000000-0005-0000-0000-0000D5290000}"/>
    <cellStyle name="Input 6 6 3 3 2" xfId="10710" xr:uid="{00000000-0005-0000-0000-0000D6290000}"/>
    <cellStyle name="Input 6 6 3 4" xfId="10711" xr:uid="{00000000-0005-0000-0000-0000D7290000}"/>
    <cellStyle name="Input 6 6 3 5" xfId="32552" xr:uid="{00000000-0005-0000-0000-0000287F0000}"/>
    <cellStyle name="Input 6 6 4" xfId="10712" xr:uid="{00000000-0005-0000-0000-0000D8290000}"/>
    <cellStyle name="Input 6 6 4 2" xfId="10713" xr:uid="{00000000-0005-0000-0000-0000D9290000}"/>
    <cellStyle name="Input 6 6 5" xfId="10714" xr:uid="{00000000-0005-0000-0000-0000DA290000}"/>
    <cellStyle name="Input 6 6 5 2" xfId="10715" xr:uid="{00000000-0005-0000-0000-0000DB290000}"/>
    <cellStyle name="Input 6 6 6" xfId="10716" xr:uid="{00000000-0005-0000-0000-0000DC290000}"/>
    <cellStyle name="Input 6 6 7" xfId="31653" xr:uid="{00000000-0005-0000-0000-0000A57B0000}"/>
    <cellStyle name="Input 6 7" xfId="1278" xr:uid="{00000000-0005-0000-0000-0000FE040000}"/>
    <cellStyle name="Input 6 7 2" xfId="2272" xr:uid="{00000000-0005-0000-0000-0000E0080000}"/>
    <cellStyle name="Input 6 7 2 2" xfId="10717" xr:uid="{00000000-0005-0000-0000-0000DD290000}"/>
    <cellStyle name="Input 6 7 2 2 2" xfId="10718" xr:uid="{00000000-0005-0000-0000-0000DE290000}"/>
    <cellStyle name="Input 6 7 2 2 2 2" xfId="10719" xr:uid="{00000000-0005-0000-0000-0000DF290000}"/>
    <cellStyle name="Input 6 7 2 2 3" xfId="10720" xr:uid="{00000000-0005-0000-0000-0000E0290000}"/>
    <cellStyle name="Input 6 7 2 2 3 2" xfId="10721" xr:uid="{00000000-0005-0000-0000-0000E1290000}"/>
    <cellStyle name="Input 6 7 2 2 4" xfId="10722" xr:uid="{00000000-0005-0000-0000-0000E2290000}"/>
    <cellStyle name="Input 6 7 2 2 5" xfId="29354" xr:uid="{00000000-0005-0000-0000-0000AA720000}"/>
    <cellStyle name="Input 6 7 2 3" xfId="10723" xr:uid="{00000000-0005-0000-0000-0000E3290000}"/>
    <cellStyle name="Input 6 7 2 3 2" xfId="10724" xr:uid="{00000000-0005-0000-0000-0000E4290000}"/>
    <cellStyle name="Input 6 7 2 4" xfId="10725" xr:uid="{00000000-0005-0000-0000-0000E5290000}"/>
    <cellStyle name="Input 6 7 2 4 2" xfId="10726" xr:uid="{00000000-0005-0000-0000-0000E6290000}"/>
    <cellStyle name="Input 6 7 2 4 3" xfId="26393" xr:uid="{00000000-0005-0000-0000-000019670000}"/>
    <cellStyle name="Input 6 7 2 5" xfId="10727" xr:uid="{00000000-0005-0000-0000-0000E7290000}"/>
    <cellStyle name="Input 6 7 3" xfId="10728" xr:uid="{00000000-0005-0000-0000-0000E8290000}"/>
    <cellStyle name="Input 6 7 3 2" xfId="10729" xr:uid="{00000000-0005-0000-0000-0000E9290000}"/>
    <cellStyle name="Input 6 7 3 2 2" xfId="10730" xr:uid="{00000000-0005-0000-0000-0000EA290000}"/>
    <cellStyle name="Input 6 7 3 2 3" xfId="28775" xr:uid="{00000000-0005-0000-0000-000067700000}"/>
    <cellStyle name="Input 6 7 3 3" xfId="10731" xr:uid="{00000000-0005-0000-0000-0000EB290000}"/>
    <cellStyle name="Input 6 7 3 3 2" xfId="10732" xr:uid="{00000000-0005-0000-0000-0000EC290000}"/>
    <cellStyle name="Input 6 7 3 3 3" xfId="30959" xr:uid="{00000000-0005-0000-0000-0000EF780000}"/>
    <cellStyle name="Input 6 7 3 4" xfId="10733" xr:uid="{00000000-0005-0000-0000-0000ED290000}"/>
    <cellStyle name="Input 6 7 3 4 2" xfId="25589" xr:uid="{00000000-0005-0000-0000-0000F5630000}"/>
    <cellStyle name="Input 6 7 4" xfId="10734" xr:uid="{00000000-0005-0000-0000-0000EE290000}"/>
    <cellStyle name="Input 6 7 4 2" xfId="10735" xr:uid="{00000000-0005-0000-0000-0000EF290000}"/>
    <cellStyle name="Input 6 7 5" xfId="10736" xr:uid="{00000000-0005-0000-0000-0000F0290000}"/>
    <cellStyle name="Input 6 7 5 2" xfId="10737" xr:uid="{00000000-0005-0000-0000-0000F1290000}"/>
    <cellStyle name="Input 6 7 6" xfId="10738" xr:uid="{00000000-0005-0000-0000-0000F2290000}"/>
    <cellStyle name="Input 6 7 7" xfId="31658" xr:uid="{00000000-0005-0000-0000-0000AA7B0000}"/>
    <cellStyle name="Input 6 8" xfId="1019" xr:uid="{00000000-0005-0000-0000-0000FB030000}"/>
    <cellStyle name="Input 6 8 2" xfId="10739" xr:uid="{00000000-0005-0000-0000-0000F3290000}"/>
    <cellStyle name="Input 6 8 2 2" xfId="10740" xr:uid="{00000000-0005-0000-0000-0000F4290000}"/>
    <cellStyle name="Input 6 8 2 2 2" xfId="10741" xr:uid="{00000000-0005-0000-0000-0000F5290000}"/>
    <cellStyle name="Input 6 8 2 2 3" xfId="30145" xr:uid="{00000000-0005-0000-0000-0000C1750000}"/>
    <cellStyle name="Input 6 8 2 3" xfId="10742" xr:uid="{00000000-0005-0000-0000-0000F6290000}"/>
    <cellStyle name="Input 6 8 2 3 2" xfId="10743" xr:uid="{00000000-0005-0000-0000-0000F7290000}"/>
    <cellStyle name="Input 6 8 2 4" xfId="10744" xr:uid="{00000000-0005-0000-0000-0000F8290000}"/>
    <cellStyle name="Input 6 8 2 5" xfId="32463" xr:uid="{00000000-0005-0000-0000-0000CF7E0000}"/>
    <cellStyle name="Input 6 8 3" xfId="10745" xr:uid="{00000000-0005-0000-0000-0000F9290000}"/>
    <cellStyle name="Input 6 8 3 2" xfId="10746" xr:uid="{00000000-0005-0000-0000-0000FA290000}"/>
    <cellStyle name="Input 6 8 3 2 2" xfId="27561" xr:uid="{00000000-0005-0000-0000-0000A96B0000}"/>
    <cellStyle name="Input 6 8 3 3" xfId="27144" xr:uid="{00000000-0005-0000-0000-0000086A0000}"/>
    <cellStyle name="Input 6 8 4" xfId="10747" xr:uid="{00000000-0005-0000-0000-0000FB290000}"/>
    <cellStyle name="Input 6 8 4 2" xfId="10748" xr:uid="{00000000-0005-0000-0000-0000FC290000}"/>
    <cellStyle name="Input 6 8 5" xfId="10749" xr:uid="{00000000-0005-0000-0000-0000FD290000}"/>
    <cellStyle name="Input 6 8 6" xfId="31952" xr:uid="{00000000-0005-0000-0000-0000D07C0000}"/>
    <cellStyle name="Input 6 9" xfId="2812" xr:uid="{00000000-0005-0000-0000-0000FC0A0000}"/>
    <cellStyle name="Input 6 9 2" xfId="10750" xr:uid="{00000000-0005-0000-0000-0000FE290000}"/>
    <cellStyle name="Input 6 9 2 2" xfId="10751" xr:uid="{00000000-0005-0000-0000-0000FF290000}"/>
    <cellStyle name="Input 6 9 2 2 2" xfId="28167" xr:uid="{00000000-0005-0000-0000-0000076E0000}"/>
    <cellStyle name="Input 6 9 2 3" xfId="26161" xr:uid="{00000000-0005-0000-0000-000031660000}"/>
    <cellStyle name="Input 6 9 3" xfId="10752" xr:uid="{00000000-0005-0000-0000-0000002A0000}"/>
    <cellStyle name="Input 6 9 3 2" xfId="10753" xr:uid="{00000000-0005-0000-0000-0000012A0000}"/>
    <cellStyle name="Input 6 9 4" xfId="10754" xr:uid="{00000000-0005-0000-0000-0000022A0000}"/>
    <cellStyle name="Input 6 9 5" xfId="29433" xr:uid="{00000000-0005-0000-0000-0000F9720000}"/>
    <cellStyle name="Linked Cell" xfId="52" xr:uid="{00000000-0005-0000-0000-000034000000}"/>
    <cellStyle name="Linked Cell 2" xfId="280" xr:uid="{00000000-0005-0000-0000-000018010000}"/>
    <cellStyle name="Linked Cell 2 2" xfId="25933" xr:uid="{00000000-0005-0000-0000-00004D650000}"/>
    <cellStyle name="Linked Cell 3" xfId="281" xr:uid="{00000000-0005-0000-0000-000019010000}"/>
    <cellStyle name="Linked Cell 3 2" xfId="28952" xr:uid="{00000000-0005-0000-0000-000018710000}"/>
    <cellStyle name="Linked Cell 4" xfId="282" xr:uid="{00000000-0005-0000-0000-00001A010000}"/>
    <cellStyle name="Linked Cell 5" xfId="283" xr:uid="{00000000-0005-0000-0000-00001B010000}"/>
    <cellStyle name="Linked Cell 6" xfId="284" xr:uid="{00000000-0005-0000-0000-00001C010000}"/>
    <cellStyle name="Linked Cell 7" xfId="29749" xr:uid="{00000000-0005-0000-0000-000035740000}"/>
    <cellStyle name="Neutral" xfId="53" xr:uid="{00000000-0005-0000-0000-000035000000}"/>
    <cellStyle name="Neutral 2" xfId="285" xr:uid="{00000000-0005-0000-0000-00001D010000}"/>
    <cellStyle name="Neutral 2 2" xfId="26953" xr:uid="{00000000-0005-0000-0000-000049690000}"/>
    <cellStyle name="Neutral 3" xfId="286" xr:uid="{00000000-0005-0000-0000-00001E010000}"/>
    <cellStyle name="Neutral 3 2" xfId="30908" xr:uid="{00000000-0005-0000-0000-0000BC780000}"/>
    <cellStyle name="Neutral 4" xfId="287" xr:uid="{00000000-0005-0000-0000-00001F010000}"/>
    <cellStyle name="Neutral 5" xfId="288" xr:uid="{00000000-0005-0000-0000-000020010000}"/>
    <cellStyle name="Neutral 6" xfId="289" xr:uid="{00000000-0005-0000-0000-000021010000}"/>
    <cellStyle name="Normal" xfId="0" builtinId="0"/>
    <cellStyle name="Normal 10" xfId="369" xr:uid="{00000000-0005-0000-0000-000071010000}"/>
    <cellStyle name="Normal 10 2" xfId="590" xr:uid="{00000000-0005-0000-0000-00004E020000}"/>
    <cellStyle name="Normal 10 3" xfId="933" xr:uid="{00000000-0005-0000-0000-0000A5030000}"/>
    <cellStyle name="Normal 10 4" xfId="712" xr:uid="{00000000-0005-0000-0000-0000C8020000}"/>
    <cellStyle name="Normal 11" xfId="529" xr:uid="{00000000-0005-0000-0000-000011020000}"/>
    <cellStyle name="Normal 11 2" xfId="446" xr:uid="{00000000-0005-0000-0000-0000BE010000}"/>
    <cellStyle name="Normal 11 3" xfId="582" xr:uid="{00000000-0005-0000-0000-000046020000}"/>
    <cellStyle name="Normal 11 4" xfId="519" xr:uid="{00000000-0005-0000-0000-000007020000}"/>
    <cellStyle name="Normal 12" xfId="507" xr:uid="{00000000-0005-0000-0000-0000FB010000}"/>
    <cellStyle name="Normal 13" xfId="730" xr:uid="{00000000-0005-0000-0000-0000DA020000}"/>
    <cellStyle name="Normal 13 2" xfId="470" xr:uid="{00000000-0005-0000-0000-0000D6010000}"/>
    <cellStyle name="Normal 14" xfId="725" xr:uid="{00000000-0005-0000-0000-0000D5020000}"/>
    <cellStyle name="Normal 14 2" xfId="731" xr:uid="{00000000-0005-0000-0000-0000DB020000}"/>
    <cellStyle name="Normal 15" xfId="669" xr:uid="{00000000-0005-0000-0000-00009D020000}"/>
    <cellStyle name="Normal 16" xfId="575" xr:uid="{00000000-0005-0000-0000-00003F020000}"/>
    <cellStyle name="Normal 162" xfId="25097" xr:uid="{00000000-0005-0000-0000-000009620000}"/>
    <cellStyle name="Normal 17" xfId="661" xr:uid="{00000000-0005-0000-0000-000095020000}"/>
    <cellStyle name="Normal 18" xfId="532" xr:uid="{00000000-0005-0000-0000-000014020000}"/>
    <cellStyle name="Normal 19" xfId="540" xr:uid="{00000000-0005-0000-0000-00001C020000}"/>
    <cellStyle name="Normal 19 2" xfId="769" xr:uid="{00000000-0005-0000-0000-000001030000}"/>
    <cellStyle name="Normal 2" xfId="54" xr:uid="{00000000-0005-0000-0000-000036000000}"/>
    <cellStyle name="Normal 2 2" xfId="55" xr:uid="{00000000-0005-0000-0000-000037000000}"/>
    <cellStyle name="Normal 2 2 2" xfId="56" xr:uid="{00000000-0005-0000-0000-000038000000}"/>
    <cellStyle name="Normal 2 2 2 2" xfId="57" xr:uid="{00000000-0005-0000-0000-000039000000}"/>
    <cellStyle name="Normal 2 2 2 2 2" xfId="85" xr:uid="{00000000-0005-0000-0000-000055000000}"/>
    <cellStyle name="Normal 2 2 2 3" xfId="84" xr:uid="{00000000-0005-0000-0000-000054000000}"/>
    <cellStyle name="Normal 2 2 3" xfId="92" xr:uid="{00000000-0005-0000-0000-00005C000000}"/>
    <cellStyle name="Normal 2 2 4" xfId="770" xr:uid="{00000000-0005-0000-0000-000002030000}"/>
    <cellStyle name="Normal 2 3" xfId="58" xr:uid="{00000000-0005-0000-0000-00003A000000}"/>
    <cellStyle name="Normal 2 4" xfId="59" xr:uid="{00000000-0005-0000-0000-00003B000000}"/>
    <cellStyle name="Normal 2 5" xfId="290" xr:uid="{00000000-0005-0000-0000-000022010000}"/>
    <cellStyle name="Normal 2 5 2" xfId="348" xr:uid="{00000000-0005-0000-0000-00005C010000}"/>
    <cellStyle name="Normal 2 5 2 2" xfId="920" xr:uid="{00000000-0005-0000-0000-000098030000}"/>
    <cellStyle name="Normal 2 5 2 3" xfId="771" xr:uid="{00000000-0005-0000-0000-000003030000}"/>
    <cellStyle name="Normal 2 5 3" xfId="328" xr:uid="{00000000-0005-0000-0000-000048010000}"/>
    <cellStyle name="Normal 2 5 4" xfId="891" xr:uid="{00000000-0005-0000-0000-00007B030000}"/>
    <cellStyle name="Normal 2 5 5" xfId="450" xr:uid="{00000000-0005-0000-0000-0000C2010000}"/>
    <cellStyle name="Normal 2 6" xfId="291" xr:uid="{00000000-0005-0000-0000-000023010000}"/>
    <cellStyle name="Normal 2_United Kingdom" xfId="90" xr:uid="{00000000-0005-0000-0000-00005A000000}"/>
    <cellStyle name="Normal 20" xfId="484" xr:uid="{00000000-0005-0000-0000-0000E4010000}"/>
    <cellStyle name="Normal 21" xfId="25093" xr:uid="{00000000-0005-0000-0000-000005620000}"/>
    <cellStyle name="Normal 22" xfId="25094" xr:uid="{00000000-0005-0000-0000-000006620000}"/>
    <cellStyle name="Normal 3" xfId="60" xr:uid="{00000000-0005-0000-0000-00003C000000}"/>
    <cellStyle name="Normal 3 2" xfId="61" xr:uid="{00000000-0005-0000-0000-00003D000000}"/>
    <cellStyle name="Normal 3 2 2" xfId="367" xr:uid="{00000000-0005-0000-0000-00006F010000}"/>
    <cellStyle name="Normal 3 2 2 2" xfId="389" xr:uid="{00000000-0005-0000-0000-000085010000}"/>
    <cellStyle name="Normal 3 2 2 3" xfId="931" xr:uid="{00000000-0005-0000-0000-0000A3030000}"/>
    <cellStyle name="Normal 3 2 2 4" xfId="396" xr:uid="{00000000-0005-0000-0000-00008C010000}"/>
    <cellStyle name="Normal 3 2 3" xfId="381" xr:uid="{00000000-0005-0000-0000-00007D010000}"/>
    <cellStyle name="Normal 3 2 3 2" xfId="942" xr:uid="{00000000-0005-0000-0000-0000AE030000}"/>
    <cellStyle name="Normal 3 2 3 3" xfId="498" xr:uid="{00000000-0005-0000-0000-0000F2010000}"/>
    <cellStyle name="Normal 3 2 4" xfId="521" xr:uid="{00000000-0005-0000-0000-000009020000}"/>
    <cellStyle name="Normal 3 2 5" xfId="633" xr:uid="{00000000-0005-0000-0000-000079020000}"/>
    <cellStyle name="Normal 3 3" xfId="62" xr:uid="{00000000-0005-0000-0000-00003E000000}"/>
    <cellStyle name="Normal 3 3 2" xfId="522" xr:uid="{00000000-0005-0000-0000-00000A020000}"/>
    <cellStyle name="Normal 3 3 2 2" xfId="1011" xr:uid="{00000000-0005-0000-0000-0000F3030000}"/>
    <cellStyle name="Normal 3 3 2 3" xfId="888" xr:uid="{00000000-0005-0000-0000-000078030000}"/>
    <cellStyle name="Normal 3 3 3" xfId="429" xr:uid="{00000000-0005-0000-0000-0000AD010000}"/>
    <cellStyle name="Normal 3 4" xfId="63" xr:uid="{00000000-0005-0000-0000-00003F000000}"/>
    <cellStyle name="Normal 3 5" xfId="64" xr:uid="{00000000-0005-0000-0000-000040000000}"/>
    <cellStyle name="Normal 3 6" xfId="585" xr:uid="{00000000-0005-0000-0000-000049020000}"/>
    <cellStyle name="Normal 3 7" xfId="630" xr:uid="{00000000-0005-0000-0000-000076020000}"/>
    <cellStyle name="Normal 3 8" xfId="493" xr:uid="{00000000-0005-0000-0000-0000ED010000}"/>
    <cellStyle name="Normal 3 9" xfId="772" xr:uid="{00000000-0005-0000-0000-000004030000}"/>
    <cellStyle name="Normal 3_Budgets Brazil FYE2014 AB  Anton's Recomendation" xfId="387" xr:uid="{00000000-0005-0000-0000-000083010000}"/>
    <cellStyle name="Normal 4" xfId="65" xr:uid="{00000000-0005-0000-0000-000041000000}"/>
    <cellStyle name="Normal 4 2" xfId="366" xr:uid="{00000000-0005-0000-0000-00006E010000}"/>
    <cellStyle name="Normal 4 2 2" xfId="523" xr:uid="{00000000-0005-0000-0000-00000B020000}"/>
    <cellStyle name="Normal 4 2 2 2" xfId="403" xr:uid="{00000000-0005-0000-0000-000093010000}"/>
    <cellStyle name="Normal 4 2 2 3" xfId="524" xr:uid="{00000000-0005-0000-0000-00000C020000}"/>
    <cellStyle name="Normal 4 2 2 4" xfId="505" xr:uid="{00000000-0005-0000-0000-0000F9010000}"/>
    <cellStyle name="Normal 4 2 3" xfId="506" xr:uid="{00000000-0005-0000-0000-0000FA010000}"/>
    <cellStyle name="Normal 4 2 4" xfId="678" xr:uid="{00000000-0005-0000-0000-0000A6020000}"/>
    <cellStyle name="Normal 4 2 5" xfId="715" xr:uid="{00000000-0005-0000-0000-0000CB020000}"/>
    <cellStyle name="Normal 4 2 6" xfId="930" xr:uid="{00000000-0005-0000-0000-0000A2030000}"/>
    <cellStyle name="Normal 4 2 7" xfId="627" xr:uid="{00000000-0005-0000-0000-000073020000}"/>
    <cellStyle name="Normal 4 2_Budgets Brazil FYE2014 AB  Anton's Recomendation" xfId="471" xr:uid="{00000000-0005-0000-0000-0000D7010000}"/>
    <cellStyle name="Normal 4 3" xfId="378" xr:uid="{00000000-0005-0000-0000-00007A010000}"/>
    <cellStyle name="Normal 4 3 2" xfId="677" xr:uid="{00000000-0005-0000-0000-0000A5020000}"/>
    <cellStyle name="Normal 4 3 3" xfId="603" xr:uid="{00000000-0005-0000-0000-00005B020000}"/>
    <cellStyle name="Normal 4 3 4" xfId="487" xr:uid="{00000000-0005-0000-0000-0000E7010000}"/>
    <cellStyle name="Normal 4 4" xfId="525" xr:uid="{00000000-0005-0000-0000-00000D020000}"/>
    <cellStyle name="Normal 4 5" xfId="431" xr:uid="{00000000-0005-0000-0000-0000AF010000}"/>
    <cellStyle name="Normal 4 6" xfId="701" xr:uid="{00000000-0005-0000-0000-0000BD020000}"/>
    <cellStyle name="Normal 4 7" xfId="650" xr:uid="{00000000-0005-0000-0000-00008A020000}"/>
    <cellStyle name="Normal 4_Budgets Brazil FYE2014 AB  Anton's Recomendation" xfId="679" xr:uid="{00000000-0005-0000-0000-0000A7020000}"/>
    <cellStyle name="Normal 5" xfId="66" xr:uid="{00000000-0005-0000-0000-000042000000}"/>
    <cellStyle name="Normal 5 2" xfId="67" xr:uid="{00000000-0005-0000-0000-000043000000}"/>
    <cellStyle name="Normal 5 2 2" xfId="717" xr:uid="{00000000-0005-0000-0000-0000CD020000}"/>
    <cellStyle name="Normal 5 2 2 2" xfId="747" xr:uid="{00000000-0005-0000-0000-0000EB020000}"/>
    <cellStyle name="Normal 5 2 2 3" xfId="408" xr:uid="{00000000-0005-0000-0000-000098010000}"/>
    <cellStyle name="Normal 5 2 2 4" xfId="706" xr:uid="{00000000-0005-0000-0000-0000C2020000}"/>
    <cellStyle name="Normal 5 2 3" xfId="539" xr:uid="{00000000-0005-0000-0000-00001B020000}"/>
    <cellStyle name="Normal 5 2 4" xfId="739" xr:uid="{00000000-0005-0000-0000-0000E3020000}"/>
    <cellStyle name="Normal 5 2 5" xfId="629" xr:uid="{00000000-0005-0000-0000-000075020000}"/>
    <cellStyle name="Normal 5 2 6" xfId="895" xr:uid="{00000000-0005-0000-0000-00007F030000}"/>
    <cellStyle name="Normal 5 2_Budgets Brazil FYE2014 AB  Anton's Recomendation" xfId="693" xr:uid="{00000000-0005-0000-0000-0000B5020000}"/>
    <cellStyle name="Normal 5 3" xfId="610" xr:uid="{00000000-0005-0000-0000-000062020000}"/>
    <cellStyle name="Normal 5 3 2" xfId="489" xr:uid="{00000000-0005-0000-0000-0000E9010000}"/>
    <cellStyle name="Normal 5 3 3" xfId="394" xr:uid="{00000000-0005-0000-0000-00008A010000}"/>
    <cellStyle name="Normal 5 3 4" xfId="703" xr:uid="{00000000-0005-0000-0000-0000BF020000}"/>
    <cellStyle name="Normal 5 4" xfId="640" xr:uid="{00000000-0005-0000-0000-000080020000}"/>
    <cellStyle name="Normal 5 5" xfId="581" xr:uid="{00000000-0005-0000-0000-000045020000}"/>
    <cellStyle name="Normal 5 6" xfId="742" xr:uid="{00000000-0005-0000-0000-0000E6020000}"/>
    <cellStyle name="Normal 5 7" xfId="711" xr:uid="{00000000-0005-0000-0000-0000C7020000}"/>
    <cellStyle name="Normal 5 8" xfId="944" xr:uid="{00000000-0005-0000-0000-0000B0030000}"/>
    <cellStyle name="Normal 5_Budgets Brazil FYE2014 AB  Anton's Recomendation" xfId="600" xr:uid="{00000000-0005-0000-0000-000058020000}"/>
    <cellStyle name="Normal 6" xfId="68" xr:uid="{00000000-0005-0000-0000-000044000000}"/>
    <cellStyle name="Normal 6 2" xfId="350" xr:uid="{00000000-0005-0000-0000-00005E010000}"/>
    <cellStyle name="Normal 6 2 2" xfId="457" xr:uid="{00000000-0005-0000-0000-0000C9010000}"/>
    <cellStyle name="Normal 6 2 2 2" xfId="593" xr:uid="{00000000-0005-0000-0000-000051020000}"/>
    <cellStyle name="Normal 6 2 2 3" xfId="393" xr:uid="{00000000-0005-0000-0000-000089010000}"/>
    <cellStyle name="Normal 6 2 2 4" xfId="433" xr:uid="{00000000-0005-0000-0000-0000B1010000}"/>
    <cellStyle name="Normal 6 2 3" xfId="443" xr:uid="{00000000-0005-0000-0000-0000BB010000}"/>
    <cellStyle name="Normal 6 2 4" xfId="578" xr:uid="{00000000-0005-0000-0000-000042020000}"/>
    <cellStyle name="Normal 6 2 5" xfId="495" xr:uid="{00000000-0005-0000-0000-0000EF010000}"/>
    <cellStyle name="Normal 6 2 6" xfId="922" xr:uid="{00000000-0005-0000-0000-00009A030000}"/>
    <cellStyle name="Normal 6 2 7" xfId="696" xr:uid="{00000000-0005-0000-0000-0000B8020000}"/>
    <cellStyle name="Normal 6 2_Budgets Brazil FYE2014 AB  Anton's Recomendation" xfId="741" xr:uid="{00000000-0005-0000-0000-0000E5020000}"/>
    <cellStyle name="Normal 6 3" xfId="358" xr:uid="{00000000-0005-0000-0000-000066010000}"/>
    <cellStyle name="Normal 6 3 2" xfId="534" xr:uid="{00000000-0005-0000-0000-000016020000}"/>
    <cellStyle name="Normal 6 3 3" xfId="563" xr:uid="{00000000-0005-0000-0000-000033020000}"/>
    <cellStyle name="Normal 6 3 4" xfId="467" xr:uid="{00000000-0005-0000-0000-0000D3010000}"/>
    <cellStyle name="Normal 6 4" xfId="681" xr:uid="{00000000-0005-0000-0000-0000A9020000}"/>
    <cellStyle name="Normal 6 5" xfId="419" xr:uid="{00000000-0005-0000-0000-0000A3010000}"/>
    <cellStyle name="Normal 6 6" xfId="499" xr:uid="{00000000-0005-0000-0000-0000F3010000}"/>
    <cellStyle name="Normal 6_Budgets Brazil FYE2014 AB  Anton's Recomendation" xfId="618" xr:uid="{00000000-0005-0000-0000-00006A020000}"/>
    <cellStyle name="Normal 7" xfId="325" xr:uid="{00000000-0005-0000-0000-000045010000}"/>
    <cellStyle name="Normal 7 2" xfId="384" xr:uid="{00000000-0005-0000-0000-000080010000}"/>
    <cellStyle name="Normal 7 2 2" xfId="945" xr:uid="{00000000-0005-0000-0000-0000B1030000}"/>
    <cellStyle name="Normal 7 2 3" xfId="686" xr:uid="{00000000-0005-0000-0000-0000AE020000}"/>
    <cellStyle name="Normal 7 3" xfId="372" xr:uid="{00000000-0005-0000-0000-000074010000}"/>
    <cellStyle name="Normal 7 3 2" xfId="936" xr:uid="{00000000-0005-0000-0000-0000A8030000}"/>
    <cellStyle name="Normal 7 3 3" xfId="773" xr:uid="{00000000-0005-0000-0000-000005030000}"/>
    <cellStyle name="Normal 7 4" xfId="911" xr:uid="{00000000-0005-0000-0000-00008F030000}"/>
    <cellStyle name="Normal 7 5" xfId="535" xr:uid="{00000000-0005-0000-0000-000017020000}"/>
    <cellStyle name="Normal 8" xfId="371" xr:uid="{00000000-0005-0000-0000-000073010000}"/>
    <cellStyle name="Normal 8 2" xfId="456" xr:uid="{00000000-0005-0000-0000-0000C8010000}"/>
    <cellStyle name="Normal 8 2 2" xfId="486" xr:uid="{00000000-0005-0000-0000-0000E6010000}"/>
    <cellStyle name="Normal 8 2 3" xfId="670" xr:uid="{00000000-0005-0000-0000-00009E020000}"/>
    <cellStyle name="Normal 8 2 4" xfId="509" xr:uid="{00000000-0005-0000-0000-0000FD010000}"/>
    <cellStyle name="Normal 8 3" xfId="461" xr:uid="{00000000-0005-0000-0000-0000CD010000}"/>
    <cellStyle name="Normal 8 4" xfId="700" xr:uid="{00000000-0005-0000-0000-0000BC020000}"/>
    <cellStyle name="Normal 8 5" xfId="510" xr:uid="{00000000-0005-0000-0000-0000FE010000}"/>
    <cellStyle name="Normal 8 6" xfId="935" xr:uid="{00000000-0005-0000-0000-0000A7030000}"/>
    <cellStyle name="Normal 8 7" xfId="614" xr:uid="{00000000-0005-0000-0000-000066020000}"/>
    <cellStyle name="Normal 8_Budgets Brazil FYE2014 AB  Anton's Recomendation" xfId="639" xr:uid="{00000000-0005-0000-0000-00007F020000}"/>
    <cellStyle name="Normal 9" xfId="370" xr:uid="{00000000-0005-0000-0000-000072010000}"/>
    <cellStyle name="Normal 9 2" xfId="636" xr:uid="{00000000-0005-0000-0000-00007C020000}"/>
    <cellStyle name="Normal 9 3" xfId="934" xr:uid="{00000000-0005-0000-0000-0000A6030000}"/>
    <cellStyle name="Normal 9 4" xfId="427" xr:uid="{00000000-0005-0000-0000-0000AB010000}"/>
    <cellStyle name="Normal_SA FYE 2009 Budget FINAL" xfId="69" xr:uid="{00000000-0005-0000-0000-000045000000}"/>
    <cellStyle name="Nota 2" xfId="594" xr:uid="{00000000-0005-0000-0000-000052020000}"/>
    <cellStyle name="Nota 2 2" xfId="526" xr:uid="{00000000-0005-0000-0000-00000E020000}"/>
    <cellStyle name="Nota 2 2 2" xfId="624" xr:uid="{00000000-0005-0000-0000-000070020000}"/>
    <cellStyle name="Nota 2 2 2 2" xfId="527" xr:uid="{00000000-0005-0000-0000-00000F020000}"/>
    <cellStyle name="Nota 2 2 2 3" xfId="625" xr:uid="{00000000-0005-0000-0000-000071020000}"/>
    <cellStyle name="Nota 2 2 2 3 10" xfId="10755" xr:uid="{00000000-0005-0000-0000-0000032A0000}"/>
    <cellStyle name="Nota 2 2 2 3 11" xfId="28991" xr:uid="{00000000-0005-0000-0000-00003F710000}"/>
    <cellStyle name="Nota 2 2 2 3 2" xfId="1056" xr:uid="{00000000-0005-0000-0000-000020040000}"/>
    <cellStyle name="Nota 2 2 2 3 2 10" xfId="10756" xr:uid="{00000000-0005-0000-0000-0000042A0000}"/>
    <cellStyle name="Nota 2 2 2 3 2 11" xfId="30157" xr:uid="{00000000-0005-0000-0000-0000CD750000}"/>
    <cellStyle name="Nota 2 2 2 3 2 2" xfId="1061" xr:uid="{00000000-0005-0000-0000-000025040000}"/>
    <cellStyle name="Nota 2 2 2 3 2 2 10" xfId="10757" xr:uid="{00000000-0005-0000-0000-0000052A0000}"/>
    <cellStyle name="Nota 2 2 2 3 2 2 2" xfId="1263" xr:uid="{00000000-0005-0000-0000-0000EF040000}"/>
    <cellStyle name="Nota 2 2 2 3 2 2 2 2" xfId="1540" xr:uid="{00000000-0005-0000-0000-000004060000}"/>
    <cellStyle name="Nota 2 2 2 3 2 2 2 2 2" xfId="2531" xr:uid="{00000000-0005-0000-0000-0000E3090000}"/>
    <cellStyle name="Nota 2 2 2 3 2 2 2 2 2 2" xfId="10758" xr:uid="{00000000-0005-0000-0000-0000062A0000}"/>
    <cellStyle name="Nota 2 2 2 3 2 2 2 2 2 2 2" xfId="10759" xr:uid="{00000000-0005-0000-0000-0000072A0000}"/>
    <cellStyle name="Nota 2 2 2 3 2 2 2 2 2 2 2 2" xfId="10760" xr:uid="{00000000-0005-0000-0000-0000082A0000}"/>
    <cellStyle name="Nota 2 2 2 3 2 2 2 2 2 2 2 2 2" xfId="26961" xr:uid="{00000000-0005-0000-0000-000051690000}"/>
    <cellStyle name="Nota 2 2 2 3 2 2 2 2 2 2 3" xfId="10761" xr:uid="{00000000-0005-0000-0000-0000092A0000}"/>
    <cellStyle name="Nota 2 2 2 3 2 2 2 2 2 2 3 2" xfId="10762" xr:uid="{00000000-0005-0000-0000-00000A2A0000}"/>
    <cellStyle name="Nota 2 2 2 3 2 2 2 2 2 2 4" xfId="10763" xr:uid="{00000000-0005-0000-0000-00000B2A0000}"/>
    <cellStyle name="Nota 2 2 2 3 2 2 2 2 2 2 5" xfId="28603" xr:uid="{00000000-0005-0000-0000-0000BB6F0000}"/>
    <cellStyle name="Nota 2 2 2 3 2 2 2 2 2 3" xfId="10764" xr:uid="{00000000-0005-0000-0000-00000C2A0000}"/>
    <cellStyle name="Nota 2 2 2 3 2 2 2 2 2 3 2" xfId="10765" xr:uid="{00000000-0005-0000-0000-00000D2A0000}"/>
    <cellStyle name="Nota 2 2 2 3 2 2 2 2 2 4" xfId="10766" xr:uid="{00000000-0005-0000-0000-00000E2A0000}"/>
    <cellStyle name="Nota 2 2 2 3 2 2 2 2 2 4 2" xfId="10767" xr:uid="{00000000-0005-0000-0000-00000F2A0000}"/>
    <cellStyle name="Nota 2 2 2 3 2 2 2 2 2 5" xfId="10768" xr:uid="{00000000-0005-0000-0000-0000102A0000}"/>
    <cellStyle name="Nota 2 2 2 3 2 2 2 2 2 6" xfId="32205" xr:uid="{00000000-0005-0000-0000-0000CD7D0000}"/>
    <cellStyle name="Nota 2 2 2 3 2 2 2 2 3" xfId="10769" xr:uid="{00000000-0005-0000-0000-0000112A0000}"/>
    <cellStyle name="Nota 2 2 2 3 2 2 2 2 3 2" xfId="10770" xr:uid="{00000000-0005-0000-0000-0000122A0000}"/>
    <cellStyle name="Nota 2 2 2 3 2 2 2 2 3 2 2" xfId="10771" xr:uid="{00000000-0005-0000-0000-0000132A0000}"/>
    <cellStyle name="Nota 2 2 2 3 2 2 2 2 3 2 3" xfId="29150" xr:uid="{00000000-0005-0000-0000-0000DE710000}"/>
    <cellStyle name="Nota 2 2 2 3 2 2 2 2 3 3" xfId="10772" xr:uid="{00000000-0005-0000-0000-0000142A0000}"/>
    <cellStyle name="Nota 2 2 2 3 2 2 2 2 3 3 2" xfId="10773" xr:uid="{00000000-0005-0000-0000-0000152A0000}"/>
    <cellStyle name="Nota 2 2 2 3 2 2 2 2 3 4" xfId="10774" xr:uid="{00000000-0005-0000-0000-0000162A0000}"/>
    <cellStyle name="Nota 2 2 2 3 2 2 2 2 4" xfId="10775" xr:uid="{00000000-0005-0000-0000-0000172A0000}"/>
    <cellStyle name="Nota 2 2 2 3 2 2 2 2 4 2" xfId="10776" xr:uid="{00000000-0005-0000-0000-0000182A0000}"/>
    <cellStyle name="Nota 2 2 2 3 2 2 2 2 4 2 2" xfId="28537" xr:uid="{00000000-0005-0000-0000-0000796F0000}"/>
    <cellStyle name="Nota 2 2 2 3 2 2 2 2 5" xfId="10777" xr:uid="{00000000-0005-0000-0000-0000192A0000}"/>
    <cellStyle name="Nota 2 2 2 3 2 2 2 2 5 2" xfId="10778" xr:uid="{00000000-0005-0000-0000-00001A2A0000}"/>
    <cellStyle name="Nota 2 2 2 3 2 2 2 2 6" xfId="10779" xr:uid="{00000000-0005-0000-0000-00001B2A0000}"/>
    <cellStyle name="Nota 2 2 2 3 2 2 2 2 6 2" xfId="28325" xr:uid="{00000000-0005-0000-0000-0000A56E0000}"/>
    <cellStyle name="Nota 2 2 2 3 2 2 2 2 7" xfId="31762" xr:uid="{00000000-0005-0000-0000-0000127C0000}"/>
    <cellStyle name="Nota 2 2 2 3 2 2 2 3" xfId="1802" xr:uid="{00000000-0005-0000-0000-00000A070000}"/>
    <cellStyle name="Nota 2 2 2 3 2 2 2 3 2" xfId="2787" xr:uid="{00000000-0005-0000-0000-0000E30A0000}"/>
    <cellStyle name="Nota 2 2 2 3 2 2 2 3 2 2" xfId="10780" xr:uid="{00000000-0005-0000-0000-00001C2A0000}"/>
    <cellStyle name="Nota 2 2 2 3 2 2 2 3 2 2 2" xfId="10781" xr:uid="{00000000-0005-0000-0000-00001D2A0000}"/>
    <cellStyle name="Nota 2 2 2 3 2 2 2 3 2 2 2 2" xfId="10782" xr:uid="{00000000-0005-0000-0000-00001E2A0000}"/>
    <cellStyle name="Nota 2 2 2 3 2 2 2 3 2 2 2 2 2" xfId="30828" xr:uid="{00000000-0005-0000-0000-00006C780000}"/>
    <cellStyle name="Nota 2 2 2 3 2 2 2 3 2 2 3" xfId="10783" xr:uid="{00000000-0005-0000-0000-00001F2A0000}"/>
    <cellStyle name="Nota 2 2 2 3 2 2 2 3 2 2 3 2" xfId="10784" xr:uid="{00000000-0005-0000-0000-0000202A0000}"/>
    <cellStyle name="Nota 2 2 2 3 2 2 2 3 2 2 4" xfId="10785" xr:uid="{00000000-0005-0000-0000-0000212A0000}"/>
    <cellStyle name="Nota 2 2 2 3 2 2 2 3 2 3" xfId="10786" xr:uid="{00000000-0005-0000-0000-0000222A0000}"/>
    <cellStyle name="Nota 2 2 2 3 2 2 2 3 2 3 2" xfId="10787" xr:uid="{00000000-0005-0000-0000-0000232A0000}"/>
    <cellStyle name="Nota 2 2 2 3 2 2 2 3 2 4" xfId="10788" xr:uid="{00000000-0005-0000-0000-0000242A0000}"/>
    <cellStyle name="Nota 2 2 2 3 2 2 2 3 2 4 2" xfId="10789" xr:uid="{00000000-0005-0000-0000-0000252A0000}"/>
    <cellStyle name="Nota 2 2 2 3 2 2 2 3 2 5" xfId="10790" xr:uid="{00000000-0005-0000-0000-0000262A0000}"/>
    <cellStyle name="Nota 2 2 2 3 2 2 2 3 2 6" xfId="32350" xr:uid="{00000000-0005-0000-0000-00005E7E0000}"/>
    <cellStyle name="Nota 2 2 2 3 2 2 2 3 3" xfId="10791" xr:uid="{00000000-0005-0000-0000-0000272A0000}"/>
    <cellStyle name="Nota 2 2 2 3 2 2 2 3 3 2" xfId="10792" xr:uid="{00000000-0005-0000-0000-0000282A0000}"/>
    <cellStyle name="Nota 2 2 2 3 2 2 2 3 3 2 2" xfId="10793" xr:uid="{00000000-0005-0000-0000-0000292A0000}"/>
    <cellStyle name="Nota 2 2 2 3 2 2 2 3 3 2 2 2" xfId="29388" xr:uid="{00000000-0005-0000-0000-0000CC720000}"/>
    <cellStyle name="Nota 2 2 2 3 2 2 2 3 3 3" xfId="10794" xr:uid="{00000000-0005-0000-0000-00002A2A0000}"/>
    <cellStyle name="Nota 2 2 2 3 2 2 2 3 3 3 2" xfId="10795" xr:uid="{00000000-0005-0000-0000-00002B2A0000}"/>
    <cellStyle name="Nota 2 2 2 3 2 2 2 3 3 4" xfId="10796" xr:uid="{00000000-0005-0000-0000-00002C2A0000}"/>
    <cellStyle name="Nota 2 2 2 3 2 2 2 3 4" xfId="10797" xr:uid="{00000000-0005-0000-0000-00002D2A0000}"/>
    <cellStyle name="Nota 2 2 2 3 2 2 2 3 4 2" xfId="10798" xr:uid="{00000000-0005-0000-0000-00002E2A0000}"/>
    <cellStyle name="Nota 2 2 2 3 2 2 2 3 4 3" xfId="25616" xr:uid="{00000000-0005-0000-0000-000010640000}"/>
    <cellStyle name="Nota 2 2 2 3 2 2 2 3 5" xfId="10799" xr:uid="{00000000-0005-0000-0000-00002F2A0000}"/>
    <cellStyle name="Nota 2 2 2 3 2 2 2 3 5 2" xfId="10800" xr:uid="{00000000-0005-0000-0000-0000302A0000}"/>
    <cellStyle name="Nota 2 2 2 3 2 2 2 3 6" xfId="10801" xr:uid="{00000000-0005-0000-0000-0000312A0000}"/>
    <cellStyle name="Nota 2 2 2 3 2 2 2 3 7" xfId="31910" xr:uid="{00000000-0005-0000-0000-0000A67C0000}"/>
    <cellStyle name="Nota 2 2 2 3 2 2 2 4" xfId="2261" xr:uid="{00000000-0005-0000-0000-0000D5080000}"/>
    <cellStyle name="Nota 2 2 2 3 2 2 2 4 2" xfId="10802" xr:uid="{00000000-0005-0000-0000-0000322A0000}"/>
    <cellStyle name="Nota 2 2 2 3 2 2 2 4 2 2" xfId="10803" xr:uid="{00000000-0005-0000-0000-0000332A0000}"/>
    <cellStyle name="Nota 2 2 2 3 2 2 2 4 2 2 2" xfId="10804" xr:uid="{00000000-0005-0000-0000-0000342A0000}"/>
    <cellStyle name="Nota 2 2 2 3 2 2 2 4 2 3" xfId="10805" xr:uid="{00000000-0005-0000-0000-0000352A0000}"/>
    <cellStyle name="Nota 2 2 2 3 2 2 2 4 2 3 2" xfId="10806" xr:uid="{00000000-0005-0000-0000-0000362A0000}"/>
    <cellStyle name="Nota 2 2 2 3 2 2 2 4 2 4" xfId="10807" xr:uid="{00000000-0005-0000-0000-0000372A0000}"/>
    <cellStyle name="Nota 2 2 2 3 2 2 2 4 3" xfId="10808" xr:uid="{00000000-0005-0000-0000-0000382A0000}"/>
    <cellStyle name="Nota 2 2 2 3 2 2 2 4 3 2" xfId="10809" xr:uid="{00000000-0005-0000-0000-0000392A0000}"/>
    <cellStyle name="Nota 2 2 2 3 2 2 2 4 3 2 2" xfId="30945" xr:uid="{00000000-0005-0000-0000-0000E1780000}"/>
    <cellStyle name="Nota 2 2 2 3 2 2 2 4 3 3" xfId="29780" xr:uid="{00000000-0005-0000-0000-000054740000}"/>
    <cellStyle name="Nota 2 2 2 3 2 2 2 4 4" xfId="10810" xr:uid="{00000000-0005-0000-0000-00003A2A0000}"/>
    <cellStyle name="Nota 2 2 2 3 2 2 2 4 4 2" xfId="10811" xr:uid="{00000000-0005-0000-0000-00003B2A0000}"/>
    <cellStyle name="Nota 2 2 2 3 2 2 2 4 4 3" xfId="29232" xr:uid="{00000000-0005-0000-0000-000030720000}"/>
    <cellStyle name="Nota 2 2 2 3 2 2 2 4 5" xfId="10812" xr:uid="{00000000-0005-0000-0000-00003C2A0000}"/>
    <cellStyle name="Nota 2 2 2 3 2 2 2 4 5 2" xfId="30152" xr:uid="{00000000-0005-0000-0000-0000C8750000}"/>
    <cellStyle name="Nota 2 2 2 3 2 2 2 4 6" xfId="27301" xr:uid="{00000000-0005-0000-0000-0000A56A0000}"/>
    <cellStyle name="Nota 2 2 2 3 2 2 2 5" xfId="10813" xr:uid="{00000000-0005-0000-0000-00003D2A0000}"/>
    <cellStyle name="Nota 2 2 2 3 2 2 2 5 2" xfId="10814" xr:uid="{00000000-0005-0000-0000-00003E2A0000}"/>
    <cellStyle name="Nota 2 2 2 3 2 2 2 5 2 2" xfId="10815" xr:uid="{00000000-0005-0000-0000-00003F2A0000}"/>
    <cellStyle name="Nota 2 2 2 3 2 2 2 5 2 2 2" xfId="26000" xr:uid="{00000000-0005-0000-0000-000090650000}"/>
    <cellStyle name="Nota 2 2 2 3 2 2 2 5 3" xfId="10816" xr:uid="{00000000-0005-0000-0000-0000402A0000}"/>
    <cellStyle name="Nota 2 2 2 3 2 2 2 5 3 2" xfId="10817" xr:uid="{00000000-0005-0000-0000-0000412A0000}"/>
    <cellStyle name="Nota 2 2 2 3 2 2 2 5 3 2 2" xfId="29185" xr:uid="{00000000-0005-0000-0000-000001720000}"/>
    <cellStyle name="Nota 2 2 2 3 2 2 2 5 4" xfId="10818" xr:uid="{00000000-0005-0000-0000-0000422A0000}"/>
    <cellStyle name="Nota 2 2 2 3 2 2 2 5 5" xfId="32593" xr:uid="{00000000-0005-0000-0000-0000517F0000}"/>
    <cellStyle name="Nota 2 2 2 3 2 2 2 6" xfId="10819" xr:uid="{00000000-0005-0000-0000-0000432A0000}"/>
    <cellStyle name="Nota 2 2 2 3 2 2 2 6 2" xfId="10820" xr:uid="{00000000-0005-0000-0000-0000442A0000}"/>
    <cellStyle name="Nota 2 2 2 3 2 2 2 6 2 2" xfId="30652" xr:uid="{00000000-0005-0000-0000-0000BC770000}"/>
    <cellStyle name="Nota 2 2 2 3 2 2 2 7" xfId="10821" xr:uid="{00000000-0005-0000-0000-0000452A0000}"/>
    <cellStyle name="Nota 2 2 2 3 2 2 2 7 2" xfId="10822" xr:uid="{00000000-0005-0000-0000-0000462A0000}"/>
    <cellStyle name="Nota 2 2 2 3 2 2 2 8" xfId="10823" xr:uid="{00000000-0005-0000-0000-0000472A0000}"/>
    <cellStyle name="Nota 2 2 2 3 2 2 2 9" xfId="29474" xr:uid="{00000000-0005-0000-0000-000022730000}"/>
    <cellStyle name="Nota 2 2 2 3 2 2 3" xfId="1457" xr:uid="{00000000-0005-0000-0000-0000B1050000}"/>
    <cellStyle name="Nota 2 2 2 3 2 2 3 2" xfId="1719" xr:uid="{00000000-0005-0000-0000-0000B7060000}"/>
    <cellStyle name="Nota 2 2 2 3 2 2 3 2 2" xfId="2704" xr:uid="{00000000-0005-0000-0000-0000900A0000}"/>
    <cellStyle name="Nota 2 2 2 3 2 2 3 2 2 2" xfId="10824" xr:uid="{00000000-0005-0000-0000-0000482A0000}"/>
    <cellStyle name="Nota 2 2 2 3 2 2 3 2 2 2 2" xfId="10825" xr:uid="{00000000-0005-0000-0000-0000492A0000}"/>
    <cellStyle name="Nota 2 2 2 3 2 2 3 2 2 2 2 2" xfId="10826" xr:uid="{00000000-0005-0000-0000-00004A2A0000}"/>
    <cellStyle name="Nota 2 2 2 3 2 2 3 2 2 2 2 3" xfId="25652" xr:uid="{00000000-0005-0000-0000-000034640000}"/>
    <cellStyle name="Nota 2 2 2 3 2 2 3 2 2 2 3" xfId="10827" xr:uid="{00000000-0005-0000-0000-00004B2A0000}"/>
    <cellStyle name="Nota 2 2 2 3 2 2 3 2 2 2 3 2" xfId="10828" xr:uid="{00000000-0005-0000-0000-00004C2A0000}"/>
    <cellStyle name="Nota 2 2 2 3 2 2 3 2 2 2 3 2 2" xfId="29292" xr:uid="{00000000-0005-0000-0000-00006C720000}"/>
    <cellStyle name="Nota 2 2 2 3 2 2 3 2 2 2 4" xfId="10829" xr:uid="{00000000-0005-0000-0000-00004D2A0000}"/>
    <cellStyle name="Nota 2 2 2 3 2 2 3 2 2 2 5" xfId="27699" xr:uid="{00000000-0005-0000-0000-0000336C0000}"/>
    <cellStyle name="Nota 2 2 2 3 2 2 3 2 2 3" xfId="10830" xr:uid="{00000000-0005-0000-0000-00004E2A0000}"/>
    <cellStyle name="Nota 2 2 2 3 2 2 3 2 2 3 2" xfId="10831" xr:uid="{00000000-0005-0000-0000-00004F2A0000}"/>
    <cellStyle name="Nota 2 2 2 3 2 2 3 2 2 4" xfId="10832" xr:uid="{00000000-0005-0000-0000-0000502A0000}"/>
    <cellStyle name="Nota 2 2 2 3 2 2 3 2 2 4 2" xfId="10833" xr:uid="{00000000-0005-0000-0000-0000512A0000}"/>
    <cellStyle name="Nota 2 2 2 3 2 2 3 2 2 5" xfId="10834" xr:uid="{00000000-0005-0000-0000-0000522A0000}"/>
    <cellStyle name="Nota 2 2 2 3 2 2 3 2 2 6" xfId="31212" xr:uid="{00000000-0005-0000-0000-0000EC790000}"/>
    <cellStyle name="Nota 2 2 2 3 2 2 3 2 3" xfId="10835" xr:uid="{00000000-0005-0000-0000-0000532A0000}"/>
    <cellStyle name="Nota 2 2 2 3 2 2 3 2 3 2" xfId="10836" xr:uid="{00000000-0005-0000-0000-0000542A0000}"/>
    <cellStyle name="Nota 2 2 2 3 2 2 3 2 3 2 2" xfId="10837" xr:uid="{00000000-0005-0000-0000-0000552A0000}"/>
    <cellStyle name="Nota 2 2 2 3 2 2 3 2 3 3" xfId="10838" xr:uid="{00000000-0005-0000-0000-0000562A0000}"/>
    <cellStyle name="Nota 2 2 2 3 2 2 3 2 3 3 2" xfId="10839" xr:uid="{00000000-0005-0000-0000-0000572A0000}"/>
    <cellStyle name="Nota 2 2 2 3 2 2 3 2 3 4" xfId="10840" xr:uid="{00000000-0005-0000-0000-0000582A0000}"/>
    <cellStyle name="Nota 2 2 2 3 2 2 3 2 3 4 2" xfId="26093" xr:uid="{00000000-0005-0000-0000-0000ED650000}"/>
    <cellStyle name="Nota 2 2 2 3 2 2 3 2 4" xfId="10841" xr:uid="{00000000-0005-0000-0000-0000592A0000}"/>
    <cellStyle name="Nota 2 2 2 3 2 2 3 2 4 2" xfId="10842" xr:uid="{00000000-0005-0000-0000-00005A2A0000}"/>
    <cellStyle name="Nota 2 2 2 3 2 2 3 2 4 3" xfId="25975" xr:uid="{00000000-0005-0000-0000-000077650000}"/>
    <cellStyle name="Nota 2 2 2 3 2 2 3 2 5" xfId="10843" xr:uid="{00000000-0005-0000-0000-00005B2A0000}"/>
    <cellStyle name="Nota 2 2 2 3 2 2 3 2 5 2" xfId="10844" xr:uid="{00000000-0005-0000-0000-00005C2A0000}"/>
    <cellStyle name="Nota 2 2 2 3 2 2 3 2 5 2 2" xfId="27076" xr:uid="{00000000-0005-0000-0000-0000C4690000}"/>
    <cellStyle name="Nota 2 2 2 3 2 2 3 2 6" xfId="10845" xr:uid="{00000000-0005-0000-0000-00005D2A0000}"/>
    <cellStyle name="Nota 2 2 2 3 2 2 3 2 7" xfId="26035" xr:uid="{00000000-0005-0000-0000-0000B3650000}"/>
    <cellStyle name="Nota 2 2 2 3 2 2 3 3" xfId="2448" xr:uid="{00000000-0005-0000-0000-000090090000}"/>
    <cellStyle name="Nota 2 2 2 3 2 2 3 3 2" xfId="10846" xr:uid="{00000000-0005-0000-0000-00005E2A0000}"/>
    <cellStyle name="Nota 2 2 2 3 2 2 3 3 2 2" xfId="10847" xr:uid="{00000000-0005-0000-0000-00005F2A0000}"/>
    <cellStyle name="Nota 2 2 2 3 2 2 3 3 2 2 2" xfId="10848" xr:uid="{00000000-0005-0000-0000-0000602A0000}"/>
    <cellStyle name="Nota 2 2 2 3 2 2 3 3 2 3" xfId="10849" xr:uid="{00000000-0005-0000-0000-0000612A0000}"/>
    <cellStyle name="Nota 2 2 2 3 2 2 3 3 2 3 2" xfId="10850" xr:uid="{00000000-0005-0000-0000-0000622A0000}"/>
    <cellStyle name="Nota 2 2 2 3 2 2 3 3 2 3 2 2" xfId="27164" xr:uid="{00000000-0005-0000-0000-00001C6A0000}"/>
    <cellStyle name="Nota 2 2 2 3 2 2 3 3 2 4" xfId="10851" xr:uid="{00000000-0005-0000-0000-0000632A0000}"/>
    <cellStyle name="Nota 2 2 2 3 2 2 3 3 2 4 2" xfId="30917" xr:uid="{00000000-0005-0000-0000-0000C5780000}"/>
    <cellStyle name="Nota 2 2 2 3 2 2 3 3 3" xfId="10852" xr:uid="{00000000-0005-0000-0000-0000642A0000}"/>
    <cellStyle name="Nota 2 2 2 3 2 2 3 3 3 2" xfId="10853" xr:uid="{00000000-0005-0000-0000-0000652A0000}"/>
    <cellStyle name="Nota 2 2 2 3 2 2 3 3 4" xfId="10854" xr:uid="{00000000-0005-0000-0000-0000662A0000}"/>
    <cellStyle name="Nota 2 2 2 3 2 2 3 3 4 2" xfId="10855" xr:uid="{00000000-0005-0000-0000-0000672A0000}"/>
    <cellStyle name="Nota 2 2 2 3 2 2 3 3 5" xfId="10856" xr:uid="{00000000-0005-0000-0000-0000682A0000}"/>
    <cellStyle name="Nota 2 2 2 3 2 2 3 3 6" xfId="27616" xr:uid="{00000000-0005-0000-0000-0000E06B0000}"/>
    <cellStyle name="Nota 2 2 2 3 2 2 3 4" xfId="10857" xr:uid="{00000000-0005-0000-0000-0000692A0000}"/>
    <cellStyle name="Nota 2 2 2 3 2 2 3 4 2" xfId="10858" xr:uid="{00000000-0005-0000-0000-00006A2A0000}"/>
    <cellStyle name="Nota 2 2 2 3 2 2 3 4 2 2" xfId="10859" xr:uid="{00000000-0005-0000-0000-00006B2A0000}"/>
    <cellStyle name="Nota 2 2 2 3 2 2 3 4 3" xfId="10860" xr:uid="{00000000-0005-0000-0000-00006C2A0000}"/>
    <cellStyle name="Nota 2 2 2 3 2 2 3 4 3 2" xfId="10861" xr:uid="{00000000-0005-0000-0000-00006D2A0000}"/>
    <cellStyle name="Nota 2 2 2 3 2 2 3 4 4" xfId="10862" xr:uid="{00000000-0005-0000-0000-00006E2A0000}"/>
    <cellStyle name="Nota 2 2 2 3 2 2 3 5" xfId="10863" xr:uid="{00000000-0005-0000-0000-00006F2A0000}"/>
    <cellStyle name="Nota 2 2 2 3 2 2 3 5 2" xfId="10864" xr:uid="{00000000-0005-0000-0000-0000702A0000}"/>
    <cellStyle name="Nota 2 2 2 3 2 2 3 6" xfId="10865" xr:uid="{00000000-0005-0000-0000-0000712A0000}"/>
    <cellStyle name="Nota 2 2 2 3 2 2 3 6 2" xfId="10866" xr:uid="{00000000-0005-0000-0000-0000722A0000}"/>
    <cellStyle name="Nota 2 2 2 3 2 2 3 6 3" xfId="26803" xr:uid="{00000000-0005-0000-0000-0000B3680000}"/>
    <cellStyle name="Nota 2 2 2 3 2 2 3 7" xfId="10867" xr:uid="{00000000-0005-0000-0000-0000732A0000}"/>
    <cellStyle name="Nota 2 2 2 3 2 2 4" xfId="1381" xr:uid="{00000000-0005-0000-0000-000065050000}"/>
    <cellStyle name="Nota 2 2 2 3 2 2 4 2" xfId="2372" xr:uid="{00000000-0005-0000-0000-000044090000}"/>
    <cellStyle name="Nota 2 2 2 3 2 2 4 2 2" xfId="10868" xr:uid="{00000000-0005-0000-0000-0000742A0000}"/>
    <cellStyle name="Nota 2 2 2 3 2 2 4 2 2 2" xfId="10869" xr:uid="{00000000-0005-0000-0000-0000752A0000}"/>
    <cellStyle name="Nota 2 2 2 3 2 2 4 2 2 2 2" xfId="10870" xr:uid="{00000000-0005-0000-0000-0000762A0000}"/>
    <cellStyle name="Nota 2 2 2 3 2 2 4 2 2 2 2 2" xfId="28433" xr:uid="{00000000-0005-0000-0000-0000116F0000}"/>
    <cellStyle name="Nota 2 2 2 3 2 2 4 2 2 3" xfId="10871" xr:uid="{00000000-0005-0000-0000-0000772A0000}"/>
    <cellStyle name="Nota 2 2 2 3 2 2 4 2 2 3 2" xfId="10872" xr:uid="{00000000-0005-0000-0000-0000782A0000}"/>
    <cellStyle name="Nota 2 2 2 3 2 2 4 2 2 4" xfId="10873" xr:uid="{00000000-0005-0000-0000-0000792A0000}"/>
    <cellStyle name="Nota 2 2 2 3 2 2 4 2 2 5" xfId="31048" xr:uid="{00000000-0005-0000-0000-000048790000}"/>
    <cellStyle name="Nota 2 2 2 3 2 2 4 2 3" xfId="10874" xr:uid="{00000000-0005-0000-0000-00007A2A0000}"/>
    <cellStyle name="Nota 2 2 2 3 2 2 4 2 3 2" xfId="10875" xr:uid="{00000000-0005-0000-0000-00007B2A0000}"/>
    <cellStyle name="Nota 2 2 2 3 2 2 4 2 3 3" xfId="26937" xr:uid="{00000000-0005-0000-0000-000039690000}"/>
    <cellStyle name="Nota 2 2 2 3 2 2 4 2 4" xfId="10876" xr:uid="{00000000-0005-0000-0000-00007C2A0000}"/>
    <cellStyle name="Nota 2 2 2 3 2 2 4 2 4 2" xfId="10877" xr:uid="{00000000-0005-0000-0000-00007D2A0000}"/>
    <cellStyle name="Nota 2 2 2 3 2 2 4 2 5" xfId="10878" xr:uid="{00000000-0005-0000-0000-00007E2A0000}"/>
    <cellStyle name="Nota 2 2 2 3 2 2 4 3" xfId="10879" xr:uid="{00000000-0005-0000-0000-00007F2A0000}"/>
    <cellStyle name="Nota 2 2 2 3 2 2 4 3 2" xfId="10880" xr:uid="{00000000-0005-0000-0000-0000802A0000}"/>
    <cellStyle name="Nota 2 2 2 3 2 2 4 3 2 2" xfId="10881" xr:uid="{00000000-0005-0000-0000-0000812A0000}"/>
    <cellStyle name="Nota 2 2 2 3 2 2 4 3 3" xfId="10882" xr:uid="{00000000-0005-0000-0000-0000822A0000}"/>
    <cellStyle name="Nota 2 2 2 3 2 2 4 3 3 2" xfId="10883" xr:uid="{00000000-0005-0000-0000-0000832A0000}"/>
    <cellStyle name="Nota 2 2 2 3 2 2 4 3 3 3" xfId="28320" xr:uid="{00000000-0005-0000-0000-0000A06E0000}"/>
    <cellStyle name="Nota 2 2 2 3 2 2 4 3 4" xfId="10884" xr:uid="{00000000-0005-0000-0000-0000842A0000}"/>
    <cellStyle name="Nota 2 2 2 3 2 2 4 4" xfId="10885" xr:uid="{00000000-0005-0000-0000-0000852A0000}"/>
    <cellStyle name="Nota 2 2 2 3 2 2 4 4 2" xfId="10886" xr:uid="{00000000-0005-0000-0000-0000862A0000}"/>
    <cellStyle name="Nota 2 2 2 3 2 2 4 5" xfId="10887" xr:uid="{00000000-0005-0000-0000-0000872A0000}"/>
    <cellStyle name="Nota 2 2 2 3 2 2 4 5 2" xfId="10888" xr:uid="{00000000-0005-0000-0000-0000882A0000}"/>
    <cellStyle name="Nota 2 2 2 3 2 2 4 5 2 2" xfId="30354" xr:uid="{00000000-0005-0000-0000-000092760000}"/>
    <cellStyle name="Nota 2 2 2 3 2 2 4 6" xfId="10889" xr:uid="{00000000-0005-0000-0000-0000892A0000}"/>
    <cellStyle name="Nota 2 2 2 3 2 2 4 6 2" xfId="31033" xr:uid="{00000000-0005-0000-0000-000039790000}"/>
    <cellStyle name="Nota 2 2 2 3 2 2 4 7" xfId="31709" xr:uid="{00000000-0005-0000-0000-0000DD7B0000}"/>
    <cellStyle name="Nota 2 2 2 3 2 2 5" xfId="1643" xr:uid="{00000000-0005-0000-0000-00006B060000}"/>
    <cellStyle name="Nota 2 2 2 3 2 2 5 2" xfId="2628" xr:uid="{00000000-0005-0000-0000-0000440A0000}"/>
    <cellStyle name="Nota 2 2 2 3 2 2 5 2 2" xfId="10890" xr:uid="{00000000-0005-0000-0000-00008A2A0000}"/>
    <cellStyle name="Nota 2 2 2 3 2 2 5 2 2 2" xfId="10891" xr:uid="{00000000-0005-0000-0000-00008B2A0000}"/>
    <cellStyle name="Nota 2 2 2 3 2 2 5 2 2 2 2" xfId="10892" xr:uid="{00000000-0005-0000-0000-00008C2A0000}"/>
    <cellStyle name="Nota 2 2 2 3 2 2 5 2 2 3" xfId="10893" xr:uid="{00000000-0005-0000-0000-00008D2A0000}"/>
    <cellStyle name="Nota 2 2 2 3 2 2 5 2 2 3 2" xfId="10894" xr:uid="{00000000-0005-0000-0000-00008E2A0000}"/>
    <cellStyle name="Nota 2 2 2 3 2 2 5 2 2 4" xfId="10895" xr:uid="{00000000-0005-0000-0000-00008F2A0000}"/>
    <cellStyle name="Nota 2 2 2 3 2 2 5 2 3" xfId="10896" xr:uid="{00000000-0005-0000-0000-0000902A0000}"/>
    <cellStyle name="Nota 2 2 2 3 2 2 5 2 3 2" xfId="10897" xr:uid="{00000000-0005-0000-0000-0000912A0000}"/>
    <cellStyle name="Nota 2 2 2 3 2 2 5 2 3 3" xfId="30310" xr:uid="{00000000-0005-0000-0000-000066760000}"/>
    <cellStyle name="Nota 2 2 2 3 2 2 5 2 4" xfId="10898" xr:uid="{00000000-0005-0000-0000-0000922A0000}"/>
    <cellStyle name="Nota 2 2 2 3 2 2 5 2 4 2" xfId="10899" xr:uid="{00000000-0005-0000-0000-0000932A0000}"/>
    <cellStyle name="Nota 2 2 2 3 2 2 5 2 4 3" xfId="30264" xr:uid="{00000000-0005-0000-0000-000038760000}"/>
    <cellStyle name="Nota 2 2 2 3 2 2 5 2 5" xfId="10900" xr:uid="{00000000-0005-0000-0000-0000942A0000}"/>
    <cellStyle name="Nota 2 2 2 3 2 2 5 2 6" xfId="32256" xr:uid="{00000000-0005-0000-0000-0000007E0000}"/>
    <cellStyle name="Nota 2 2 2 3 2 2 5 3" xfId="10901" xr:uid="{00000000-0005-0000-0000-0000952A0000}"/>
    <cellStyle name="Nota 2 2 2 3 2 2 5 3 2" xfId="10902" xr:uid="{00000000-0005-0000-0000-0000962A0000}"/>
    <cellStyle name="Nota 2 2 2 3 2 2 5 3 2 2" xfId="10903" xr:uid="{00000000-0005-0000-0000-0000972A0000}"/>
    <cellStyle name="Nota 2 2 2 3 2 2 5 3 3" xfId="10904" xr:uid="{00000000-0005-0000-0000-0000982A0000}"/>
    <cellStyle name="Nota 2 2 2 3 2 2 5 3 3 2" xfId="10905" xr:uid="{00000000-0005-0000-0000-0000992A0000}"/>
    <cellStyle name="Nota 2 2 2 3 2 2 5 3 3 3" xfId="30512" xr:uid="{00000000-0005-0000-0000-000030770000}"/>
    <cellStyle name="Nota 2 2 2 3 2 2 5 3 4" xfId="10906" xr:uid="{00000000-0005-0000-0000-00009A2A0000}"/>
    <cellStyle name="Nota 2 2 2 3 2 2 5 3 4 2" xfId="28640" xr:uid="{00000000-0005-0000-0000-0000E06F0000}"/>
    <cellStyle name="Nota 2 2 2 3 2 2 5 4" xfId="10907" xr:uid="{00000000-0005-0000-0000-00009B2A0000}"/>
    <cellStyle name="Nota 2 2 2 3 2 2 5 4 2" xfId="10908" xr:uid="{00000000-0005-0000-0000-00009C2A0000}"/>
    <cellStyle name="Nota 2 2 2 3 2 2 5 4 2 2" xfId="29599" xr:uid="{00000000-0005-0000-0000-00009F730000}"/>
    <cellStyle name="Nota 2 2 2 3 2 2 5 4 3" xfId="28944" xr:uid="{00000000-0005-0000-0000-000010710000}"/>
    <cellStyle name="Nota 2 2 2 3 2 2 5 5" xfId="10909" xr:uid="{00000000-0005-0000-0000-00009D2A0000}"/>
    <cellStyle name="Nota 2 2 2 3 2 2 5 5 2" xfId="10910" xr:uid="{00000000-0005-0000-0000-00009E2A0000}"/>
    <cellStyle name="Nota 2 2 2 3 2 2 5 5 2 2" xfId="28855" xr:uid="{00000000-0005-0000-0000-0000B7700000}"/>
    <cellStyle name="Nota 2 2 2 3 2 2 5 6" xfId="10911" xr:uid="{00000000-0005-0000-0000-00009F2A0000}"/>
    <cellStyle name="Nota 2 2 2 3 2 2 5 6 2" xfId="29650" xr:uid="{00000000-0005-0000-0000-0000D2730000}"/>
    <cellStyle name="Nota 2 2 2 3 2 2 5 7" xfId="31822" xr:uid="{00000000-0005-0000-0000-00004E7C0000}"/>
    <cellStyle name="Nota 2 2 2 3 2 2 6" xfId="2071" xr:uid="{00000000-0005-0000-0000-000017080000}"/>
    <cellStyle name="Nota 2 2 2 3 2 2 6 2" xfId="10912" xr:uid="{00000000-0005-0000-0000-0000A02A0000}"/>
    <cellStyle name="Nota 2 2 2 3 2 2 6 2 2" xfId="10913" xr:uid="{00000000-0005-0000-0000-0000A12A0000}"/>
    <cellStyle name="Nota 2 2 2 3 2 2 6 2 2 2" xfId="10914" xr:uid="{00000000-0005-0000-0000-0000A22A0000}"/>
    <cellStyle name="Nota 2 2 2 3 2 2 6 2 3" xfId="10915" xr:uid="{00000000-0005-0000-0000-0000A32A0000}"/>
    <cellStyle name="Nota 2 2 2 3 2 2 6 2 3 2" xfId="10916" xr:uid="{00000000-0005-0000-0000-0000A42A0000}"/>
    <cellStyle name="Nota 2 2 2 3 2 2 6 2 4" xfId="10917" xr:uid="{00000000-0005-0000-0000-0000A52A0000}"/>
    <cellStyle name="Nota 2 2 2 3 2 2 6 3" xfId="10918" xr:uid="{00000000-0005-0000-0000-0000A62A0000}"/>
    <cellStyle name="Nota 2 2 2 3 2 2 6 3 2" xfId="10919" xr:uid="{00000000-0005-0000-0000-0000A72A0000}"/>
    <cellStyle name="Nota 2 2 2 3 2 2 6 3 2 2" xfId="27298" xr:uid="{00000000-0005-0000-0000-0000A26A0000}"/>
    <cellStyle name="Nota 2 2 2 3 2 2 6 4" xfId="10920" xr:uid="{00000000-0005-0000-0000-0000A82A0000}"/>
    <cellStyle name="Nota 2 2 2 3 2 2 6 4 2" xfId="10921" xr:uid="{00000000-0005-0000-0000-0000A92A0000}"/>
    <cellStyle name="Nota 2 2 2 3 2 2 6 4 3" xfId="31003" xr:uid="{00000000-0005-0000-0000-00001B790000}"/>
    <cellStyle name="Nota 2 2 2 3 2 2 6 5" xfId="10922" xr:uid="{00000000-0005-0000-0000-0000AA2A0000}"/>
    <cellStyle name="Nota 2 2 2 3 2 2 6 6" xfId="32131" xr:uid="{00000000-0005-0000-0000-0000837D0000}"/>
    <cellStyle name="Nota 2 2 2 3 2 2 7" xfId="2813" xr:uid="{00000000-0005-0000-0000-0000FD0A0000}"/>
    <cellStyle name="Nota 2 2 2 3 2 2 7 2" xfId="10923" xr:uid="{00000000-0005-0000-0000-0000AB2A0000}"/>
    <cellStyle name="Nota 2 2 2 3 2 2 7 2 2" xfId="10924" xr:uid="{00000000-0005-0000-0000-0000AC2A0000}"/>
    <cellStyle name="Nota 2 2 2 3 2 2 7 3" xfId="10925" xr:uid="{00000000-0005-0000-0000-0000AD2A0000}"/>
    <cellStyle name="Nota 2 2 2 3 2 2 7 3 2" xfId="10926" xr:uid="{00000000-0005-0000-0000-0000AE2A0000}"/>
    <cellStyle name="Nota 2 2 2 3 2 2 7 4" xfId="10927" xr:uid="{00000000-0005-0000-0000-0000AF2A0000}"/>
    <cellStyle name="Nota 2 2 2 3 2 2 7 5" xfId="28374" xr:uid="{00000000-0005-0000-0000-0000D66E0000}"/>
    <cellStyle name="Nota 2 2 2 3 2 2 8" xfId="10928" xr:uid="{00000000-0005-0000-0000-0000B02A0000}"/>
    <cellStyle name="Nota 2 2 2 3 2 2 8 2" xfId="10929" xr:uid="{00000000-0005-0000-0000-0000B12A0000}"/>
    <cellStyle name="Nota 2 2 2 3 2 2 9" xfId="10930" xr:uid="{00000000-0005-0000-0000-0000B22A0000}"/>
    <cellStyle name="Nota 2 2 2 3 2 2 9 2" xfId="10931" xr:uid="{00000000-0005-0000-0000-0000B32A0000}"/>
    <cellStyle name="Nota 2 2 2 3 2 2 9 3" xfId="29934" xr:uid="{00000000-0005-0000-0000-0000EE740000}"/>
    <cellStyle name="Nota 2 2 2 3 2 3" xfId="1262" xr:uid="{00000000-0005-0000-0000-0000EE040000}"/>
    <cellStyle name="Nota 2 2 2 3 2 3 2" xfId="1380" xr:uid="{00000000-0005-0000-0000-000064050000}"/>
    <cellStyle name="Nota 2 2 2 3 2 3 2 2" xfId="2371" xr:uid="{00000000-0005-0000-0000-000043090000}"/>
    <cellStyle name="Nota 2 2 2 3 2 3 2 2 2" xfId="10932" xr:uid="{00000000-0005-0000-0000-0000B42A0000}"/>
    <cellStyle name="Nota 2 2 2 3 2 3 2 2 2 2" xfId="10933" xr:uid="{00000000-0005-0000-0000-0000B52A0000}"/>
    <cellStyle name="Nota 2 2 2 3 2 3 2 2 2 2 2" xfId="10934" xr:uid="{00000000-0005-0000-0000-0000B62A0000}"/>
    <cellStyle name="Nota 2 2 2 3 2 3 2 2 2 2 2 2" xfId="26111" xr:uid="{00000000-0005-0000-0000-0000FF650000}"/>
    <cellStyle name="Nota 2 2 2 3 2 3 2 2 2 3" xfId="10935" xr:uid="{00000000-0005-0000-0000-0000B72A0000}"/>
    <cellStyle name="Nota 2 2 2 3 2 3 2 2 2 3 2" xfId="10936" xr:uid="{00000000-0005-0000-0000-0000B82A0000}"/>
    <cellStyle name="Nota 2 2 2 3 2 3 2 2 2 4" xfId="10937" xr:uid="{00000000-0005-0000-0000-0000B92A0000}"/>
    <cellStyle name="Nota 2 2 2 3 2 3 2 2 2 5" xfId="27535" xr:uid="{00000000-0005-0000-0000-00008F6B0000}"/>
    <cellStyle name="Nota 2 2 2 3 2 3 2 2 3" xfId="10938" xr:uid="{00000000-0005-0000-0000-0000BA2A0000}"/>
    <cellStyle name="Nota 2 2 2 3 2 3 2 2 3 2" xfId="10939" xr:uid="{00000000-0005-0000-0000-0000BB2A0000}"/>
    <cellStyle name="Nota 2 2 2 3 2 3 2 2 3 2 2" xfId="26655" xr:uid="{00000000-0005-0000-0000-00001F680000}"/>
    <cellStyle name="Nota 2 2 2 3 2 3 2 2 4" xfId="10940" xr:uid="{00000000-0005-0000-0000-0000BC2A0000}"/>
    <cellStyle name="Nota 2 2 2 3 2 3 2 2 4 2" xfId="10941" xr:uid="{00000000-0005-0000-0000-0000BD2A0000}"/>
    <cellStyle name="Nota 2 2 2 3 2 3 2 2 4 2 2" xfId="26142" xr:uid="{00000000-0005-0000-0000-00001E660000}"/>
    <cellStyle name="Nota 2 2 2 3 2 3 2 2 5" xfId="10942" xr:uid="{00000000-0005-0000-0000-0000BE2A0000}"/>
    <cellStyle name="Nota 2 2 2 3 2 3 2 3" xfId="10943" xr:uid="{00000000-0005-0000-0000-0000BF2A0000}"/>
    <cellStyle name="Nota 2 2 2 3 2 3 2 3 2" xfId="10944" xr:uid="{00000000-0005-0000-0000-0000C02A0000}"/>
    <cellStyle name="Nota 2 2 2 3 2 3 2 3 2 2" xfId="10945" xr:uid="{00000000-0005-0000-0000-0000C12A0000}"/>
    <cellStyle name="Nota 2 2 2 3 2 3 2 3 2 2 2" xfId="28417" xr:uid="{00000000-0005-0000-0000-0000016F0000}"/>
    <cellStyle name="Nota 2 2 2 3 2 3 2 3 3" xfId="10946" xr:uid="{00000000-0005-0000-0000-0000C22A0000}"/>
    <cellStyle name="Nota 2 2 2 3 2 3 2 3 3 2" xfId="10947" xr:uid="{00000000-0005-0000-0000-0000C32A0000}"/>
    <cellStyle name="Nota 2 2 2 3 2 3 2 3 3 3" xfId="26531" xr:uid="{00000000-0005-0000-0000-0000A3670000}"/>
    <cellStyle name="Nota 2 2 2 3 2 3 2 3 4" xfId="10948" xr:uid="{00000000-0005-0000-0000-0000C42A0000}"/>
    <cellStyle name="Nota 2 2 2 3 2 3 2 4" xfId="10949" xr:uid="{00000000-0005-0000-0000-0000C52A0000}"/>
    <cellStyle name="Nota 2 2 2 3 2 3 2 4 2" xfId="10950" xr:uid="{00000000-0005-0000-0000-0000C62A0000}"/>
    <cellStyle name="Nota 2 2 2 3 2 3 2 4 2 2" xfId="26504" xr:uid="{00000000-0005-0000-0000-000088670000}"/>
    <cellStyle name="Nota 2 2 2 3 2 3 2 5" xfId="10951" xr:uid="{00000000-0005-0000-0000-0000C72A0000}"/>
    <cellStyle name="Nota 2 2 2 3 2 3 2 5 2" xfId="10952" xr:uid="{00000000-0005-0000-0000-0000C82A0000}"/>
    <cellStyle name="Nota 2 2 2 3 2 3 2 6" xfId="10953" xr:uid="{00000000-0005-0000-0000-0000C92A0000}"/>
    <cellStyle name="Nota 2 2 2 3 2 3 2 7" xfId="27704" xr:uid="{00000000-0005-0000-0000-0000386C0000}"/>
    <cellStyle name="Nota 2 2 2 3 2 3 3" xfId="1642" xr:uid="{00000000-0005-0000-0000-00006A060000}"/>
    <cellStyle name="Nota 2 2 2 3 2 3 3 2" xfId="2627" xr:uid="{00000000-0005-0000-0000-0000430A0000}"/>
    <cellStyle name="Nota 2 2 2 3 2 3 3 2 2" xfId="10954" xr:uid="{00000000-0005-0000-0000-0000CA2A0000}"/>
    <cellStyle name="Nota 2 2 2 3 2 3 3 2 2 2" xfId="10955" xr:uid="{00000000-0005-0000-0000-0000CB2A0000}"/>
    <cellStyle name="Nota 2 2 2 3 2 3 3 2 2 2 2" xfId="10956" xr:uid="{00000000-0005-0000-0000-0000CC2A0000}"/>
    <cellStyle name="Nota 2 2 2 3 2 3 3 2 2 3" xfId="10957" xr:uid="{00000000-0005-0000-0000-0000CD2A0000}"/>
    <cellStyle name="Nota 2 2 2 3 2 3 3 2 2 3 2" xfId="10958" xr:uid="{00000000-0005-0000-0000-0000CE2A0000}"/>
    <cellStyle name="Nota 2 2 2 3 2 3 3 2 2 3 2 2" xfId="30813" xr:uid="{00000000-0005-0000-0000-00005D780000}"/>
    <cellStyle name="Nota 2 2 2 3 2 3 3 2 2 4" xfId="10959" xr:uid="{00000000-0005-0000-0000-0000CF2A0000}"/>
    <cellStyle name="Nota 2 2 2 3 2 3 3 2 2 5" xfId="30167" xr:uid="{00000000-0005-0000-0000-0000D7750000}"/>
    <cellStyle name="Nota 2 2 2 3 2 3 3 2 3" xfId="10960" xr:uid="{00000000-0005-0000-0000-0000D02A0000}"/>
    <cellStyle name="Nota 2 2 2 3 2 3 3 2 3 2" xfId="10961" xr:uid="{00000000-0005-0000-0000-0000D12A0000}"/>
    <cellStyle name="Nota 2 2 2 3 2 3 3 2 4" xfId="10962" xr:uid="{00000000-0005-0000-0000-0000D22A0000}"/>
    <cellStyle name="Nota 2 2 2 3 2 3 3 2 4 2" xfId="10963" xr:uid="{00000000-0005-0000-0000-0000D32A0000}"/>
    <cellStyle name="Nota 2 2 2 3 2 3 3 2 5" xfId="10964" xr:uid="{00000000-0005-0000-0000-0000D42A0000}"/>
    <cellStyle name="Nota 2 2 2 3 2 3 3 2 6" xfId="32255" xr:uid="{00000000-0005-0000-0000-0000FF7D0000}"/>
    <cellStyle name="Nota 2 2 2 3 2 3 3 3" xfId="10965" xr:uid="{00000000-0005-0000-0000-0000D52A0000}"/>
    <cellStyle name="Nota 2 2 2 3 2 3 3 3 2" xfId="10966" xr:uid="{00000000-0005-0000-0000-0000D62A0000}"/>
    <cellStyle name="Nota 2 2 2 3 2 3 3 3 2 2" xfId="10967" xr:uid="{00000000-0005-0000-0000-0000D72A0000}"/>
    <cellStyle name="Nota 2 2 2 3 2 3 3 3 2 3" xfId="31075" xr:uid="{00000000-0005-0000-0000-000063790000}"/>
    <cellStyle name="Nota 2 2 2 3 2 3 3 3 3" xfId="10968" xr:uid="{00000000-0005-0000-0000-0000D82A0000}"/>
    <cellStyle name="Nota 2 2 2 3 2 3 3 3 3 2" xfId="10969" xr:uid="{00000000-0005-0000-0000-0000D92A0000}"/>
    <cellStyle name="Nota 2 2 2 3 2 3 3 3 4" xfId="10970" xr:uid="{00000000-0005-0000-0000-0000DA2A0000}"/>
    <cellStyle name="Nota 2 2 2 3 2 3 3 3 5" xfId="25236" xr:uid="{00000000-0005-0000-0000-000094620000}"/>
    <cellStyle name="Nota 2 2 2 3 2 3 3 4" xfId="10971" xr:uid="{00000000-0005-0000-0000-0000DB2A0000}"/>
    <cellStyle name="Nota 2 2 2 3 2 3 3 4 2" xfId="10972" xr:uid="{00000000-0005-0000-0000-0000DC2A0000}"/>
    <cellStyle name="Nota 2 2 2 3 2 3 3 5" xfId="10973" xr:uid="{00000000-0005-0000-0000-0000DD2A0000}"/>
    <cellStyle name="Nota 2 2 2 3 2 3 3 5 2" xfId="10974" xr:uid="{00000000-0005-0000-0000-0000DE2A0000}"/>
    <cellStyle name="Nota 2 2 2 3 2 3 3 5 3" xfId="27893" xr:uid="{00000000-0005-0000-0000-0000F56C0000}"/>
    <cellStyle name="Nota 2 2 2 3 2 3 3 6" xfId="10975" xr:uid="{00000000-0005-0000-0000-0000DF2A0000}"/>
    <cellStyle name="Nota 2 2 2 3 2 3 3 7" xfId="31821" xr:uid="{00000000-0005-0000-0000-00004D7C0000}"/>
    <cellStyle name="Nota 2 2 2 3 2 3 4" xfId="2260" xr:uid="{00000000-0005-0000-0000-0000D4080000}"/>
    <cellStyle name="Nota 2 2 2 3 2 3 4 2" xfId="10976" xr:uid="{00000000-0005-0000-0000-0000E02A0000}"/>
    <cellStyle name="Nota 2 2 2 3 2 3 4 2 2" xfId="10977" xr:uid="{00000000-0005-0000-0000-0000E12A0000}"/>
    <cellStyle name="Nota 2 2 2 3 2 3 4 2 2 2" xfId="10978" xr:uid="{00000000-0005-0000-0000-0000E22A0000}"/>
    <cellStyle name="Nota 2 2 2 3 2 3 4 2 2 2 2" xfId="26114" xr:uid="{00000000-0005-0000-0000-000002660000}"/>
    <cellStyle name="Nota 2 2 2 3 2 3 4 2 2 3" xfId="25623" xr:uid="{00000000-0005-0000-0000-000017640000}"/>
    <cellStyle name="Nota 2 2 2 3 2 3 4 2 3" xfId="10979" xr:uid="{00000000-0005-0000-0000-0000E32A0000}"/>
    <cellStyle name="Nota 2 2 2 3 2 3 4 2 3 2" xfId="10980" xr:uid="{00000000-0005-0000-0000-0000E42A0000}"/>
    <cellStyle name="Nota 2 2 2 3 2 3 4 2 4" xfId="10981" xr:uid="{00000000-0005-0000-0000-0000E52A0000}"/>
    <cellStyle name="Nota 2 2 2 3 2 3 4 2 4 2" xfId="27810" xr:uid="{00000000-0005-0000-0000-0000A26C0000}"/>
    <cellStyle name="Nota 2 2 2 3 2 3 4 3" xfId="10982" xr:uid="{00000000-0005-0000-0000-0000E62A0000}"/>
    <cellStyle name="Nota 2 2 2 3 2 3 4 3 2" xfId="10983" xr:uid="{00000000-0005-0000-0000-0000E72A0000}"/>
    <cellStyle name="Nota 2 2 2 3 2 3 4 3 2 2" xfId="25526" xr:uid="{00000000-0005-0000-0000-0000B6630000}"/>
    <cellStyle name="Nota 2 2 2 3 2 3 4 4" xfId="10984" xr:uid="{00000000-0005-0000-0000-0000E82A0000}"/>
    <cellStyle name="Nota 2 2 2 3 2 3 4 4 2" xfId="10985" xr:uid="{00000000-0005-0000-0000-0000E92A0000}"/>
    <cellStyle name="Nota 2 2 2 3 2 3 4 5" xfId="10986" xr:uid="{00000000-0005-0000-0000-0000EA2A0000}"/>
    <cellStyle name="Nota 2 2 2 3 2 3 4 6" xfId="27189" xr:uid="{00000000-0005-0000-0000-0000356A0000}"/>
    <cellStyle name="Nota 2 2 2 3 2 3 5" xfId="10987" xr:uid="{00000000-0005-0000-0000-0000EB2A0000}"/>
    <cellStyle name="Nota 2 2 2 3 2 3 5 2" xfId="10988" xr:uid="{00000000-0005-0000-0000-0000EC2A0000}"/>
    <cellStyle name="Nota 2 2 2 3 2 3 5 2 2" xfId="10989" xr:uid="{00000000-0005-0000-0000-0000ED2A0000}"/>
    <cellStyle name="Nota 2 2 2 3 2 3 5 3" xfId="10990" xr:uid="{00000000-0005-0000-0000-0000EE2A0000}"/>
    <cellStyle name="Nota 2 2 2 3 2 3 5 3 2" xfId="10991" xr:uid="{00000000-0005-0000-0000-0000EF2A0000}"/>
    <cellStyle name="Nota 2 2 2 3 2 3 5 4" xfId="10992" xr:uid="{00000000-0005-0000-0000-0000F02A0000}"/>
    <cellStyle name="Nota 2 2 2 3 2 3 5 5" xfId="29698" xr:uid="{00000000-0005-0000-0000-000002740000}"/>
    <cellStyle name="Nota 2 2 2 3 2 3 6" xfId="10993" xr:uid="{00000000-0005-0000-0000-0000F12A0000}"/>
    <cellStyle name="Nota 2 2 2 3 2 3 6 2" xfId="10994" xr:uid="{00000000-0005-0000-0000-0000F22A0000}"/>
    <cellStyle name="Nota 2 2 2 3 2 3 6 3" xfId="28872" xr:uid="{00000000-0005-0000-0000-0000C8700000}"/>
    <cellStyle name="Nota 2 2 2 3 2 3 7" xfId="10995" xr:uid="{00000000-0005-0000-0000-0000F32A0000}"/>
    <cellStyle name="Nota 2 2 2 3 2 3 7 2" xfId="10996" xr:uid="{00000000-0005-0000-0000-0000F42A0000}"/>
    <cellStyle name="Nota 2 2 2 3 2 3 8" xfId="10997" xr:uid="{00000000-0005-0000-0000-0000F52A0000}"/>
    <cellStyle name="Nota 2 2 2 3 2 3 8 2" xfId="29439" xr:uid="{00000000-0005-0000-0000-0000FF720000}"/>
    <cellStyle name="Nota 2 2 2 3 2 3 9" xfId="31498" xr:uid="{00000000-0005-0000-0000-00000A7B0000}"/>
    <cellStyle name="Nota 2 2 2 3 2 4" xfId="1221" xr:uid="{00000000-0005-0000-0000-0000C5040000}"/>
    <cellStyle name="Nota 2 2 2 3 2 4 2" xfId="1531" xr:uid="{00000000-0005-0000-0000-0000FB050000}"/>
    <cellStyle name="Nota 2 2 2 3 2 4 2 2" xfId="2522" xr:uid="{00000000-0005-0000-0000-0000DA090000}"/>
    <cellStyle name="Nota 2 2 2 3 2 4 2 2 2" xfId="10998" xr:uid="{00000000-0005-0000-0000-0000F62A0000}"/>
    <cellStyle name="Nota 2 2 2 3 2 4 2 2 2 2" xfId="10999" xr:uid="{00000000-0005-0000-0000-0000F72A0000}"/>
    <cellStyle name="Nota 2 2 2 3 2 4 2 2 2 2 2" xfId="11000" xr:uid="{00000000-0005-0000-0000-0000F82A0000}"/>
    <cellStyle name="Nota 2 2 2 3 2 4 2 2 2 2 3" xfId="29462" xr:uid="{00000000-0005-0000-0000-000016730000}"/>
    <cellStyle name="Nota 2 2 2 3 2 4 2 2 2 3" xfId="11001" xr:uid="{00000000-0005-0000-0000-0000F92A0000}"/>
    <cellStyle name="Nota 2 2 2 3 2 4 2 2 2 3 2" xfId="11002" xr:uid="{00000000-0005-0000-0000-0000FA2A0000}"/>
    <cellStyle name="Nota 2 2 2 3 2 4 2 2 2 3 3" xfId="28103" xr:uid="{00000000-0005-0000-0000-0000C76D0000}"/>
    <cellStyle name="Nota 2 2 2 3 2 4 2 2 2 4" xfId="11003" xr:uid="{00000000-0005-0000-0000-0000FB2A0000}"/>
    <cellStyle name="Nota 2 2 2 3 2 4 2 2 3" xfId="11004" xr:uid="{00000000-0005-0000-0000-0000FC2A0000}"/>
    <cellStyle name="Nota 2 2 2 3 2 4 2 2 3 2" xfId="11005" xr:uid="{00000000-0005-0000-0000-0000FD2A0000}"/>
    <cellStyle name="Nota 2 2 2 3 2 4 2 2 4" xfId="11006" xr:uid="{00000000-0005-0000-0000-0000FE2A0000}"/>
    <cellStyle name="Nota 2 2 2 3 2 4 2 2 4 2" xfId="11007" xr:uid="{00000000-0005-0000-0000-0000FF2A0000}"/>
    <cellStyle name="Nota 2 2 2 3 2 4 2 2 4 2 2" xfId="30274" xr:uid="{00000000-0005-0000-0000-000042760000}"/>
    <cellStyle name="Nota 2 2 2 3 2 4 2 2 5" xfId="11008" xr:uid="{00000000-0005-0000-0000-0000002B0000}"/>
    <cellStyle name="Nota 2 2 2 3 2 4 2 2 5 2" xfId="30552" xr:uid="{00000000-0005-0000-0000-000058770000}"/>
    <cellStyle name="Nota 2 2 2 3 2 4 2 2 6" xfId="32199" xr:uid="{00000000-0005-0000-0000-0000C77D0000}"/>
    <cellStyle name="Nota 2 2 2 3 2 4 2 3" xfId="11009" xr:uid="{00000000-0005-0000-0000-0000012B0000}"/>
    <cellStyle name="Nota 2 2 2 3 2 4 2 3 2" xfId="11010" xr:uid="{00000000-0005-0000-0000-0000022B0000}"/>
    <cellStyle name="Nota 2 2 2 3 2 4 2 3 2 2" xfId="11011" xr:uid="{00000000-0005-0000-0000-0000032B0000}"/>
    <cellStyle name="Nota 2 2 2 3 2 4 2 3 3" xfId="11012" xr:uid="{00000000-0005-0000-0000-0000042B0000}"/>
    <cellStyle name="Nota 2 2 2 3 2 4 2 3 3 2" xfId="11013" xr:uid="{00000000-0005-0000-0000-0000052B0000}"/>
    <cellStyle name="Nota 2 2 2 3 2 4 2 3 3 2 2" xfId="30738" xr:uid="{00000000-0005-0000-0000-000012780000}"/>
    <cellStyle name="Nota 2 2 2 3 2 4 2 3 4" xfId="11014" xr:uid="{00000000-0005-0000-0000-0000062B0000}"/>
    <cellStyle name="Nota 2 2 2 3 2 4 2 4" xfId="11015" xr:uid="{00000000-0005-0000-0000-0000072B0000}"/>
    <cellStyle name="Nota 2 2 2 3 2 4 2 4 2" xfId="11016" xr:uid="{00000000-0005-0000-0000-0000082B0000}"/>
    <cellStyle name="Nota 2 2 2 3 2 4 2 5" xfId="11017" xr:uid="{00000000-0005-0000-0000-0000092B0000}"/>
    <cellStyle name="Nota 2 2 2 3 2 4 2 5 2" xfId="11018" xr:uid="{00000000-0005-0000-0000-00000A2B0000}"/>
    <cellStyle name="Nota 2 2 2 3 2 4 2 6" xfId="11019" xr:uid="{00000000-0005-0000-0000-00000B2B0000}"/>
    <cellStyle name="Nota 2 2 2 3 2 4 2 7" xfId="31757" xr:uid="{00000000-0005-0000-0000-00000D7C0000}"/>
    <cellStyle name="Nota 2 2 2 3 2 4 3" xfId="1793" xr:uid="{00000000-0005-0000-0000-000001070000}"/>
    <cellStyle name="Nota 2 2 2 3 2 4 3 2" xfId="2778" xr:uid="{00000000-0005-0000-0000-0000DA0A0000}"/>
    <cellStyle name="Nota 2 2 2 3 2 4 3 2 2" xfId="11020" xr:uid="{00000000-0005-0000-0000-00000C2B0000}"/>
    <cellStyle name="Nota 2 2 2 3 2 4 3 2 2 2" xfId="11021" xr:uid="{00000000-0005-0000-0000-00000D2B0000}"/>
    <cellStyle name="Nota 2 2 2 3 2 4 3 2 2 2 2" xfId="11022" xr:uid="{00000000-0005-0000-0000-00000E2B0000}"/>
    <cellStyle name="Nota 2 2 2 3 2 4 3 2 2 3" xfId="11023" xr:uid="{00000000-0005-0000-0000-00000F2B0000}"/>
    <cellStyle name="Nota 2 2 2 3 2 4 3 2 2 3 2" xfId="11024" xr:uid="{00000000-0005-0000-0000-0000102B0000}"/>
    <cellStyle name="Nota 2 2 2 3 2 4 3 2 2 4" xfId="11025" xr:uid="{00000000-0005-0000-0000-0000112B0000}"/>
    <cellStyle name="Nota 2 2 2 3 2 4 3 2 3" xfId="11026" xr:uid="{00000000-0005-0000-0000-0000122B0000}"/>
    <cellStyle name="Nota 2 2 2 3 2 4 3 2 3 2" xfId="11027" xr:uid="{00000000-0005-0000-0000-0000132B0000}"/>
    <cellStyle name="Nota 2 2 2 3 2 4 3 2 4" xfId="11028" xr:uid="{00000000-0005-0000-0000-0000142B0000}"/>
    <cellStyle name="Nota 2 2 2 3 2 4 3 2 4 2" xfId="11029" xr:uid="{00000000-0005-0000-0000-0000152B0000}"/>
    <cellStyle name="Nota 2 2 2 3 2 4 3 2 4 3" xfId="25594" xr:uid="{00000000-0005-0000-0000-0000FA630000}"/>
    <cellStyle name="Nota 2 2 2 3 2 4 3 2 5" xfId="11030" xr:uid="{00000000-0005-0000-0000-0000162B0000}"/>
    <cellStyle name="Nota 2 2 2 3 2 4 3 2 6" xfId="32345" xr:uid="{00000000-0005-0000-0000-0000597E0000}"/>
    <cellStyle name="Nota 2 2 2 3 2 4 3 3" xfId="11031" xr:uid="{00000000-0005-0000-0000-0000172B0000}"/>
    <cellStyle name="Nota 2 2 2 3 2 4 3 3 2" xfId="11032" xr:uid="{00000000-0005-0000-0000-0000182B0000}"/>
    <cellStyle name="Nota 2 2 2 3 2 4 3 3 2 2" xfId="11033" xr:uid="{00000000-0005-0000-0000-0000192B0000}"/>
    <cellStyle name="Nota 2 2 2 3 2 4 3 3 2 2 2" xfId="27226" xr:uid="{00000000-0005-0000-0000-00005A6A0000}"/>
    <cellStyle name="Nota 2 2 2 3 2 4 3 3 3" xfId="11034" xr:uid="{00000000-0005-0000-0000-00001A2B0000}"/>
    <cellStyle name="Nota 2 2 2 3 2 4 3 3 3 2" xfId="11035" xr:uid="{00000000-0005-0000-0000-00001B2B0000}"/>
    <cellStyle name="Nota 2 2 2 3 2 4 3 3 3 2 2" xfId="25376" xr:uid="{00000000-0005-0000-0000-000020630000}"/>
    <cellStyle name="Nota 2 2 2 3 2 4 3 3 4" xfId="11036" xr:uid="{00000000-0005-0000-0000-00001C2B0000}"/>
    <cellStyle name="Nota 2 2 2 3 2 4 3 4" xfId="11037" xr:uid="{00000000-0005-0000-0000-00001D2B0000}"/>
    <cellStyle name="Nota 2 2 2 3 2 4 3 4 2" xfId="11038" xr:uid="{00000000-0005-0000-0000-00001E2B0000}"/>
    <cellStyle name="Nota 2 2 2 3 2 4 3 5" xfId="11039" xr:uid="{00000000-0005-0000-0000-00001F2B0000}"/>
    <cellStyle name="Nota 2 2 2 3 2 4 3 5 2" xfId="11040" xr:uid="{00000000-0005-0000-0000-0000202B0000}"/>
    <cellStyle name="Nota 2 2 2 3 2 4 3 6" xfId="11041" xr:uid="{00000000-0005-0000-0000-0000212B0000}"/>
    <cellStyle name="Nota 2 2 2 3 2 4 3 7" xfId="29564" xr:uid="{00000000-0005-0000-0000-00007C730000}"/>
    <cellStyle name="Nota 2 2 2 3 2 4 4" xfId="2219" xr:uid="{00000000-0005-0000-0000-0000AB080000}"/>
    <cellStyle name="Nota 2 2 2 3 2 4 4 2" xfId="11042" xr:uid="{00000000-0005-0000-0000-0000222B0000}"/>
    <cellStyle name="Nota 2 2 2 3 2 4 4 2 2" xfId="11043" xr:uid="{00000000-0005-0000-0000-0000232B0000}"/>
    <cellStyle name="Nota 2 2 2 3 2 4 4 2 2 2" xfId="11044" xr:uid="{00000000-0005-0000-0000-0000242B0000}"/>
    <cellStyle name="Nota 2 2 2 3 2 4 4 2 2 2 2" xfId="28214" xr:uid="{00000000-0005-0000-0000-0000366E0000}"/>
    <cellStyle name="Nota 2 2 2 3 2 4 4 2 2 3" xfId="25107" xr:uid="{00000000-0005-0000-0000-000013620000}"/>
    <cellStyle name="Nota 2 2 2 3 2 4 4 2 3" xfId="11045" xr:uid="{00000000-0005-0000-0000-0000252B0000}"/>
    <cellStyle name="Nota 2 2 2 3 2 4 4 2 3 2" xfId="11046" xr:uid="{00000000-0005-0000-0000-0000262B0000}"/>
    <cellStyle name="Nota 2 2 2 3 2 4 4 2 3 2 2" xfId="25109" xr:uid="{00000000-0005-0000-0000-000015620000}"/>
    <cellStyle name="Nota 2 2 2 3 2 4 4 2 4" xfId="11047" xr:uid="{00000000-0005-0000-0000-0000272B0000}"/>
    <cellStyle name="Nota 2 2 2 3 2 4 4 2 4 2" xfId="25349" xr:uid="{00000000-0005-0000-0000-000005630000}"/>
    <cellStyle name="Nota 2 2 2 3 2 4 4 3" xfId="11048" xr:uid="{00000000-0005-0000-0000-0000282B0000}"/>
    <cellStyle name="Nota 2 2 2 3 2 4 4 3 2" xfId="11049" xr:uid="{00000000-0005-0000-0000-0000292B0000}"/>
    <cellStyle name="Nota 2 2 2 3 2 4 4 3 2 2" xfId="26408" xr:uid="{00000000-0005-0000-0000-000028670000}"/>
    <cellStyle name="Nota 2 2 2 3 2 4 4 3 3" xfId="25626" xr:uid="{00000000-0005-0000-0000-00001A640000}"/>
    <cellStyle name="Nota 2 2 2 3 2 4 4 4" xfId="11050" xr:uid="{00000000-0005-0000-0000-00002A2B0000}"/>
    <cellStyle name="Nota 2 2 2 3 2 4 4 4 2" xfId="11051" xr:uid="{00000000-0005-0000-0000-00002B2B0000}"/>
    <cellStyle name="Nota 2 2 2 3 2 4 4 5" xfId="11052" xr:uid="{00000000-0005-0000-0000-00002C2B0000}"/>
    <cellStyle name="Nota 2 2 2 3 2 4 5" xfId="11053" xr:uid="{00000000-0005-0000-0000-00002D2B0000}"/>
    <cellStyle name="Nota 2 2 2 3 2 4 5 2" xfId="11054" xr:uid="{00000000-0005-0000-0000-00002E2B0000}"/>
    <cellStyle name="Nota 2 2 2 3 2 4 5 2 2" xfId="11055" xr:uid="{00000000-0005-0000-0000-00002F2B0000}"/>
    <cellStyle name="Nota 2 2 2 3 2 4 5 2 2 2" xfId="28791" xr:uid="{00000000-0005-0000-0000-000077700000}"/>
    <cellStyle name="Nota 2 2 2 3 2 4 5 3" xfId="11056" xr:uid="{00000000-0005-0000-0000-0000302B0000}"/>
    <cellStyle name="Nota 2 2 2 3 2 4 5 3 2" xfId="11057" xr:uid="{00000000-0005-0000-0000-0000312B0000}"/>
    <cellStyle name="Nota 2 2 2 3 2 4 5 3 2 2" xfId="27811" xr:uid="{00000000-0005-0000-0000-0000A36C0000}"/>
    <cellStyle name="Nota 2 2 2 3 2 4 5 4" xfId="11058" xr:uid="{00000000-0005-0000-0000-0000322B0000}"/>
    <cellStyle name="Nota 2 2 2 3 2 4 5 5" xfId="32568" xr:uid="{00000000-0005-0000-0000-0000387F0000}"/>
    <cellStyle name="Nota 2 2 2 3 2 4 6" xfId="11059" xr:uid="{00000000-0005-0000-0000-0000332B0000}"/>
    <cellStyle name="Nota 2 2 2 3 2 4 6 2" xfId="11060" xr:uid="{00000000-0005-0000-0000-0000342B0000}"/>
    <cellStyle name="Nota 2 2 2 3 2 4 7" xfId="11061" xr:uid="{00000000-0005-0000-0000-0000352B0000}"/>
    <cellStyle name="Nota 2 2 2 3 2 4 7 2" xfId="11062" xr:uid="{00000000-0005-0000-0000-0000362B0000}"/>
    <cellStyle name="Nota 2 2 2 3 2 4 8" xfId="11063" xr:uid="{00000000-0005-0000-0000-0000372B0000}"/>
    <cellStyle name="Nota 2 2 2 3 2 4 9" xfId="31586" xr:uid="{00000000-0005-0000-0000-0000627B0000}"/>
    <cellStyle name="Nota 2 2 2 3 2 5" xfId="1314" xr:uid="{00000000-0005-0000-0000-000022050000}"/>
    <cellStyle name="Nota 2 2 2 3 2 5 2" xfId="2305" xr:uid="{00000000-0005-0000-0000-000001090000}"/>
    <cellStyle name="Nota 2 2 2 3 2 5 2 2" xfId="11064" xr:uid="{00000000-0005-0000-0000-0000382B0000}"/>
    <cellStyle name="Nota 2 2 2 3 2 5 2 2 2" xfId="11065" xr:uid="{00000000-0005-0000-0000-0000392B0000}"/>
    <cellStyle name="Nota 2 2 2 3 2 5 2 2 2 2" xfId="11066" xr:uid="{00000000-0005-0000-0000-00003A2B0000}"/>
    <cellStyle name="Nota 2 2 2 3 2 5 2 2 2 2 2" xfId="26289" xr:uid="{00000000-0005-0000-0000-0000B1660000}"/>
    <cellStyle name="Nota 2 2 2 3 2 5 2 2 3" xfId="11067" xr:uid="{00000000-0005-0000-0000-00003B2B0000}"/>
    <cellStyle name="Nota 2 2 2 3 2 5 2 2 3 2" xfId="11068" xr:uid="{00000000-0005-0000-0000-00003C2B0000}"/>
    <cellStyle name="Nota 2 2 2 3 2 5 2 2 4" xfId="11069" xr:uid="{00000000-0005-0000-0000-00003D2B0000}"/>
    <cellStyle name="Nota 2 2 2 3 2 5 2 3" xfId="11070" xr:uid="{00000000-0005-0000-0000-00003E2B0000}"/>
    <cellStyle name="Nota 2 2 2 3 2 5 2 3 2" xfId="11071" xr:uid="{00000000-0005-0000-0000-00003F2B0000}"/>
    <cellStyle name="Nota 2 2 2 3 2 5 2 3 2 2" xfId="30744" xr:uid="{00000000-0005-0000-0000-000018780000}"/>
    <cellStyle name="Nota 2 2 2 3 2 5 2 4" xfId="11072" xr:uid="{00000000-0005-0000-0000-0000402B0000}"/>
    <cellStyle name="Nota 2 2 2 3 2 5 2 4 2" xfId="11073" xr:uid="{00000000-0005-0000-0000-0000412B0000}"/>
    <cellStyle name="Nota 2 2 2 3 2 5 2 5" xfId="11074" xr:uid="{00000000-0005-0000-0000-0000422B0000}"/>
    <cellStyle name="Nota 2 2 2 3 2 5 2 6" xfId="27996" xr:uid="{00000000-0005-0000-0000-00005C6D0000}"/>
    <cellStyle name="Nota 2 2 2 3 2 5 3" xfId="11075" xr:uid="{00000000-0005-0000-0000-0000432B0000}"/>
    <cellStyle name="Nota 2 2 2 3 2 5 3 2" xfId="11076" xr:uid="{00000000-0005-0000-0000-0000442B0000}"/>
    <cellStyle name="Nota 2 2 2 3 2 5 3 2 2" xfId="11077" xr:uid="{00000000-0005-0000-0000-0000452B0000}"/>
    <cellStyle name="Nota 2 2 2 3 2 5 3 3" xfId="11078" xr:uid="{00000000-0005-0000-0000-0000462B0000}"/>
    <cellStyle name="Nota 2 2 2 3 2 5 3 3 2" xfId="11079" xr:uid="{00000000-0005-0000-0000-0000472B0000}"/>
    <cellStyle name="Nota 2 2 2 3 2 5 3 4" xfId="11080" xr:uid="{00000000-0005-0000-0000-0000482B0000}"/>
    <cellStyle name="Nota 2 2 2 3 2 5 3 4 2" xfId="28562" xr:uid="{00000000-0005-0000-0000-0000926F0000}"/>
    <cellStyle name="Nota 2 2 2 3 2 5 4" xfId="11081" xr:uid="{00000000-0005-0000-0000-0000492B0000}"/>
    <cellStyle name="Nota 2 2 2 3 2 5 4 2" xfId="11082" xr:uid="{00000000-0005-0000-0000-00004A2B0000}"/>
    <cellStyle name="Nota 2 2 2 3 2 5 4 2 2" xfId="30999" xr:uid="{00000000-0005-0000-0000-000017790000}"/>
    <cellStyle name="Nota 2 2 2 3 2 5 5" xfId="11083" xr:uid="{00000000-0005-0000-0000-00004B2B0000}"/>
    <cellStyle name="Nota 2 2 2 3 2 5 5 2" xfId="11084" xr:uid="{00000000-0005-0000-0000-00004C2B0000}"/>
    <cellStyle name="Nota 2 2 2 3 2 5 6" xfId="11085" xr:uid="{00000000-0005-0000-0000-00004D2B0000}"/>
    <cellStyle name="Nota 2 2 2 3 2 5 6 2" xfId="29364" xr:uid="{00000000-0005-0000-0000-0000B4720000}"/>
    <cellStyle name="Nota 2 2 2 3 2 5 7" xfId="31680" xr:uid="{00000000-0005-0000-0000-0000C07B0000}"/>
    <cellStyle name="Nota 2 2 2 3 2 6" xfId="1576" xr:uid="{00000000-0005-0000-0000-000028060000}"/>
    <cellStyle name="Nota 2 2 2 3 2 6 2" xfId="2561" xr:uid="{00000000-0005-0000-0000-0000010A0000}"/>
    <cellStyle name="Nota 2 2 2 3 2 6 2 2" xfId="11086" xr:uid="{00000000-0005-0000-0000-00004E2B0000}"/>
    <cellStyle name="Nota 2 2 2 3 2 6 2 2 2" xfId="11087" xr:uid="{00000000-0005-0000-0000-00004F2B0000}"/>
    <cellStyle name="Nota 2 2 2 3 2 6 2 2 2 2" xfId="11088" xr:uid="{00000000-0005-0000-0000-0000502B0000}"/>
    <cellStyle name="Nota 2 2 2 3 2 6 2 2 3" xfId="11089" xr:uid="{00000000-0005-0000-0000-0000512B0000}"/>
    <cellStyle name="Nota 2 2 2 3 2 6 2 2 3 2" xfId="11090" xr:uid="{00000000-0005-0000-0000-0000522B0000}"/>
    <cellStyle name="Nota 2 2 2 3 2 6 2 2 4" xfId="11091" xr:uid="{00000000-0005-0000-0000-0000532B0000}"/>
    <cellStyle name="Nota 2 2 2 3 2 6 2 2 5" xfId="25632" xr:uid="{00000000-0005-0000-0000-000020640000}"/>
    <cellStyle name="Nota 2 2 2 3 2 6 2 3" xfId="11092" xr:uid="{00000000-0005-0000-0000-0000542B0000}"/>
    <cellStyle name="Nota 2 2 2 3 2 6 2 3 2" xfId="11093" xr:uid="{00000000-0005-0000-0000-0000552B0000}"/>
    <cellStyle name="Nota 2 2 2 3 2 6 2 3 3" xfId="26588" xr:uid="{00000000-0005-0000-0000-0000DC670000}"/>
    <cellStyle name="Nota 2 2 2 3 2 6 2 4" xfId="11094" xr:uid="{00000000-0005-0000-0000-0000562B0000}"/>
    <cellStyle name="Nota 2 2 2 3 2 6 2 4 2" xfId="11095" xr:uid="{00000000-0005-0000-0000-0000572B0000}"/>
    <cellStyle name="Nota 2 2 2 3 2 6 2 4 3" xfId="28836" xr:uid="{00000000-0005-0000-0000-0000A4700000}"/>
    <cellStyle name="Nota 2 2 2 3 2 6 2 5" xfId="11096" xr:uid="{00000000-0005-0000-0000-0000582B0000}"/>
    <cellStyle name="Nota 2 2 2 3 2 6 2 5 2" xfId="25827" xr:uid="{00000000-0005-0000-0000-0000E3640000}"/>
    <cellStyle name="Nota 2 2 2 3 2 6 3" xfId="11097" xr:uid="{00000000-0005-0000-0000-0000592B0000}"/>
    <cellStyle name="Nota 2 2 2 3 2 6 3 2" xfId="11098" xr:uid="{00000000-0005-0000-0000-00005A2B0000}"/>
    <cellStyle name="Nota 2 2 2 3 2 6 3 2 2" xfId="11099" xr:uid="{00000000-0005-0000-0000-00005B2B0000}"/>
    <cellStyle name="Nota 2 2 2 3 2 6 3 3" xfId="11100" xr:uid="{00000000-0005-0000-0000-00005C2B0000}"/>
    <cellStyle name="Nota 2 2 2 3 2 6 3 3 2" xfId="11101" xr:uid="{00000000-0005-0000-0000-00005D2B0000}"/>
    <cellStyle name="Nota 2 2 2 3 2 6 3 4" xfId="11102" xr:uid="{00000000-0005-0000-0000-00005E2B0000}"/>
    <cellStyle name="Nota 2 2 2 3 2 6 3 4 2" xfId="26020" xr:uid="{00000000-0005-0000-0000-0000A4650000}"/>
    <cellStyle name="Nota 2 2 2 3 2 6 4" xfId="11103" xr:uid="{00000000-0005-0000-0000-00005F2B0000}"/>
    <cellStyle name="Nota 2 2 2 3 2 6 4 2" xfId="11104" xr:uid="{00000000-0005-0000-0000-0000602B0000}"/>
    <cellStyle name="Nota 2 2 2 3 2 6 5" xfId="11105" xr:uid="{00000000-0005-0000-0000-0000612B0000}"/>
    <cellStyle name="Nota 2 2 2 3 2 6 5 2" xfId="11106" xr:uid="{00000000-0005-0000-0000-0000622B0000}"/>
    <cellStyle name="Nota 2 2 2 3 2 6 6" xfId="11107" xr:uid="{00000000-0005-0000-0000-0000632B0000}"/>
    <cellStyle name="Nota 2 2 2 3 2 6 6 2" xfId="26222" xr:uid="{00000000-0005-0000-0000-00006E660000}"/>
    <cellStyle name="Nota 2 2 2 3 2 7" xfId="1837" xr:uid="{00000000-0005-0000-0000-00002D070000}"/>
    <cellStyle name="Nota 2 2 2 3 2 7 2" xfId="11108" xr:uid="{00000000-0005-0000-0000-0000642B0000}"/>
    <cellStyle name="Nota 2 2 2 3 2 7 2 2" xfId="11109" xr:uid="{00000000-0005-0000-0000-0000652B0000}"/>
    <cellStyle name="Nota 2 2 2 3 2 7 2 2 2" xfId="11110" xr:uid="{00000000-0005-0000-0000-0000662B0000}"/>
    <cellStyle name="Nota 2 2 2 3 2 7 2 3" xfId="11111" xr:uid="{00000000-0005-0000-0000-0000672B0000}"/>
    <cellStyle name="Nota 2 2 2 3 2 7 2 3 2" xfId="11112" xr:uid="{00000000-0005-0000-0000-0000682B0000}"/>
    <cellStyle name="Nota 2 2 2 3 2 7 2 3 2 2" xfId="26527" xr:uid="{00000000-0005-0000-0000-00009F670000}"/>
    <cellStyle name="Nota 2 2 2 3 2 7 2 4" xfId="11113" xr:uid="{00000000-0005-0000-0000-0000692B0000}"/>
    <cellStyle name="Nota 2 2 2 3 2 7 2 4 2" xfId="27487" xr:uid="{00000000-0005-0000-0000-00005F6B0000}"/>
    <cellStyle name="Nota 2 2 2 3 2 7 3" xfId="11114" xr:uid="{00000000-0005-0000-0000-00006A2B0000}"/>
    <cellStyle name="Nota 2 2 2 3 2 7 3 2" xfId="11115" xr:uid="{00000000-0005-0000-0000-00006B2B0000}"/>
    <cellStyle name="Nota 2 2 2 3 2 7 3 3" xfId="31137" xr:uid="{00000000-0005-0000-0000-0000A1790000}"/>
    <cellStyle name="Nota 2 2 2 3 2 7 4" xfId="11116" xr:uid="{00000000-0005-0000-0000-00006C2B0000}"/>
    <cellStyle name="Nota 2 2 2 3 2 7 4 2" xfId="11117" xr:uid="{00000000-0005-0000-0000-00006D2B0000}"/>
    <cellStyle name="Nota 2 2 2 3 2 7 4 2 2" xfId="26880" xr:uid="{00000000-0005-0000-0000-000000690000}"/>
    <cellStyle name="Nota 2 2 2 3 2 7 5" xfId="11118" xr:uid="{00000000-0005-0000-0000-00006E2B0000}"/>
    <cellStyle name="Nota 2 2 2 3 2 8" xfId="11119" xr:uid="{00000000-0005-0000-0000-00006F2B0000}"/>
    <cellStyle name="Nota 2 2 2 3 2 8 2" xfId="11120" xr:uid="{00000000-0005-0000-0000-0000702B0000}"/>
    <cellStyle name="Nota 2 2 2 3 2 9" xfId="11121" xr:uid="{00000000-0005-0000-0000-0000712B0000}"/>
    <cellStyle name="Nota 2 2 2 3 2 9 2" xfId="11122" xr:uid="{00000000-0005-0000-0000-0000722B0000}"/>
    <cellStyle name="Nota 2 2 2 3 3" xfId="1003" xr:uid="{00000000-0005-0000-0000-0000EB030000}"/>
    <cellStyle name="Nota 2 2 2 3 3 2" xfId="1431" xr:uid="{00000000-0005-0000-0000-000097050000}"/>
    <cellStyle name="Nota 2 2 2 3 3 2 2" xfId="2422" xr:uid="{00000000-0005-0000-0000-000076090000}"/>
    <cellStyle name="Nota 2 2 2 3 3 2 2 2" xfId="11123" xr:uid="{00000000-0005-0000-0000-0000732B0000}"/>
    <cellStyle name="Nota 2 2 2 3 3 2 2 2 2" xfId="11124" xr:uid="{00000000-0005-0000-0000-0000742B0000}"/>
    <cellStyle name="Nota 2 2 2 3 3 2 2 2 2 2" xfId="11125" xr:uid="{00000000-0005-0000-0000-0000752B0000}"/>
    <cellStyle name="Nota 2 2 2 3 3 2 2 2 3" xfId="11126" xr:uid="{00000000-0005-0000-0000-0000762B0000}"/>
    <cellStyle name="Nota 2 2 2 3 3 2 2 2 3 2" xfId="11127" xr:uid="{00000000-0005-0000-0000-0000772B0000}"/>
    <cellStyle name="Nota 2 2 2 3 3 2 2 2 4" xfId="11128" xr:uid="{00000000-0005-0000-0000-0000782B0000}"/>
    <cellStyle name="Nota 2 2 2 3 3 2 2 3" xfId="11129" xr:uid="{00000000-0005-0000-0000-0000792B0000}"/>
    <cellStyle name="Nota 2 2 2 3 3 2 2 3 2" xfId="11130" xr:uid="{00000000-0005-0000-0000-00007A2B0000}"/>
    <cellStyle name="Nota 2 2 2 3 3 2 2 3 2 2" xfId="30884" xr:uid="{00000000-0005-0000-0000-0000A4780000}"/>
    <cellStyle name="Nota 2 2 2 3 3 2 2 4" xfId="11131" xr:uid="{00000000-0005-0000-0000-00007B2B0000}"/>
    <cellStyle name="Nota 2 2 2 3 3 2 2 4 2" xfId="11132" xr:uid="{00000000-0005-0000-0000-00007C2B0000}"/>
    <cellStyle name="Nota 2 2 2 3 3 2 2 5" xfId="11133" xr:uid="{00000000-0005-0000-0000-00007D2B0000}"/>
    <cellStyle name="Nota 2 2 2 3 3 2 2 6" xfId="28087" xr:uid="{00000000-0005-0000-0000-0000B76D0000}"/>
    <cellStyle name="Nota 2 2 2 3 3 2 3" xfId="11134" xr:uid="{00000000-0005-0000-0000-00007E2B0000}"/>
    <cellStyle name="Nota 2 2 2 3 3 2 3 2" xfId="11135" xr:uid="{00000000-0005-0000-0000-00007F2B0000}"/>
    <cellStyle name="Nota 2 2 2 3 3 2 3 2 2" xfId="11136" xr:uid="{00000000-0005-0000-0000-0000802B0000}"/>
    <cellStyle name="Nota 2 2 2 3 3 2 3 2 3" xfId="30159" xr:uid="{00000000-0005-0000-0000-0000CF750000}"/>
    <cellStyle name="Nota 2 2 2 3 3 2 3 3" xfId="11137" xr:uid="{00000000-0005-0000-0000-0000812B0000}"/>
    <cellStyle name="Nota 2 2 2 3 3 2 3 3 2" xfId="11138" xr:uid="{00000000-0005-0000-0000-0000822B0000}"/>
    <cellStyle name="Nota 2 2 2 3 3 2 3 4" xfId="11139" xr:uid="{00000000-0005-0000-0000-0000832B0000}"/>
    <cellStyle name="Nota 2 2 2 3 3 2 4" xfId="11140" xr:uid="{00000000-0005-0000-0000-0000842B0000}"/>
    <cellStyle name="Nota 2 2 2 3 3 2 4 2" xfId="11141" xr:uid="{00000000-0005-0000-0000-0000852B0000}"/>
    <cellStyle name="Nota 2 2 2 3 3 2 4 3" xfId="28393" xr:uid="{00000000-0005-0000-0000-0000E96E0000}"/>
    <cellStyle name="Nota 2 2 2 3 3 2 5" xfId="11142" xr:uid="{00000000-0005-0000-0000-0000862B0000}"/>
    <cellStyle name="Nota 2 2 2 3 3 2 5 2" xfId="11143" xr:uid="{00000000-0005-0000-0000-0000872B0000}"/>
    <cellStyle name="Nota 2 2 2 3 3 2 5 3" xfId="31278" xr:uid="{00000000-0005-0000-0000-00002E7A0000}"/>
    <cellStyle name="Nota 2 2 2 3 3 2 6" xfId="11144" xr:uid="{00000000-0005-0000-0000-0000882B0000}"/>
    <cellStyle name="Nota 2 2 2 3 3 3" xfId="1693" xr:uid="{00000000-0005-0000-0000-00009D060000}"/>
    <cellStyle name="Nota 2 2 2 3 3 3 2" xfId="2678" xr:uid="{00000000-0005-0000-0000-0000760A0000}"/>
    <cellStyle name="Nota 2 2 2 3 3 3 2 2" xfId="11145" xr:uid="{00000000-0005-0000-0000-0000892B0000}"/>
    <cellStyle name="Nota 2 2 2 3 3 3 2 2 2" xfId="11146" xr:uid="{00000000-0005-0000-0000-00008A2B0000}"/>
    <cellStyle name="Nota 2 2 2 3 3 3 2 2 2 2" xfId="11147" xr:uid="{00000000-0005-0000-0000-00008B2B0000}"/>
    <cellStyle name="Nota 2 2 2 3 3 3 2 2 2 2 2" xfId="26426" xr:uid="{00000000-0005-0000-0000-00003A670000}"/>
    <cellStyle name="Nota 2 2 2 3 3 3 2 2 3" xfId="11148" xr:uid="{00000000-0005-0000-0000-00008C2B0000}"/>
    <cellStyle name="Nota 2 2 2 3 3 3 2 2 3 2" xfId="11149" xr:uid="{00000000-0005-0000-0000-00008D2B0000}"/>
    <cellStyle name="Nota 2 2 2 3 3 3 2 2 3 3" xfId="28544" xr:uid="{00000000-0005-0000-0000-0000806F0000}"/>
    <cellStyle name="Nota 2 2 2 3 3 3 2 2 4" xfId="11150" xr:uid="{00000000-0005-0000-0000-00008E2B0000}"/>
    <cellStyle name="Nota 2 2 2 3 3 3 2 2 4 2" xfId="30135" xr:uid="{00000000-0005-0000-0000-0000B7750000}"/>
    <cellStyle name="Nota 2 2 2 3 3 3 2 3" xfId="11151" xr:uid="{00000000-0005-0000-0000-00008F2B0000}"/>
    <cellStyle name="Nota 2 2 2 3 3 3 2 3 2" xfId="11152" xr:uid="{00000000-0005-0000-0000-0000902B0000}"/>
    <cellStyle name="Nota 2 2 2 3 3 3 2 3 3" xfId="29603" xr:uid="{00000000-0005-0000-0000-0000A3730000}"/>
    <cellStyle name="Nota 2 2 2 3 3 3 2 4" xfId="11153" xr:uid="{00000000-0005-0000-0000-0000912B0000}"/>
    <cellStyle name="Nota 2 2 2 3 3 3 2 4 2" xfId="11154" xr:uid="{00000000-0005-0000-0000-0000922B0000}"/>
    <cellStyle name="Nota 2 2 2 3 3 3 2 4 2 2" xfId="30865" xr:uid="{00000000-0005-0000-0000-000091780000}"/>
    <cellStyle name="Nota 2 2 2 3 3 3 2 5" xfId="11155" xr:uid="{00000000-0005-0000-0000-0000932B0000}"/>
    <cellStyle name="Nota 2 2 2 3 3 3 2 6" xfId="32288" xr:uid="{00000000-0005-0000-0000-0000207E0000}"/>
    <cellStyle name="Nota 2 2 2 3 3 3 3" xfId="11156" xr:uid="{00000000-0005-0000-0000-0000942B0000}"/>
    <cellStyle name="Nota 2 2 2 3 3 3 3 2" xfId="11157" xr:uid="{00000000-0005-0000-0000-0000952B0000}"/>
    <cellStyle name="Nota 2 2 2 3 3 3 3 2 2" xfId="11158" xr:uid="{00000000-0005-0000-0000-0000962B0000}"/>
    <cellStyle name="Nota 2 2 2 3 3 3 3 3" xfId="11159" xr:uid="{00000000-0005-0000-0000-0000972B0000}"/>
    <cellStyle name="Nota 2 2 2 3 3 3 3 3 2" xfId="11160" xr:uid="{00000000-0005-0000-0000-0000982B0000}"/>
    <cellStyle name="Nota 2 2 2 3 3 3 3 4" xfId="11161" xr:uid="{00000000-0005-0000-0000-0000992B0000}"/>
    <cellStyle name="Nota 2 2 2 3 3 3 3 5" xfId="28956" xr:uid="{00000000-0005-0000-0000-00001C710000}"/>
    <cellStyle name="Nota 2 2 2 3 3 3 4" xfId="11162" xr:uid="{00000000-0005-0000-0000-00009A2B0000}"/>
    <cellStyle name="Nota 2 2 2 3 3 3 4 2" xfId="11163" xr:uid="{00000000-0005-0000-0000-00009B2B0000}"/>
    <cellStyle name="Nota 2 2 2 3 3 3 5" xfId="11164" xr:uid="{00000000-0005-0000-0000-00009C2B0000}"/>
    <cellStyle name="Nota 2 2 2 3 3 3 5 2" xfId="11165" xr:uid="{00000000-0005-0000-0000-00009D2B0000}"/>
    <cellStyle name="Nota 2 2 2 3 3 3 5 2 2" xfId="28774" xr:uid="{00000000-0005-0000-0000-000066700000}"/>
    <cellStyle name="Nota 2 2 2 3 3 3 6" xfId="11166" xr:uid="{00000000-0005-0000-0000-00009E2B0000}"/>
    <cellStyle name="Nota 2 2 2 3 3 3 6 2" xfId="29569" xr:uid="{00000000-0005-0000-0000-000081730000}"/>
    <cellStyle name="Nota 2 2 2 3 3 3 7" xfId="28353" xr:uid="{00000000-0005-0000-0000-0000C16E0000}"/>
    <cellStyle name="Nota 2 2 2 3 3 4" xfId="2022" xr:uid="{00000000-0005-0000-0000-0000E6070000}"/>
    <cellStyle name="Nota 2 2 2 3 3 4 2" xfId="11167" xr:uid="{00000000-0005-0000-0000-00009F2B0000}"/>
    <cellStyle name="Nota 2 2 2 3 3 4 2 2" xfId="11168" xr:uid="{00000000-0005-0000-0000-0000A02B0000}"/>
    <cellStyle name="Nota 2 2 2 3 3 4 2 2 2" xfId="11169" xr:uid="{00000000-0005-0000-0000-0000A12B0000}"/>
    <cellStyle name="Nota 2 2 2 3 3 4 2 2 2 2" xfId="27758" xr:uid="{00000000-0005-0000-0000-00006E6C0000}"/>
    <cellStyle name="Nota 2 2 2 3 3 4 2 3" xfId="11170" xr:uid="{00000000-0005-0000-0000-0000A22B0000}"/>
    <cellStyle name="Nota 2 2 2 3 3 4 2 3 2" xfId="11171" xr:uid="{00000000-0005-0000-0000-0000A32B0000}"/>
    <cellStyle name="Nota 2 2 2 3 3 4 2 4" xfId="11172" xr:uid="{00000000-0005-0000-0000-0000A42B0000}"/>
    <cellStyle name="Nota 2 2 2 3 3 4 3" xfId="11173" xr:uid="{00000000-0005-0000-0000-0000A52B0000}"/>
    <cellStyle name="Nota 2 2 2 3 3 4 3 2" xfId="11174" xr:uid="{00000000-0005-0000-0000-0000A62B0000}"/>
    <cellStyle name="Nota 2 2 2 3 3 4 4" xfId="11175" xr:uid="{00000000-0005-0000-0000-0000A72B0000}"/>
    <cellStyle name="Nota 2 2 2 3 3 4 4 2" xfId="11176" xr:uid="{00000000-0005-0000-0000-0000A82B0000}"/>
    <cellStyle name="Nota 2 2 2 3 3 4 5" xfId="11177" xr:uid="{00000000-0005-0000-0000-0000A92B0000}"/>
    <cellStyle name="Nota 2 2 2 3 3 4 6" xfId="32102" xr:uid="{00000000-0005-0000-0000-0000667D0000}"/>
    <cellStyle name="Nota 2 2 2 3 3 5" xfId="11178" xr:uid="{00000000-0005-0000-0000-0000AA2B0000}"/>
    <cellStyle name="Nota 2 2 2 3 3 5 2" xfId="11179" xr:uid="{00000000-0005-0000-0000-0000AB2B0000}"/>
    <cellStyle name="Nota 2 2 2 3 3 5 2 2" xfId="11180" xr:uid="{00000000-0005-0000-0000-0000AC2B0000}"/>
    <cellStyle name="Nota 2 2 2 3 3 5 3" xfId="11181" xr:uid="{00000000-0005-0000-0000-0000AD2B0000}"/>
    <cellStyle name="Nota 2 2 2 3 3 5 3 2" xfId="11182" xr:uid="{00000000-0005-0000-0000-0000AE2B0000}"/>
    <cellStyle name="Nota 2 2 2 3 3 5 4" xfId="11183" xr:uid="{00000000-0005-0000-0000-0000AF2B0000}"/>
    <cellStyle name="Nota 2 2 2 3 3 5 4 2" xfId="26317" xr:uid="{00000000-0005-0000-0000-0000CD660000}"/>
    <cellStyle name="Nota 2 2 2 3 3 5 5" xfId="32454" xr:uid="{00000000-0005-0000-0000-0000C67E0000}"/>
    <cellStyle name="Nota 2 2 2 3 3 6" xfId="11184" xr:uid="{00000000-0005-0000-0000-0000B02B0000}"/>
    <cellStyle name="Nota 2 2 2 3 3 6 2" xfId="11185" xr:uid="{00000000-0005-0000-0000-0000B12B0000}"/>
    <cellStyle name="Nota 2 2 2 3 3 7" xfId="11186" xr:uid="{00000000-0005-0000-0000-0000B22B0000}"/>
    <cellStyle name="Nota 2 2 2 3 3 7 2" xfId="11187" xr:uid="{00000000-0005-0000-0000-0000B32B0000}"/>
    <cellStyle name="Nota 2 2 2 3 3 8" xfId="11188" xr:uid="{00000000-0005-0000-0000-0000B42B0000}"/>
    <cellStyle name="Nota 2 2 2 3 3 8 2" xfId="27492" xr:uid="{00000000-0005-0000-0000-0000646B0000}"/>
    <cellStyle name="Nota 2 2 2 3 3 9" xfId="30353" xr:uid="{00000000-0005-0000-0000-000091760000}"/>
    <cellStyle name="Nota 2 2 2 3 4" xfId="1180" xr:uid="{00000000-0005-0000-0000-00009C040000}"/>
    <cellStyle name="Nota 2 2 2 3 4 2" xfId="2179" xr:uid="{00000000-0005-0000-0000-000083080000}"/>
    <cellStyle name="Nota 2 2 2 3 4 2 2" xfId="11189" xr:uid="{00000000-0005-0000-0000-0000B52B0000}"/>
    <cellStyle name="Nota 2 2 2 3 4 2 2 2" xfId="11190" xr:uid="{00000000-0005-0000-0000-0000B62B0000}"/>
    <cellStyle name="Nota 2 2 2 3 4 2 2 2 2" xfId="11191" xr:uid="{00000000-0005-0000-0000-0000B72B0000}"/>
    <cellStyle name="Nota 2 2 2 3 4 2 2 3" xfId="11192" xr:uid="{00000000-0005-0000-0000-0000B82B0000}"/>
    <cellStyle name="Nota 2 2 2 3 4 2 2 3 2" xfId="11193" xr:uid="{00000000-0005-0000-0000-0000B92B0000}"/>
    <cellStyle name="Nota 2 2 2 3 4 2 2 4" xfId="11194" xr:uid="{00000000-0005-0000-0000-0000BA2B0000}"/>
    <cellStyle name="Nota 2 2 2 3 4 2 3" xfId="11195" xr:uid="{00000000-0005-0000-0000-0000BB2B0000}"/>
    <cellStyle name="Nota 2 2 2 3 4 2 3 2" xfId="11196" xr:uid="{00000000-0005-0000-0000-0000BC2B0000}"/>
    <cellStyle name="Nota 2 2 2 3 4 2 4" xfId="11197" xr:uid="{00000000-0005-0000-0000-0000BD2B0000}"/>
    <cellStyle name="Nota 2 2 2 3 4 2 4 2" xfId="11198" xr:uid="{00000000-0005-0000-0000-0000BE2B0000}"/>
    <cellStyle name="Nota 2 2 2 3 4 2 5" xfId="11199" xr:uid="{00000000-0005-0000-0000-0000BF2B0000}"/>
    <cellStyle name="Nota 2 2 2 3 4 2 6" xfId="25598" xr:uid="{00000000-0005-0000-0000-0000FE630000}"/>
    <cellStyle name="Nota 2 2 2 3 4 3" xfId="11200" xr:uid="{00000000-0005-0000-0000-0000C02B0000}"/>
    <cellStyle name="Nota 2 2 2 3 4 3 2" xfId="11201" xr:uid="{00000000-0005-0000-0000-0000C12B0000}"/>
    <cellStyle name="Nota 2 2 2 3 4 3 2 2" xfId="11202" xr:uid="{00000000-0005-0000-0000-0000C22B0000}"/>
    <cellStyle name="Nota 2 2 2 3 4 3 3" xfId="11203" xr:uid="{00000000-0005-0000-0000-0000C32B0000}"/>
    <cellStyle name="Nota 2 2 2 3 4 3 3 2" xfId="11204" xr:uid="{00000000-0005-0000-0000-0000C42B0000}"/>
    <cellStyle name="Nota 2 2 2 3 4 3 4" xfId="11205" xr:uid="{00000000-0005-0000-0000-0000C52B0000}"/>
    <cellStyle name="Nota 2 2 2 3 4 3 5" xfId="30824" xr:uid="{00000000-0005-0000-0000-000068780000}"/>
    <cellStyle name="Nota 2 2 2 3 4 4" xfId="11206" xr:uid="{00000000-0005-0000-0000-0000C62B0000}"/>
    <cellStyle name="Nota 2 2 2 3 4 4 2" xfId="11207" xr:uid="{00000000-0005-0000-0000-0000C72B0000}"/>
    <cellStyle name="Nota 2 2 2 3 4 5" xfId="11208" xr:uid="{00000000-0005-0000-0000-0000C82B0000}"/>
    <cellStyle name="Nota 2 2 2 3 4 5 2" xfId="11209" xr:uid="{00000000-0005-0000-0000-0000C92B0000}"/>
    <cellStyle name="Nota 2 2 2 3 4 6" xfId="11210" xr:uid="{00000000-0005-0000-0000-0000CA2B0000}"/>
    <cellStyle name="Nota 2 2 2 3 4 6 2" xfId="26782" xr:uid="{00000000-0005-0000-0000-00009E680000}"/>
    <cellStyle name="Nota 2 2 2 3 4 7" xfId="28657" xr:uid="{00000000-0005-0000-0000-0000F16F0000}"/>
    <cellStyle name="Nota 2 2 2 3 5" xfId="1001" xr:uid="{00000000-0005-0000-0000-0000E9030000}"/>
    <cellStyle name="Nota 2 2 2 3 5 2" xfId="2020" xr:uid="{00000000-0005-0000-0000-0000E4070000}"/>
    <cellStyle name="Nota 2 2 2 3 5 2 2" xfId="11211" xr:uid="{00000000-0005-0000-0000-0000CB2B0000}"/>
    <cellStyle name="Nota 2 2 2 3 5 2 2 2" xfId="11212" xr:uid="{00000000-0005-0000-0000-0000CC2B0000}"/>
    <cellStyle name="Nota 2 2 2 3 5 2 2 2 2" xfId="11213" xr:uid="{00000000-0005-0000-0000-0000CD2B0000}"/>
    <cellStyle name="Nota 2 2 2 3 5 2 2 3" xfId="11214" xr:uid="{00000000-0005-0000-0000-0000CE2B0000}"/>
    <cellStyle name="Nota 2 2 2 3 5 2 2 3 2" xfId="11215" xr:uid="{00000000-0005-0000-0000-0000CF2B0000}"/>
    <cellStyle name="Nota 2 2 2 3 5 2 2 3 2 2" xfId="27731" xr:uid="{00000000-0005-0000-0000-0000536C0000}"/>
    <cellStyle name="Nota 2 2 2 3 5 2 2 4" xfId="11216" xr:uid="{00000000-0005-0000-0000-0000D02B0000}"/>
    <cellStyle name="Nota 2 2 2 3 5 2 3" xfId="11217" xr:uid="{00000000-0005-0000-0000-0000D12B0000}"/>
    <cellStyle name="Nota 2 2 2 3 5 2 3 2" xfId="11218" xr:uid="{00000000-0005-0000-0000-0000D22B0000}"/>
    <cellStyle name="Nota 2 2 2 3 5 2 4" xfId="11219" xr:uid="{00000000-0005-0000-0000-0000D32B0000}"/>
    <cellStyle name="Nota 2 2 2 3 5 2 4 2" xfId="11220" xr:uid="{00000000-0005-0000-0000-0000D42B0000}"/>
    <cellStyle name="Nota 2 2 2 3 5 2 5" xfId="11221" xr:uid="{00000000-0005-0000-0000-0000D52B0000}"/>
    <cellStyle name="Nota 2 2 2 3 5 2 6" xfId="32100" xr:uid="{00000000-0005-0000-0000-0000647D0000}"/>
    <cellStyle name="Nota 2 2 2 3 5 3" xfId="11222" xr:uid="{00000000-0005-0000-0000-0000D62B0000}"/>
    <cellStyle name="Nota 2 2 2 3 5 3 2" xfId="11223" xr:uid="{00000000-0005-0000-0000-0000D72B0000}"/>
    <cellStyle name="Nota 2 2 2 3 5 3 2 2" xfId="11224" xr:uid="{00000000-0005-0000-0000-0000D82B0000}"/>
    <cellStyle name="Nota 2 2 2 3 5 3 2 3" xfId="25766" xr:uid="{00000000-0005-0000-0000-0000A6640000}"/>
    <cellStyle name="Nota 2 2 2 3 5 3 3" xfId="11225" xr:uid="{00000000-0005-0000-0000-0000D92B0000}"/>
    <cellStyle name="Nota 2 2 2 3 5 3 3 2" xfId="11226" xr:uid="{00000000-0005-0000-0000-0000DA2B0000}"/>
    <cellStyle name="Nota 2 2 2 3 5 3 3 3" xfId="30827" xr:uid="{00000000-0005-0000-0000-00006B780000}"/>
    <cellStyle name="Nota 2 2 2 3 5 3 4" xfId="11227" xr:uid="{00000000-0005-0000-0000-0000DB2B0000}"/>
    <cellStyle name="Nota 2 2 2 3 5 3 4 2" xfId="30301" xr:uid="{00000000-0005-0000-0000-00005D760000}"/>
    <cellStyle name="Nota 2 2 2 3 5 3 5" xfId="32452" xr:uid="{00000000-0005-0000-0000-0000C47E0000}"/>
    <cellStyle name="Nota 2 2 2 3 5 4" xfId="11228" xr:uid="{00000000-0005-0000-0000-0000DC2B0000}"/>
    <cellStyle name="Nota 2 2 2 3 5 4 2" xfId="11229" xr:uid="{00000000-0005-0000-0000-0000DD2B0000}"/>
    <cellStyle name="Nota 2 2 2 3 5 5" xfId="11230" xr:uid="{00000000-0005-0000-0000-0000DE2B0000}"/>
    <cellStyle name="Nota 2 2 2 3 5 5 2" xfId="11231" xr:uid="{00000000-0005-0000-0000-0000DF2B0000}"/>
    <cellStyle name="Nota 2 2 2 3 5 5 2 2" xfId="30988" xr:uid="{00000000-0005-0000-0000-00000C790000}"/>
    <cellStyle name="Nota 2 2 2 3 5 5 3" xfId="25491" xr:uid="{00000000-0005-0000-0000-000093630000}"/>
    <cellStyle name="Nota 2 2 2 3 5 6" xfId="11232" xr:uid="{00000000-0005-0000-0000-0000E02B0000}"/>
    <cellStyle name="Nota 2 2 2 3 5 7" xfId="31633" xr:uid="{00000000-0005-0000-0000-0000917B0000}"/>
    <cellStyle name="Nota 2 2 2 3 6" xfId="1545" xr:uid="{00000000-0005-0000-0000-000009060000}"/>
    <cellStyle name="Nota 2 2 2 3 6 2" xfId="11233" xr:uid="{00000000-0005-0000-0000-0000E12B0000}"/>
    <cellStyle name="Nota 2 2 2 3 6 2 2" xfId="11234" xr:uid="{00000000-0005-0000-0000-0000E22B0000}"/>
    <cellStyle name="Nota 2 2 2 3 6 2 2 2" xfId="11235" xr:uid="{00000000-0005-0000-0000-0000E32B0000}"/>
    <cellStyle name="Nota 2 2 2 3 6 2 3" xfId="11236" xr:uid="{00000000-0005-0000-0000-0000E42B0000}"/>
    <cellStyle name="Nota 2 2 2 3 6 2 3 2" xfId="11237" xr:uid="{00000000-0005-0000-0000-0000E52B0000}"/>
    <cellStyle name="Nota 2 2 2 3 6 2 3 3" xfId="28289" xr:uid="{00000000-0005-0000-0000-0000816E0000}"/>
    <cellStyle name="Nota 2 2 2 3 6 2 4" xfId="11238" xr:uid="{00000000-0005-0000-0000-0000E62B0000}"/>
    <cellStyle name="Nota 2 2 2 3 6 3" xfId="11239" xr:uid="{00000000-0005-0000-0000-0000E72B0000}"/>
    <cellStyle name="Nota 2 2 2 3 6 3 2" xfId="11240" xr:uid="{00000000-0005-0000-0000-0000E82B0000}"/>
    <cellStyle name="Nota 2 2 2 3 6 3 3" xfId="25640" xr:uid="{00000000-0005-0000-0000-000028640000}"/>
    <cellStyle name="Nota 2 2 2 3 6 4" xfId="11241" xr:uid="{00000000-0005-0000-0000-0000E92B0000}"/>
    <cellStyle name="Nota 2 2 2 3 6 4 2" xfId="11242" xr:uid="{00000000-0005-0000-0000-0000EA2B0000}"/>
    <cellStyle name="Nota 2 2 2 3 6 5" xfId="11243" xr:uid="{00000000-0005-0000-0000-0000EB2B0000}"/>
    <cellStyle name="Nota 2 2 2 3 6 6" xfId="31973" xr:uid="{00000000-0005-0000-0000-0000E57C0000}"/>
    <cellStyle name="Nota 2 2 2 3 7" xfId="2814" xr:uid="{00000000-0005-0000-0000-0000FE0A0000}"/>
    <cellStyle name="Nota 2 2 2 3 7 2" xfId="11244" xr:uid="{00000000-0005-0000-0000-0000EC2B0000}"/>
    <cellStyle name="Nota 2 2 2 3 7 2 2" xfId="11245" xr:uid="{00000000-0005-0000-0000-0000ED2B0000}"/>
    <cellStyle name="Nota 2 2 2 3 7 2 2 2" xfId="25168" xr:uid="{00000000-0005-0000-0000-000050620000}"/>
    <cellStyle name="Nota 2 2 2 3 7 2 3" xfId="30383" xr:uid="{00000000-0005-0000-0000-0000AF760000}"/>
    <cellStyle name="Nota 2 2 2 3 7 3" xfId="11246" xr:uid="{00000000-0005-0000-0000-0000EE2B0000}"/>
    <cellStyle name="Nota 2 2 2 3 7 3 2" xfId="11247" xr:uid="{00000000-0005-0000-0000-0000EF2B0000}"/>
    <cellStyle name="Nota 2 2 2 3 7 3 3" xfId="31279" xr:uid="{00000000-0005-0000-0000-00002F7A0000}"/>
    <cellStyle name="Nota 2 2 2 3 7 4" xfId="11248" xr:uid="{00000000-0005-0000-0000-0000F02B0000}"/>
    <cellStyle name="Nota 2 2 2 3 8" xfId="11249" xr:uid="{00000000-0005-0000-0000-0000F12B0000}"/>
    <cellStyle name="Nota 2 2 2 3 8 2" xfId="11250" xr:uid="{00000000-0005-0000-0000-0000F22B0000}"/>
    <cellStyle name="Nota 2 2 2 3 9" xfId="11251" xr:uid="{00000000-0005-0000-0000-0000F32B0000}"/>
    <cellStyle name="Nota 2 2 2 3 9 2" xfId="11252" xr:uid="{00000000-0005-0000-0000-0000F42B0000}"/>
    <cellStyle name="Nota 2 2 2 3 9 3" xfId="30466" xr:uid="{00000000-0005-0000-0000-000002770000}"/>
    <cellStyle name="Nota 2 2 3" xfId="490" xr:uid="{00000000-0005-0000-0000-0000EA010000}"/>
    <cellStyle name="Nota 2 2 4" xfId="460" xr:uid="{00000000-0005-0000-0000-0000CC010000}"/>
    <cellStyle name="Nota 2 2 5" xfId="576" xr:uid="{00000000-0005-0000-0000-000040020000}"/>
    <cellStyle name="Nota 2 2 6" xfId="497" xr:uid="{00000000-0005-0000-0000-0000F1010000}"/>
    <cellStyle name="Nota 2 2 6 10" xfId="11253" xr:uid="{00000000-0005-0000-0000-0000F52B0000}"/>
    <cellStyle name="Nota 2 2 6 11" xfId="31403" xr:uid="{00000000-0005-0000-0000-0000AB7A0000}"/>
    <cellStyle name="Nota 2 2 6 2" xfId="999" xr:uid="{00000000-0005-0000-0000-0000E7030000}"/>
    <cellStyle name="Nota 2 2 6 2 10" xfId="11254" xr:uid="{00000000-0005-0000-0000-0000F62B0000}"/>
    <cellStyle name="Nota 2 2 6 2 10 2" xfId="29061" xr:uid="{00000000-0005-0000-0000-000085710000}"/>
    <cellStyle name="Nota 2 2 6 2 2" xfId="1080" xr:uid="{00000000-0005-0000-0000-000038040000}"/>
    <cellStyle name="Nota 2 2 6 2 2 10" xfId="11255" xr:uid="{00000000-0005-0000-0000-0000F72B0000}"/>
    <cellStyle name="Nota 2 2 6 2 2 11" xfId="27975" xr:uid="{00000000-0005-0000-0000-0000476D0000}"/>
    <cellStyle name="Nota 2 2 6 2 2 2" xfId="1266" xr:uid="{00000000-0005-0000-0000-0000F2040000}"/>
    <cellStyle name="Nota 2 2 6 2 2 2 2" xfId="1543" xr:uid="{00000000-0005-0000-0000-000007060000}"/>
    <cellStyle name="Nota 2 2 6 2 2 2 2 2" xfId="2534" xr:uid="{00000000-0005-0000-0000-0000E6090000}"/>
    <cellStyle name="Nota 2 2 6 2 2 2 2 2 2" xfId="11256" xr:uid="{00000000-0005-0000-0000-0000F82B0000}"/>
    <cellStyle name="Nota 2 2 6 2 2 2 2 2 2 2" xfId="11257" xr:uid="{00000000-0005-0000-0000-0000F92B0000}"/>
    <cellStyle name="Nota 2 2 6 2 2 2 2 2 2 2 2" xfId="11258" xr:uid="{00000000-0005-0000-0000-0000FA2B0000}"/>
    <cellStyle name="Nota 2 2 6 2 2 2 2 2 2 3" xfId="11259" xr:uid="{00000000-0005-0000-0000-0000FB2B0000}"/>
    <cellStyle name="Nota 2 2 6 2 2 2 2 2 2 3 2" xfId="11260" xr:uid="{00000000-0005-0000-0000-0000FC2B0000}"/>
    <cellStyle name="Nota 2 2 6 2 2 2 2 2 2 4" xfId="11261" xr:uid="{00000000-0005-0000-0000-0000FD2B0000}"/>
    <cellStyle name="Nota 2 2 6 2 2 2 2 2 2 5" xfId="28767" xr:uid="{00000000-0005-0000-0000-00005F700000}"/>
    <cellStyle name="Nota 2 2 6 2 2 2 2 2 3" xfId="11262" xr:uid="{00000000-0005-0000-0000-0000FE2B0000}"/>
    <cellStyle name="Nota 2 2 6 2 2 2 2 2 3 2" xfId="11263" xr:uid="{00000000-0005-0000-0000-0000FF2B0000}"/>
    <cellStyle name="Nota 2 2 6 2 2 2 2 2 4" xfId="11264" xr:uid="{00000000-0005-0000-0000-0000002C0000}"/>
    <cellStyle name="Nota 2 2 6 2 2 2 2 2 4 2" xfId="11265" xr:uid="{00000000-0005-0000-0000-0000012C0000}"/>
    <cellStyle name="Nota 2 2 6 2 2 2 2 2 5" xfId="11266" xr:uid="{00000000-0005-0000-0000-0000022C0000}"/>
    <cellStyle name="Nota 2 2 6 2 2 2 2 2 6" xfId="32207" xr:uid="{00000000-0005-0000-0000-0000CF7D0000}"/>
    <cellStyle name="Nota 2 2 6 2 2 2 2 3" xfId="11267" xr:uid="{00000000-0005-0000-0000-0000032C0000}"/>
    <cellStyle name="Nota 2 2 6 2 2 2 2 3 2" xfId="11268" xr:uid="{00000000-0005-0000-0000-0000042C0000}"/>
    <cellStyle name="Nota 2 2 6 2 2 2 2 3 2 2" xfId="11269" xr:uid="{00000000-0005-0000-0000-0000052C0000}"/>
    <cellStyle name="Nota 2 2 6 2 2 2 2 3 2 2 2" xfId="27516" xr:uid="{00000000-0005-0000-0000-00007C6B0000}"/>
    <cellStyle name="Nota 2 2 6 2 2 2 2 3 3" xfId="11270" xr:uid="{00000000-0005-0000-0000-0000062C0000}"/>
    <cellStyle name="Nota 2 2 6 2 2 2 2 3 3 2" xfId="11271" xr:uid="{00000000-0005-0000-0000-0000072C0000}"/>
    <cellStyle name="Nota 2 2 6 2 2 2 2 3 3 3" xfId="30212" xr:uid="{00000000-0005-0000-0000-000004760000}"/>
    <cellStyle name="Nota 2 2 6 2 2 2 2 3 4" xfId="11272" xr:uid="{00000000-0005-0000-0000-0000082C0000}"/>
    <cellStyle name="Nota 2 2 6 2 2 2 2 4" xfId="11273" xr:uid="{00000000-0005-0000-0000-0000092C0000}"/>
    <cellStyle name="Nota 2 2 6 2 2 2 2 4 2" xfId="11274" xr:uid="{00000000-0005-0000-0000-00000A2C0000}"/>
    <cellStyle name="Nota 2 2 6 2 2 2 2 5" xfId="11275" xr:uid="{00000000-0005-0000-0000-00000B2C0000}"/>
    <cellStyle name="Nota 2 2 6 2 2 2 2 5 2" xfId="11276" xr:uid="{00000000-0005-0000-0000-00000C2C0000}"/>
    <cellStyle name="Nota 2 2 6 2 2 2 2 6" xfId="11277" xr:uid="{00000000-0005-0000-0000-00000D2C0000}"/>
    <cellStyle name="Nota 2 2 6 2 2 2 2 7" xfId="31764" xr:uid="{00000000-0005-0000-0000-0000147C0000}"/>
    <cellStyle name="Nota 2 2 6 2 2 2 3" xfId="1805" xr:uid="{00000000-0005-0000-0000-00000D070000}"/>
    <cellStyle name="Nota 2 2 6 2 2 2 3 2" xfId="2790" xr:uid="{00000000-0005-0000-0000-0000E60A0000}"/>
    <cellStyle name="Nota 2 2 6 2 2 2 3 2 2" xfId="11278" xr:uid="{00000000-0005-0000-0000-00000E2C0000}"/>
    <cellStyle name="Nota 2 2 6 2 2 2 3 2 2 2" xfId="11279" xr:uid="{00000000-0005-0000-0000-00000F2C0000}"/>
    <cellStyle name="Nota 2 2 6 2 2 2 3 2 2 2 2" xfId="11280" xr:uid="{00000000-0005-0000-0000-0000102C0000}"/>
    <cellStyle name="Nota 2 2 6 2 2 2 3 2 2 3" xfId="11281" xr:uid="{00000000-0005-0000-0000-0000112C0000}"/>
    <cellStyle name="Nota 2 2 6 2 2 2 3 2 2 3 2" xfId="11282" xr:uid="{00000000-0005-0000-0000-0000122C0000}"/>
    <cellStyle name="Nota 2 2 6 2 2 2 3 2 2 4" xfId="11283" xr:uid="{00000000-0005-0000-0000-0000132C0000}"/>
    <cellStyle name="Nota 2 2 6 2 2 2 3 2 3" xfId="11284" xr:uid="{00000000-0005-0000-0000-0000142C0000}"/>
    <cellStyle name="Nota 2 2 6 2 2 2 3 2 3 2" xfId="11285" xr:uid="{00000000-0005-0000-0000-0000152C0000}"/>
    <cellStyle name="Nota 2 2 6 2 2 2 3 2 4" xfId="11286" xr:uid="{00000000-0005-0000-0000-0000162C0000}"/>
    <cellStyle name="Nota 2 2 6 2 2 2 3 2 4 2" xfId="11287" xr:uid="{00000000-0005-0000-0000-0000172C0000}"/>
    <cellStyle name="Nota 2 2 6 2 2 2 3 2 4 2 2" xfId="29809" xr:uid="{00000000-0005-0000-0000-000071740000}"/>
    <cellStyle name="Nota 2 2 6 2 2 2 3 2 5" xfId="11288" xr:uid="{00000000-0005-0000-0000-0000182C0000}"/>
    <cellStyle name="Nota 2 2 6 2 2 2 3 2 6" xfId="32353" xr:uid="{00000000-0005-0000-0000-0000617E0000}"/>
    <cellStyle name="Nota 2 2 6 2 2 2 3 3" xfId="11289" xr:uid="{00000000-0005-0000-0000-0000192C0000}"/>
    <cellStyle name="Nota 2 2 6 2 2 2 3 3 2" xfId="11290" xr:uid="{00000000-0005-0000-0000-00001A2C0000}"/>
    <cellStyle name="Nota 2 2 6 2 2 2 3 3 2 2" xfId="11291" xr:uid="{00000000-0005-0000-0000-00001B2C0000}"/>
    <cellStyle name="Nota 2 2 6 2 2 2 3 3 3" xfId="11292" xr:uid="{00000000-0005-0000-0000-00001C2C0000}"/>
    <cellStyle name="Nota 2 2 6 2 2 2 3 3 3 2" xfId="11293" xr:uid="{00000000-0005-0000-0000-00001D2C0000}"/>
    <cellStyle name="Nota 2 2 6 2 2 2 3 3 3 2 2" xfId="30963" xr:uid="{00000000-0005-0000-0000-0000F3780000}"/>
    <cellStyle name="Nota 2 2 6 2 2 2 3 3 4" xfId="11294" xr:uid="{00000000-0005-0000-0000-00001E2C0000}"/>
    <cellStyle name="Nota 2 2 6 2 2 2 3 4" xfId="11295" xr:uid="{00000000-0005-0000-0000-00001F2C0000}"/>
    <cellStyle name="Nota 2 2 6 2 2 2 3 4 2" xfId="11296" xr:uid="{00000000-0005-0000-0000-0000202C0000}"/>
    <cellStyle name="Nota 2 2 6 2 2 2 3 5" xfId="11297" xr:uid="{00000000-0005-0000-0000-0000212C0000}"/>
    <cellStyle name="Nota 2 2 6 2 2 2 3 5 2" xfId="11298" xr:uid="{00000000-0005-0000-0000-0000222C0000}"/>
    <cellStyle name="Nota 2 2 6 2 2 2 3 5 3" xfId="26160" xr:uid="{00000000-0005-0000-0000-000030660000}"/>
    <cellStyle name="Nota 2 2 6 2 2 2 3 6" xfId="11299" xr:uid="{00000000-0005-0000-0000-0000232C0000}"/>
    <cellStyle name="Nota 2 2 6 2 2 2 3 7" xfId="31913" xr:uid="{00000000-0005-0000-0000-0000A97C0000}"/>
    <cellStyle name="Nota 2 2 6 2 2 2 4" xfId="2264" xr:uid="{00000000-0005-0000-0000-0000D8080000}"/>
    <cellStyle name="Nota 2 2 6 2 2 2 4 2" xfId="11300" xr:uid="{00000000-0005-0000-0000-0000242C0000}"/>
    <cellStyle name="Nota 2 2 6 2 2 2 4 2 2" xfId="11301" xr:uid="{00000000-0005-0000-0000-0000252C0000}"/>
    <cellStyle name="Nota 2 2 6 2 2 2 4 2 2 2" xfId="11302" xr:uid="{00000000-0005-0000-0000-0000262C0000}"/>
    <cellStyle name="Nota 2 2 6 2 2 2 4 2 3" xfId="11303" xr:uid="{00000000-0005-0000-0000-0000272C0000}"/>
    <cellStyle name="Nota 2 2 6 2 2 2 4 2 3 2" xfId="11304" xr:uid="{00000000-0005-0000-0000-0000282C0000}"/>
    <cellStyle name="Nota 2 2 6 2 2 2 4 2 4" xfId="11305" xr:uid="{00000000-0005-0000-0000-0000292C0000}"/>
    <cellStyle name="Nota 2 2 6 2 2 2 4 3" xfId="11306" xr:uid="{00000000-0005-0000-0000-00002A2C0000}"/>
    <cellStyle name="Nota 2 2 6 2 2 2 4 3 2" xfId="11307" xr:uid="{00000000-0005-0000-0000-00002B2C0000}"/>
    <cellStyle name="Nota 2 2 6 2 2 2 4 4" xfId="11308" xr:uid="{00000000-0005-0000-0000-00002C2C0000}"/>
    <cellStyle name="Nota 2 2 6 2 2 2 4 4 2" xfId="11309" xr:uid="{00000000-0005-0000-0000-00002D2C0000}"/>
    <cellStyle name="Nota 2 2 6 2 2 2 4 4 2 2" xfId="26783" xr:uid="{00000000-0005-0000-0000-00009F680000}"/>
    <cellStyle name="Nota 2 2 6 2 2 2 4 5" xfId="11310" xr:uid="{00000000-0005-0000-0000-00002E2C0000}"/>
    <cellStyle name="Nota 2 2 6 2 2 2 4 5 2" xfId="27571" xr:uid="{00000000-0005-0000-0000-0000B36B0000}"/>
    <cellStyle name="Nota 2 2 6 2 2 2 5" xfId="11311" xr:uid="{00000000-0005-0000-0000-00002F2C0000}"/>
    <cellStyle name="Nota 2 2 6 2 2 2 5 2" xfId="11312" xr:uid="{00000000-0005-0000-0000-0000302C0000}"/>
    <cellStyle name="Nota 2 2 6 2 2 2 5 2 2" xfId="11313" xr:uid="{00000000-0005-0000-0000-0000312C0000}"/>
    <cellStyle name="Nota 2 2 6 2 2 2 5 2 3" xfId="28514" xr:uid="{00000000-0005-0000-0000-0000626F0000}"/>
    <cellStyle name="Nota 2 2 6 2 2 2 5 3" xfId="11314" xr:uid="{00000000-0005-0000-0000-0000322C0000}"/>
    <cellStyle name="Nota 2 2 6 2 2 2 5 3 2" xfId="11315" xr:uid="{00000000-0005-0000-0000-0000332C0000}"/>
    <cellStyle name="Nota 2 2 6 2 2 2 5 4" xfId="11316" xr:uid="{00000000-0005-0000-0000-0000342C0000}"/>
    <cellStyle name="Nota 2 2 6 2 2 2 5 4 2" xfId="27195" xr:uid="{00000000-0005-0000-0000-00003B6A0000}"/>
    <cellStyle name="Nota 2 2 6 2 2 2 5 5" xfId="32596" xr:uid="{00000000-0005-0000-0000-0000547F0000}"/>
    <cellStyle name="Nota 2 2 6 2 2 2 6" xfId="11317" xr:uid="{00000000-0005-0000-0000-0000352C0000}"/>
    <cellStyle name="Nota 2 2 6 2 2 2 6 2" xfId="11318" xr:uid="{00000000-0005-0000-0000-0000362C0000}"/>
    <cellStyle name="Nota 2 2 6 2 2 2 7" xfId="11319" xr:uid="{00000000-0005-0000-0000-0000372C0000}"/>
    <cellStyle name="Nota 2 2 6 2 2 2 7 2" xfId="11320" xr:uid="{00000000-0005-0000-0000-0000382C0000}"/>
    <cellStyle name="Nota 2 2 6 2 2 2 8" xfId="11321" xr:uid="{00000000-0005-0000-0000-0000392C0000}"/>
    <cellStyle name="Nota 2 2 6 2 2 2 9" xfId="28452" xr:uid="{00000000-0005-0000-0000-0000246F0000}"/>
    <cellStyle name="Nota 2 2 6 2 2 3" xfId="1464" xr:uid="{00000000-0005-0000-0000-0000B8050000}"/>
    <cellStyle name="Nota 2 2 6 2 2 3 2" xfId="1726" xr:uid="{00000000-0005-0000-0000-0000BE060000}"/>
    <cellStyle name="Nota 2 2 6 2 2 3 2 2" xfId="2711" xr:uid="{00000000-0005-0000-0000-0000970A0000}"/>
    <cellStyle name="Nota 2 2 6 2 2 3 2 2 2" xfId="11322" xr:uid="{00000000-0005-0000-0000-00003A2C0000}"/>
    <cellStyle name="Nota 2 2 6 2 2 3 2 2 2 2" xfId="11323" xr:uid="{00000000-0005-0000-0000-00003B2C0000}"/>
    <cellStyle name="Nota 2 2 6 2 2 3 2 2 2 2 2" xfId="11324" xr:uid="{00000000-0005-0000-0000-00003C2C0000}"/>
    <cellStyle name="Nota 2 2 6 2 2 3 2 2 2 2 2 2" xfId="28814" xr:uid="{00000000-0005-0000-0000-00008E700000}"/>
    <cellStyle name="Nota 2 2 6 2 2 3 2 2 2 3" xfId="11325" xr:uid="{00000000-0005-0000-0000-00003D2C0000}"/>
    <cellStyle name="Nota 2 2 6 2 2 3 2 2 2 3 2" xfId="11326" xr:uid="{00000000-0005-0000-0000-00003E2C0000}"/>
    <cellStyle name="Nota 2 2 6 2 2 3 2 2 2 3 2 2" xfId="28509" xr:uid="{00000000-0005-0000-0000-00005D6F0000}"/>
    <cellStyle name="Nota 2 2 6 2 2 3 2 2 2 4" xfId="11327" xr:uid="{00000000-0005-0000-0000-00003F2C0000}"/>
    <cellStyle name="Nota 2 2 6 2 2 3 2 2 2 4 2" xfId="28608" xr:uid="{00000000-0005-0000-0000-0000C06F0000}"/>
    <cellStyle name="Nota 2 2 6 2 2 3 2 2 2 5" xfId="29860" xr:uid="{00000000-0005-0000-0000-0000A4740000}"/>
    <cellStyle name="Nota 2 2 6 2 2 3 2 2 3" xfId="11328" xr:uid="{00000000-0005-0000-0000-0000402C0000}"/>
    <cellStyle name="Nota 2 2 6 2 2 3 2 2 3 2" xfId="11329" xr:uid="{00000000-0005-0000-0000-0000412C0000}"/>
    <cellStyle name="Nota 2 2 6 2 2 3 2 2 3 3" xfId="27833" xr:uid="{00000000-0005-0000-0000-0000B96C0000}"/>
    <cellStyle name="Nota 2 2 6 2 2 3 2 2 4" xfId="11330" xr:uid="{00000000-0005-0000-0000-0000422C0000}"/>
    <cellStyle name="Nota 2 2 6 2 2 3 2 2 4 2" xfId="11331" xr:uid="{00000000-0005-0000-0000-0000432C0000}"/>
    <cellStyle name="Nota 2 2 6 2 2 3 2 2 4 2 2" xfId="29409" xr:uid="{00000000-0005-0000-0000-0000E1720000}"/>
    <cellStyle name="Nota 2 2 6 2 2 3 2 2 5" xfId="11332" xr:uid="{00000000-0005-0000-0000-0000442C0000}"/>
    <cellStyle name="Nota 2 2 6 2 2 3 2 3" xfId="11333" xr:uid="{00000000-0005-0000-0000-0000452C0000}"/>
    <cellStyle name="Nota 2 2 6 2 2 3 2 3 2" xfId="11334" xr:uid="{00000000-0005-0000-0000-0000462C0000}"/>
    <cellStyle name="Nota 2 2 6 2 2 3 2 3 2 2" xfId="11335" xr:uid="{00000000-0005-0000-0000-0000472C0000}"/>
    <cellStyle name="Nota 2 2 6 2 2 3 2 3 3" xfId="11336" xr:uid="{00000000-0005-0000-0000-0000482C0000}"/>
    <cellStyle name="Nota 2 2 6 2 2 3 2 3 3 2" xfId="11337" xr:uid="{00000000-0005-0000-0000-0000492C0000}"/>
    <cellStyle name="Nota 2 2 6 2 2 3 2 3 3 3" xfId="30479" xr:uid="{00000000-0005-0000-0000-00000F770000}"/>
    <cellStyle name="Nota 2 2 6 2 2 3 2 3 4" xfId="11338" xr:uid="{00000000-0005-0000-0000-00004A2C0000}"/>
    <cellStyle name="Nota 2 2 6 2 2 3 2 4" xfId="11339" xr:uid="{00000000-0005-0000-0000-00004B2C0000}"/>
    <cellStyle name="Nota 2 2 6 2 2 3 2 4 2" xfId="11340" xr:uid="{00000000-0005-0000-0000-00004C2C0000}"/>
    <cellStyle name="Nota 2 2 6 2 2 3 2 5" xfId="11341" xr:uid="{00000000-0005-0000-0000-00004D2C0000}"/>
    <cellStyle name="Nota 2 2 6 2 2 3 2 5 2" xfId="11342" xr:uid="{00000000-0005-0000-0000-00004E2C0000}"/>
    <cellStyle name="Nota 2 2 6 2 2 3 2 5 3" xfId="27980" xr:uid="{00000000-0005-0000-0000-00004C6D0000}"/>
    <cellStyle name="Nota 2 2 6 2 2 3 2 6" xfId="11343" xr:uid="{00000000-0005-0000-0000-00004F2C0000}"/>
    <cellStyle name="Nota 2 2 6 2 2 3 3" xfId="2455" xr:uid="{00000000-0005-0000-0000-000097090000}"/>
    <cellStyle name="Nota 2 2 6 2 2 3 3 2" xfId="11344" xr:uid="{00000000-0005-0000-0000-0000502C0000}"/>
    <cellStyle name="Nota 2 2 6 2 2 3 3 2 2" xfId="11345" xr:uid="{00000000-0005-0000-0000-0000512C0000}"/>
    <cellStyle name="Nota 2 2 6 2 2 3 3 2 2 2" xfId="11346" xr:uid="{00000000-0005-0000-0000-0000522C0000}"/>
    <cellStyle name="Nota 2 2 6 2 2 3 3 2 3" xfId="11347" xr:uid="{00000000-0005-0000-0000-0000532C0000}"/>
    <cellStyle name="Nota 2 2 6 2 2 3 3 2 3 2" xfId="11348" xr:uid="{00000000-0005-0000-0000-0000542C0000}"/>
    <cellStyle name="Nota 2 2 6 2 2 3 3 2 4" xfId="11349" xr:uid="{00000000-0005-0000-0000-0000552C0000}"/>
    <cellStyle name="Nota 2 2 6 2 2 3 3 3" xfId="11350" xr:uid="{00000000-0005-0000-0000-0000562C0000}"/>
    <cellStyle name="Nota 2 2 6 2 2 3 3 3 2" xfId="11351" xr:uid="{00000000-0005-0000-0000-0000572C0000}"/>
    <cellStyle name="Nota 2 2 6 2 2 3 3 3 2 2" xfId="28796" xr:uid="{00000000-0005-0000-0000-00007C700000}"/>
    <cellStyle name="Nota 2 2 6 2 2 3 3 3 3" xfId="25619" xr:uid="{00000000-0005-0000-0000-000013640000}"/>
    <cellStyle name="Nota 2 2 6 2 2 3 3 4" xfId="11352" xr:uid="{00000000-0005-0000-0000-0000582C0000}"/>
    <cellStyle name="Nota 2 2 6 2 2 3 3 4 2" xfId="11353" xr:uid="{00000000-0005-0000-0000-0000592C0000}"/>
    <cellStyle name="Nota 2 2 6 2 2 3 3 5" xfId="11354" xr:uid="{00000000-0005-0000-0000-00005A2C0000}"/>
    <cellStyle name="Nota 2 2 6 2 2 3 4" xfId="11355" xr:uid="{00000000-0005-0000-0000-00005B2C0000}"/>
    <cellStyle name="Nota 2 2 6 2 2 3 4 2" xfId="11356" xr:uid="{00000000-0005-0000-0000-00005C2C0000}"/>
    <cellStyle name="Nota 2 2 6 2 2 3 4 2 2" xfId="11357" xr:uid="{00000000-0005-0000-0000-00005D2C0000}"/>
    <cellStyle name="Nota 2 2 6 2 2 3 4 3" xfId="11358" xr:uid="{00000000-0005-0000-0000-00005E2C0000}"/>
    <cellStyle name="Nota 2 2 6 2 2 3 4 3 2" xfId="11359" xr:uid="{00000000-0005-0000-0000-00005F2C0000}"/>
    <cellStyle name="Nota 2 2 6 2 2 3 4 4" xfId="11360" xr:uid="{00000000-0005-0000-0000-0000602C0000}"/>
    <cellStyle name="Nota 2 2 6 2 2 3 4 4 2" xfId="30343" xr:uid="{00000000-0005-0000-0000-000087760000}"/>
    <cellStyle name="Nota 2 2 6 2 2 3 4 5" xfId="26835" xr:uid="{00000000-0005-0000-0000-0000D3680000}"/>
    <cellStyle name="Nota 2 2 6 2 2 3 5" xfId="11361" xr:uid="{00000000-0005-0000-0000-0000612C0000}"/>
    <cellStyle name="Nota 2 2 6 2 2 3 5 2" xfId="11362" xr:uid="{00000000-0005-0000-0000-0000622C0000}"/>
    <cellStyle name="Nota 2 2 6 2 2 3 5 2 2" xfId="27088" xr:uid="{00000000-0005-0000-0000-0000D0690000}"/>
    <cellStyle name="Nota 2 2 6 2 2 3 6" xfId="11363" xr:uid="{00000000-0005-0000-0000-0000632C0000}"/>
    <cellStyle name="Nota 2 2 6 2 2 3 6 2" xfId="11364" xr:uid="{00000000-0005-0000-0000-0000642C0000}"/>
    <cellStyle name="Nota 2 2 6 2 2 3 6 2 2" xfId="30580" xr:uid="{00000000-0005-0000-0000-000074770000}"/>
    <cellStyle name="Nota 2 2 6 2 2 3 7" xfId="11365" xr:uid="{00000000-0005-0000-0000-0000652C0000}"/>
    <cellStyle name="Nota 2 2 6 2 2 3 7 2" xfId="30763" xr:uid="{00000000-0005-0000-0000-00002B780000}"/>
    <cellStyle name="Nota 2 2 6 2 2 3 8" xfId="31541" xr:uid="{00000000-0005-0000-0000-0000357B0000}"/>
    <cellStyle name="Nota 2 2 6 2 2 4" xfId="1384" xr:uid="{00000000-0005-0000-0000-000068050000}"/>
    <cellStyle name="Nota 2 2 6 2 2 4 2" xfId="2375" xr:uid="{00000000-0005-0000-0000-000047090000}"/>
    <cellStyle name="Nota 2 2 6 2 2 4 2 2" xfId="11366" xr:uid="{00000000-0005-0000-0000-0000662C0000}"/>
    <cellStyle name="Nota 2 2 6 2 2 4 2 2 2" xfId="11367" xr:uid="{00000000-0005-0000-0000-0000672C0000}"/>
    <cellStyle name="Nota 2 2 6 2 2 4 2 2 2 2" xfId="11368" xr:uid="{00000000-0005-0000-0000-0000682C0000}"/>
    <cellStyle name="Nota 2 2 6 2 2 4 2 2 2 2 2" xfId="28260" xr:uid="{00000000-0005-0000-0000-0000646E0000}"/>
    <cellStyle name="Nota 2 2 6 2 2 4 2 2 3" xfId="11369" xr:uid="{00000000-0005-0000-0000-0000692C0000}"/>
    <cellStyle name="Nota 2 2 6 2 2 4 2 2 3 2" xfId="11370" xr:uid="{00000000-0005-0000-0000-00006A2C0000}"/>
    <cellStyle name="Nota 2 2 6 2 2 4 2 2 3 2 2" xfId="31250" xr:uid="{00000000-0005-0000-0000-0000127A0000}"/>
    <cellStyle name="Nota 2 2 6 2 2 4 2 2 4" xfId="11371" xr:uid="{00000000-0005-0000-0000-00006B2C0000}"/>
    <cellStyle name="Nota 2 2 6 2 2 4 2 3" xfId="11372" xr:uid="{00000000-0005-0000-0000-00006C2C0000}"/>
    <cellStyle name="Nota 2 2 6 2 2 4 2 3 2" xfId="11373" xr:uid="{00000000-0005-0000-0000-00006D2C0000}"/>
    <cellStyle name="Nota 2 2 6 2 2 4 2 3 3" xfId="25837" xr:uid="{00000000-0005-0000-0000-0000ED640000}"/>
    <cellStyle name="Nota 2 2 6 2 2 4 2 4" xfId="11374" xr:uid="{00000000-0005-0000-0000-00006E2C0000}"/>
    <cellStyle name="Nota 2 2 6 2 2 4 2 4 2" xfId="11375" xr:uid="{00000000-0005-0000-0000-00006F2C0000}"/>
    <cellStyle name="Nota 2 2 6 2 2 4 2 5" xfId="11376" xr:uid="{00000000-0005-0000-0000-0000702C0000}"/>
    <cellStyle name="Nota 2 2 6 2 2 4 3" xfId="11377" xr:uid="{00000000-0005-0000-0000-0000712C0000}"/>
    <cellStyle name="Nota 2 2 6 2 2 4 3 2" xfId="11378" xr:uid="{00000000-0005-0000-0000-0000722C0000}"/>
    <cellStyle name="Nota 2 2 6 2 2 4 3 2 2" xfId="11379" xr:uid="{00000000-0005-0000-0000-0000732C0000}"/>
    <cellStyle name="Nota 2 2 6 2 2 4 3 2 2 2" xfId="25968" xr:uid="{00000000-0005-0000-0000-000070650000}"/>
    <cellStyle name="Nota 2 2 6 2 2 4 3 2 3" xfId="26483" xr:uid="{00000000-0005-0000-0000-000073670000}"/>
    <cellStyle name="Nota 2 2 6 2 2 4 3 3" xfId="11380" xr:uid="{00000000-0005-0000-0000-0000742C0000}"/>
    <cellStyle name="Nota 2 2 6 2 2 4 3 3 2" xfId="11381" xr:uid="{00000000-0005-0000-0000-0000752C0000}"/>
    <cellStyle name="Nota 2 2 6 2 2 4 3 4" xfId="11382" xr:uid="{00000000-0005-0000-0000-0000762C0000}"/>
    <cellStyle name="Nota 2 2 6 2 2 4 4" xfId="11383" xr:uid="{00000000-0005-0000-0000-0000772C0000}"/>
    <cellStyle name="Nota 2 2 6 2 2 4 4 2" xfId="11384" xr:uid="{00000000-0005-0000-0000-0000782C0000}"/>
    <cellStyle name="Nota 2 2 6 2 2 4 5" xfId="11385" xr:uid="{00000000-0005-0000-0000-0000792C0000}"/>
    <cellStyle name="Nota 2 2 6 2 2 4 5 2" xfId="11386" xr:uid="{00000000-0005-0000-0000-00007A2C0000}"/>
    <cellStyle name="Nota 2 2 6 2 2 4 6" xfId="11387" xr:uid="{00000000-0005-0000-0000-00007B2C0000}"/>
    <cellStyle name="Nota 2 2 6 2 2 4 7" xfId="31712" xr:uid="{00000000-0005-0000-0000-0000E07B0000}"/>
    <cellStyle name="Nota 2 2 6 2 2 5" xfId="1646" xr:uid="{00000000-0005-0000-0000-00006E060000}"/>
    <cellStyle name="Nota 2 2 6 2 2 5 2" xfId="2631" xr:uid="{00000000-0005-0000-0000-0000470A0000}"/>
    <cellStyle name="Nota 2 2 6 2 2 5 2 2" xfId="11388" xr:uid="{00000000-0005-0000-0000-00007C2C0000}"/>
    <cellStyle name="Nota 2 2 6 2 2 5 2 2 2" xfId="11389" xr:uid="{00000000-0005-0000-0000-00007D2C0000}"/>
    <cellStyle name="Nota 2 2 6 2 2 5 2 2 2 2" xfId="11390" xr:uid="{00000000-0005-0000-0000-00007E2C0000}"/>
    <cellStyle name="Nota 2 2 6 2 2 5 2 2 3" xfId="11391" xr:uid="{00000000-0005-0000-0000-00007F2C0000}"/>
    <cellStyle name="Nota 2 2 6 2 2 5 2 2 3 2" xfId="11392" xr:uid="{00000000-0005-0000-0000-0000802C0000}"/>
    <cellStyle name="Nota 2 2 6 2 2 5 2 2 4" xfId="11393" xr:uid="{00000000-0005-0000-0000-0000812C0000}"/>
    <cellStyle name="Nota 2 2 6 2 2 5 2 2 5" xfId="30116" xr:uid="{00000000-0005-0000-0000-0000A4750000}"/>
    <cellStyle name="Nota 2 2 6 2 2 5 2 3" xfId="11394" xr:uid="{00000000-0005-0000-0000-0000822C0000}"/>
    <cellStyle name="Nota 2 2 6 2 2 5 2 3 2" xfId="11395" xr:uid="{00000000-0005-0000-0000-0000832C0000}"/>
    <cellStyle name="Nota 2 2 6 2 2 5 2 4" xfId="11396" xr:uid="{00000000-0005-0000-0000-0000842C0000}"/>
    <cellStyle name="Nota 2 2 6 2 2 5 2 4 2" xfId="11397" xr:uid="{00000000-0005-0000-0000-0000852C0000}"/>
    <cellStyle name="Nota 2 2 6 2 2 5 2 5" xfId="11398" xr:uid="{00000000-0005-0000-0000-0000862C0000}"/>
    <cellStyle name="Nota 2 2 6 2 2 5 3" xfId="11399" xr:uid="{00000000-0005-0000-0000-0000872C0000}"/>
    <cellStyle name="Nota 2 2 6 2 2 5 3 2" xfId="11400" xr:uid="{00000000-0005-0000-0000-0000882C0000}"/>
    <cellStyle name="Nota 2 2 6 2 2 5 3 2 2" xfId="11401" xr:uid="{00000000-0005-0000-0000-0000892C0000}"/>
    <cellStyle name="Nota 2 2 6 2 2 5 3 3" xfId="11402" xr:uid="{00000000-0005-0000-0000-00008A2C0000}"/>
    <cellStyle name="Nota 2 2 6 2 2 5 3 3 2" xfId="11403" xr:uid="{00000000-0005-0000-0000-00008B2C0000}"/>
    <cellStyle name="Nota 2 2 6 2 2 5 3 4" xfId="11404" xr:uid="{00000000-0005-0000-0000-00008C2C0000}"/>
    <cellStyle name="Nota 2 2 6 2 2 5 4" xfId="11405" xr:uid="{00000000-0005-0000-0000-00008D2C0000}"/>
    <cellStyle name="Nota 2 2 6 2 2 5 4 2" xfId="11406" xr:uid="{00000000-0005-0000-0000-00008E2C0000}"/>
    <cellStyle name="Nota 2 2 6 2 2 5 4 3" xfId="25243" xr:uid="{00000000-0005-0000-0000-00009B620000}"/>
    <cellStyle name="Nota 2 2 6 2 2 5 5" xfId="11407" xr:uid="{00000000-0005-0000-0000-00008F2C0000}"/>
    <cellStyle name="Nota 2 2 6 2 2 5 5 2" xfId="11408" xr:uid="{00000000-0005-0000-0000-0000902C0000}"/>
    <cellStyle name="Nota 2 2 6 2 2 5 5 3" xfId="30179" xr:uid="{00000000-0005-0000-0000-0000E3750000}"/>
    <cellStyle name="Nota 2 2 6 2 2 5 6" xfId="11409" xr:uid="{00000000-0005-0000-0000-0000912C0000}"/>
    <cellStyle name="Nota 2 2 6 2 2 6" xfId="2090" xr:uid="{00000000-0005-0000-0000-00002A080000}"/>
    <cellStyle name="Nota 2 2 6 2 2 6 2" xfId="11410" xr:uid="{00000000-0005-0000-0000-0000922C0000}"/>
    <cellStyle name="Nota 2 2 6 2 2 6 2 2" xfId="11411" xr:uid="{00000000-0005-0000-0000-0000932C0000}"/>
    <cellStyle name="Nota 2 2 6 2 2 6 2 2 2" xfId="11412" xr:uid="{00000000-0005-0000-0000-0000942C0000}"/>
    <cellStyle name="Nota 2 2 6 2 2 6 2 3" xfId="11413" xr:uid="{00000000-0005-0000-0000-0000952C0000}"/>
    <cellStyle name="Nota 2 2 6 2 2 6 2 3 2" xfId="11414" xr:uid="{00000000-0005-0000-0000-0000962C0000}"/>
    <cellStyle name="Nota 2 2 6 2 2 6 2 3 2 2" xfId="26448" xr:uid="{00000000-0005-0000-0000-000050670000}"/>
    <cellStyle name="Nota 2 2 6 2 2 6 2 3 3" xfId="27486" xr:uid="{00000000-0005-0000-0000-00005E6B0000}"/>
    <cellStyle name="Nota 2 2 6 2 2 6 2 4" xfId="11415" xr:uid="{00000000-0005-0000-0000-0000972C0000}"/>
    <cellStyle name="Nota 2 2 6 2 2 6 2 4 2" xfId="28822" xr:uid="{00000000-0005-0000-0000-000096700000}"/>
    <cellStyle name="Nota 2 2 6 2 2 6 3" xfId="11416" xr:uid="{00000000-0005-0000-0000-0000982C0000}"/>
    <cellStyle name="Nota 2 2 6 2 2 6 3 2" xfId="11417" xr:uid="{00000000-0005-0000-0000-0000992C0000}"/>
    <cellStyle name="Nota 2 2 6 2 2 6 3 3" xfId="28427" xr:uid="{00000000-0005-0000-0000-00000B6F0000}"/>
    <cellStyle name="Nota 2 2 6 2 2 6 4" xfId="11418" xr:uid="{00000000-0005-0000-0000-00009A2C0000}"/>
    <cellStyle name="Nota 2 2 6 2 2 6 4 2" xfId="11419" xr:uid="{00000000-0005-0000-0000-00009B2C0000}"/>
    <cellStyle name="Nota 2 2 6 2 2 6 4 2 2" xfId="29615" xr:uid="{00000000-0005-0000-0000-0000AF730000}"/>
    <cellStyle name="Nota 2 2 6 2 2 6 5" xfId="11420" xr:uid="{00000000-0005-0000-0000-00009C2C0000}"/>
    <cellStyle name="Nota 2 2 6 2 2 6 5 2" xfId="26704" xr:uid="{00000000-0005-0000-0000-000050680000}"/>
    <cellStyle name="Nota 2 2 6 2 2 7" xfId="2815" xr:uid="{00000000-0005-0000-0000-0000FF0A0000}"/>
    <cellStyle name="Nota 2 2 6 2 2 7 2" xfId="11421" xr:uid="{00000000-0005-0000-0000-00009D2C0000}"/>
    <cellStyle name="Nota 2 2 6 2 2 7 2 2" xfId="11422" xr:uid="{00000000-0005-0000-0000-00009E2C0000}"/>
    <cellStyle name="Nota 2 2 6 2 2 7 2 2 2" xfId="28161" xr:uid="{00000000-0005-0000-0000-0000016E0000}"/>
    <cellStyle name="Nota 2 2 6 2 2 7 3" xfId="11423" xr:uid="{00000000-0005-0000-0000-00009F2C0000}"/>
    <cellStyle name="Nota 2 2 6 2 2 7 3 2" xfId="11424" xr:uid="{00000000-0005-0000-0000-0000A02C0000}"/>
    <cellStyle name="Nota 2 2 6 2 2 7 3 2 2" xfId="27656" xr:uid="{00000000-0005-0000-0000-0000086C0000}"/>
    <cellStyle name="Nota 2 2 6 2 2 7 4" xfId="11425" xr:uid="{00000000-0005-0000-0000-0000A12C0000}"/>
    <cellStyle name="Nota 2 2 6 2 2 7 5" xfId="31958" xr:uid="{00000000-0005-0000-0000-0000D67C0000}"/>
    <cellStyle name="Nota 2 2 6 2 2 8" xfId="11426" xr:uid="{00000000-0005-0000-0000-0000A22C0000}"/>
    <cellStyle name="Nota 2 2 6 2 2 8 2" xfId="11427" xr:uid="{00000000-0005-0000-0000-0000A32C0000}"/>
    <cellStyle name="Nota 2 2 6 2 2 9" xfId="11428" xr:uid="{00000000-0005-0000-0000-0000A42C0000}"/>
    <cellStyle name="Nota 2 2 6 2 2 9 2" xfId="11429" xr:uid="{00000000-0005-0000-0000-0000A52C0000}"/>
    <cellStyle name="Nota 2 2 6 2 3" xfId="1257" xr:uid="{00000000-0005-0000-0000-0000E9040000}"/>
    <cellStyle name="Nota 2 2 6 2 3 2" xfId="1375" xr:uid="{00000000-0005-0000-0000-00005F050000}"/>
    <cellStyle name="Nota 2 2 6 2 3 2 2" xfId="2366" xr:uid="{00000000-0005-0000-0000-00003E090000}"/>
    <cellStyle name="Nota 2 2 6 2 3 2 2 2" xfId="11430" xr:uid="{00000000-0005-0000-0000-0000A62C0000}"/>
    <cellStyle name="Nota 2 2 6 2 3 2 2 2 2" xfId="11431" xr:uid="{00000000-0005-0000-0000-0000A72C0000}"/>
    <cellStyle name="Nota 2 2 6 2 3 2 2 2 2 2" xfId="11432" xr:uid="{00000000-0005-0000-0000-0000A82C0000}"/>
    <cellStyle name="Nota 2 2 6 2 3 2 2 2 3" xfId="11433" xr:uid="{00000000-0005-0000-0000-0000A92C0000}"/>
    <cellStyle name="Nota 2 2 6 2 3 2 2 2 3 2" xfId="11434" xr:uid="{00000000-0005-0000-0000-0000AA2C0000}"/>
    <cellStyle name="Nota 2 2 6 2 3 2 2 2 4" xfId="11435" xr:uid="{00000000-0005-0000-0000-0000AB2C0000}"/>
    <cellStyle name="Nota 2 2 6 2 3 2 2 3" xfId="11436" xr:uid="{00000000-0005-0000-0000-0000AC2C0000}"/>
    <cellStyle name="Nota 2 2 6 2 3 2 2 3 2" xfId="11437" xr:uid="{00000000-0005-0000-0000-0000AD2C0000}"/>
    <cellStyle name="Nota 2 2 6 2 3 2 2 4" xfId="11438" xr:uid="{00000000-0005-0000-0000-0000AE2C0000}"/>
    <cellStyle name="Nota 2 2 6 2 3 2 2 4 2" xfId="11439" xr:uid="{00000000-0005-0000-0000-0000AF2C0000}"/>
    <cellStyle name="Nota 2 2 6 2 3 2 2 4 2 2" xfId="29520" xr:uid="{00000000-0005-0000-0000-000050730000}"/>
    <cellStyle name="Nota 2 2 6 2 3 2 2 5" xfId="11440" xr:uid="{00000000-0005-0000-0000-0000B02C0000}"/>
    <cellStyle name="Nota 2 2 6 2 3 2 2 6" xfId="28154" xr:uid="{00000000-0005-0000-0000-0000FA6D0000}"/>
    <cellStyle name="Nota 2 2 6 2 3 2 3" xfId="11441" xr:uid="{00000000-0005-0000-0000-0000B12C0000}"/>
    <cellStyle name="Nota 2 2 6 2 3 2 3 2" xfId="11442" xr:uid="{00000000-0005-0000-0000-0000B22C0000}"/>
    <cellStyle name="Nota 2 2 6 2 3 2 3 2 2" xfId="11443" xr:uid="{00000000-0005-0000-0000-0000B32C0000}"/>
    <cellStyle name="Nota 2 2 6 2 3 2 3 3" xfId="11444" xr:uid="{00000000-0005-0000-0000-0000B42C0000}"/>
    <cellStyle name="Nota 2 2 6 2 3 2 3 3 2" xfId="11445" xr:uid="{00000000-0005-0000-0000-0000B52C0000}"/>
    <cellStyle name="Nota 2 2 6 2 3 2 3 3 2 2" xfId="28081" xr:uid="{00000000-0005-0000-0000-0000B16D0000}"/>
    <cellStyle name="Nota 2 2 6 2 3 2 3 4" xfId="11446" xr:uid="{00000000-0005-0000-0000-0000B62C0000}"/>
    <cellStyle name="Nota 2 2 6 2 3 2 4" xfId="11447" xr:uid="{00000000-0005-0000-0000-0000B72C0000}"/>
    <cellStyle name="Nota 2 2 6 2 3 2 4 2" xfId="11448" xr:uid="{00000000-0005-0000-0000-0000B82C0000}"/>
    <cellStyle name="Nota 2 2 6 2 3 2 4 3" xfId="27056" xr:uid="{00000000-0005-0000-0000-0000B0690000}"/>
    <cellStyle name="Nota 2 2 6 2 3 2 5" xfId="11449" xr:uid="{00000000-0005-0000-0000-0000B92C0000}"/>
    <cellStyle name="Nota 2 2 6 2 3 2 5 2" xfId="11450" xr:uid="{00000000-0005-0000-0000-0000BA2C0000}"/>
    <cellStyle name="Nota 2 2 6 2 3 2 6" xfId="11451" xr:uid="{00000000-0005-0000-0000-0000BB2C0000}"/>
    <cellStyle name="Nota 2 2 6 2 3 2 7" xfId="31708" xr:uid="{00000000-0005-0000-0000-0000DC7B0000}"/>
    <cellStyle name="Nota 2 2 6 2 3 3" xfId="1637" xr:uid="{00000000-0005-0000-0000-000065060000}"/>
    <cellStyle name="Nota 2 2 6 2 3 3 2" xfId="2622" xr:uid="{00000000-0005-0000-0000-00003E0A0000}"/>
    <cellStyle name="Nota 2 2 6 2 3 3 2 2" xfId="11452" xr:uid="{00000000-0005-0000-0000-0000BC2C0000}"/>
    <cellStyle name="Nota 2 2 6 2 3 3 2 2 2" xfId="11453" xr:uid="{00000000-0005-0000-0000-0000BD2C0000}"/>
    <cellStyle name="Nota 2 2 6 2 3 3 2 2 2 2" xfId="11454" xr:uid="{00000000-0005-0000-0000-0000BE2C0000}"/>
    <cellStyle name="Nota 2 2 6 2 3 3 2 2 2 3" xfId="29131" xr:uid="{00000000-0005-0000-0000-0000CB710000}"/>
    <cellStyle name="Nota 2 2 6 2 3 3 2 2 3" xfId="11455" xr:uid="{00000000-0005-0000-0000-0000BF2C0000}"/>
    <cellStyle name="Nota 2 2 6 2 3 3 2 2 3 2" xfId="11456" xr:uid="{00000000-0005-0000-0000-0000C02C0000}"/>
    <cellStyle name="Nota 2 2 6 2 3 3 2 2 4" xfId="11457" xr:uid="{00000000-0005-0000-0000-0000C12C0000}"/>
    <cellStyle name="Nota 2 2 6 2 3 3 2 2 5" xfId="28455" xr:uid="{00000000-0005-0000-0000-0000276F0000}"/>
    <cellStyle name="Nota 2 2 6 2 3 3 2 3" xfId="11458" xr:uid="{00000000-0005-0000-0000-0000C22C0000}"/>
    <cellStyle name="Nota 2 2 6 2 3 3 2 3 2" xfId="11459" xr:uid="{00000000-0005-0000-0000-0000C32C0000}"/>
    <cellStyle name="Nota 2 2 6 2 3 3 2 4" xfId="11460" xr:uid="{00000000-0005-0000-0000-0000C42C0000}"/>
    <cellStyle name="Nota 2 2 6 2 3 3 2 4 2" xfId="11461" xr:uid="{00000000-0005-0000-0000-0000C52C0000}"/>
    <cellStyle name="Nota 2 2 6 2 3 3 2 4 2 2" xfId="25533" xr:uid="{00000000-0005-0000-0000-0000BD630000}"/>
    <cellStyle name="Nota 2 2 6 2 3 3 2 5" xfId="11462" xr:uid="{00000000-0005-0000-0000-0000C62C0000}"/>
    <cellStyle name="Nota 2 2 6 2 3 3 2 6" xfId="32251" xr:uid="{00000000-0005-0000-0000-0000FB7D0000}"/>
    <cellStyle name="Nota 2 2 6 2 3 3 3" xfId="11463" xr:uid="{00000000-0005-0000-0000-0000C72C0000}"/>
    <cellStyle name="Nota 2 2 6 2 3 3 3 2" xfId="11464" xr:uid="{00000000-0005-0000-0000-0000C82C0000}"/>
    <cellStyle name="Nota 2 2 6 2 3 3 3 2 2" xfId="11465" xr:uid="{00000000-0005-0000-0000-0000C92C0000}"/>
    <cellStyle name="Nota 2 2 6 2 3 3 3 2 3" xfId="27692" xr:uid="{00000000-0005-0000-0000-00002C6C0000}"/>
    <cellStyle name="Nota 2 2 6 2 3 3 3 3" xfId="11466" xr:uid="{00000000-0005-0000-0000-0000CA2C0000}"/>
    <cellStyle name="Nota 2 2 6 2 3 3 3 3 2" xfId="11467" xr:uid="{00000000-0005-0000-0000-0000CB2C0000}"/>
    <cellStyle name="Nota 2 2 6 2 3 3 3 3 3" xfId="26923" xr:uid="{00000000-0005-0000-0000-00002B690000}"/>
    <cellStyle name="Nota 2 2 6 2 3 3 3 4" xfId="11468" xr:uid="{00000000-0005-0000-0000-0000CC2C0000}"/>
    <cellStyle name="Nota 2 2 6 2 3 3 3 5" xfId="25132" xr:uid="{00000000-0005-0000-0000-00002C620000}"/>
    <cellStyle name="Nota 2 2 6 2 3 3 4" xfId="11469" xr:uid="{00000000-0005-0000-0000-0000CD2C0000}"/>
    <cellStyle name="Nota 2 2 6 2 3 3 4 2" xfId="11470" xr:uid="{00000000-0005-0000-0000-0000CE2C0000}"/>
    <cellStyle name="Nota 2 2 6 2 3 3 5" xfId="11471" xr:uid="{00000000-0005-0000-0000-0000CF2C0000}"/>
    <cellStyle name="Nota 2 2 6 2 3 3 5 2" xfId="11472" xr:uid="{00000000-0005-0000-0000-0000D02C0000}"/>
    <cellStyle name="Nota 2 2 6 2 3 3 6" xfId="11473" xr:uid="{00000000-0005-0000-0000-0000D12C0000}"/>
    <cellStyle name="Nota 2 2 6 2 3 3 7" xfId="27345" xr:uid="{00000000-0005-0000-0000-0000D16A0000}"/>
    <cellStyle name="Nota 2 2 6 2 3 4" xfId="2255" xr:uid="{00000000-0005-0000-0000-0000CF080000}"/>
    <cellStyle name="Nota 2 2 6 2 3 4 2" xfId="11474" xr:uid="{00000000-0005-0000-0000-0000D22C0000}"/>
    <cellStyle name="Nota 2 2 6 2 3 4 2 2" xfId="11475" xr:uid="{00000000-0005-0000-0000-0000D32C0000}"/>
    <cellStyle name="Nota 2 2 6 2 3 4 2 2 2" xfId="11476" xr:uid="{00000000-0005-0000-0000-0000D42C0000}"/>
    <cellStyle name="Nota 2 2 6 2 3 4 2 3" xfId="11477" xr:uid="{00000000-0005-0000-0000-0000D52C0000}"/>
    <cellStyle name="Nota 2 2 6 2 3 4 2 3 2" xfId="11478" xr:uid="{00000000-0005-0000-0000-0000D62C0000}"/>
    <cellStyle name="Nota 2 2 6 2 3 4 2 4" xfId="11479" xr:uid="{00000000-0005-0000-0000-0000D72C0000}"/>
    <cellStyle name="Nota 2 2 6 2 3 4 3" xfId="11480" xr:uid="{00000000-0005-0000-0000-0000D82C0000}"/>
    <cellStyle name="Nota 2 2 6 2 3 4 3 2" xfId="11481" xr:uid="{00000000-0005-0000-0000-0000D92C0000}"/>
    <cellStyle name="Nota 2 2 6 2 3 4 3 3" xfId="29492" xr:uid="{00000000-0005-0000-0000-000034730000}"/>
    <cellStyle name="Nota 2 2 6 2 3 4 4" xfId="11482" xr:uid="{00000000-0005-0000-0000-0000DA2C0000}"/>
    <cellStyle name="Nota 2 2 6 2 3 4 4 2" xfId="11483" xr:uid="{00000000-0005-0000-0000-0000DB2C0000}"/>
    <cellStyle name="Nota 2 2 6 2 3 4 5" xfId="11484" xr:uid="{00000000-0005-0000-0000-0000DC2C0000}"/>
    <cellStyle name="Nota 2 2 6 2 3 4 6" xfId="26083" xr:uid="{00000000-0005-0000-0000-0000E3650000}"/>
    <cellStyle name="Nota 2 2 6 2 3 5" xfId="11485" xr:uid="{00000000-0005-0000-0000-0000DD2C0000}"/>
    <cellStyle name="Nota 2 2 6 2 3 5 2" xfId="11486" xr:uid="{00000000-0005-0000-0000-0000DE2C0000}"/>
    <cellStyle name="Nota 2 2 6 2 3 5 2 2" xfId="11487" xr:uid="{00000000-0005-0000-0000-0000DF2C0000}"/>
    <cellStyle name="Nota 2 2 6 2 3 5 3" xfId="11488" xr:uid="{00000000-0005-0000-0000-0000E02C0000}"/>
    <cellStyle name="Nota 2 2 6 2 3 5 3 2" xfId="11489" xr:uid="{00000000-0005-0000-0000-0000E12C0000}"/>
    <cellStyle name="Nota 2 2 6 2 3 5 3 3" xfId="27545" xr:uid="{00000000-0005-0000-0000-0000996B0000}"/>
    <cellStyle name="Nota 2 2 6 2 3 5 4" xfId="11490" xr:uid="{00000000-0005-0000-0000-0000E22C0000}"/>
    <cellStyle name="Nota 2 2 6 2 3 5 5" xfId="32591" xr:uid="{00000000-0005-0000-0000-00004F7F0000}"/>
    <cellStyle name="Nota 2 2 6 2 3 6" xfId="11491" xr:uid="{00000000-0005-0000-0000-0000E32C0000}"/>
    <cellStyle name="Nota 2 2 6 2 3 6 2" xfId="11492" xr:uid="{00000000-0005-0000-0000-0000E42C0000}"/>
    <cellStyle name="Nota 2 2 6 2 3 6 3" xfId="27504" xr:uid="{00000000-0005-0000-0000-0000706B0000}"/>
    <cellStyle name="Nota 2 2 6 2 3 7" xfId="11493" xr:uid="{00000000-0005-0000-0000-0000E52C0000}"/>
    <cellStyle name="Nota 2 2 6 2 3 7 2" xfId="11494" xr:uid="{00000000-0005-0000-0000-0000E62C0000}"/>
    <cellStyle name="Nota 2 2 6 2 3 7 3" xfId="29425" xr:uid="{00000000-0005-0000-0000-0000F1720000}"/>
    <cellStyle name="Nota 2 2 6 2 3 8" xfId="11495" xr:uid="{00000000-0005-0000-0000-0000E72C0000}"/>
    <cellStyle name="Nota 2 2 6 2 3 8 2" xfId="27094" xr:uid="{00000000-0005-0000-0000-0000D6690000}"/>
    <cellStyle name="Nota 2 2 6 2 4" xfId="1219" xr:uid="{00000000-0005-0000-0000-0000C3040000}"/>
    <cellStyle name="Nota 2 2 6 2 4 2" xfId="1529" xr:uid="{00000000-0005-0000-0000-0000F9050000}"/>
    <cellStyle name="Nota 2 2 6 2 4 2 2" xfId="2520" xr:uid="{00000000-0005-0000-0000-0000D8090000}"/>
    <cellStyle name="Nota 2 2 6 2 4 2 2 2" xfId="11496" xr:uid="{00000000-0005-0000-0000-0000E82C0000}"/>
    <cellStyle name="Nota 2 2 6 2 4 2 2 2 2" xfId="11497" xr:uid="{00000000-0005-0000-0000-0000E92C0000}"/>
    <cellStyle name="Nota 2 2 6 2 4 2 2 2 2 2" xfId="11498" xr:uid="{00000000-0005-0000-0000-0000EA2C0000}"/>
    <cellStyle name="Nota 2 2 6 2 4 2 2 2 3" xfId="11499" xr:uid="{00000000-0005-0000-0000-0000EB2C0000}"/>
    <cellStyle name="Nota 2 2 6 2 4 2 2 2 3 2" xfId="11500" xr:uid="{00000000-0005-0000-0000-0000EC2C0000}"/>
    <cellStyle name="Nota 2 2 6 2 4 2 2 2 3 2 2" xfId="29319" xr:uid="{00000000-0005-0000-0000-000087720000}"/>
    <cellStyle name="Nota 2 2 6 2 4 2 2 2 3 3" xfId="25339" xr:uid="{00000000-0005-0000-0000-0000FB620000}"/>
    <cellStyle name="Nota 2 2 6 2 4 2 2 2 4" xfId="11501" xr:uid="{00000000-0005-0000-0000-0000ED2C0000}"/>
    <cellStyle name="Nota 2 2 6 2 4 2 2 3" xfId="11502" xr:uid="{00000000-0005-0000-0000-0000EE2C0000}"/>
    <cellStyle name="Nota 2 2 6 2 4 2 2 3 2" xfId="11503" xr:uid="{00000000-0005-0000-0000-0000EF2C0000}"/>
    <cellStyle name="Nota 2 2 6 2 4 2 2 3 2 2" xfId="25921" xr:uid="{00000000-0005-0000-0000-000041650000}"/>
    <cellStyle name="Nota 2 2 6 2 4 2 2 3 3" xfId="26267" xr:uid="{00000000-0005-0000-0000-00009B660000}"/>
    <cellStyle name="Nota 2 2 6 2 4 2 2 4" xfId="11504" xr:uid="{00000000-0005-0000-0000-0000F02C0000}"/>
    <cellStyle name="Nota 2 2 6 2 4 2 2 4 2" xfId="11505" xr:uid="{00000000-0005-0000-0000-0000F12C0000}"/>
    <cellStyle name="Nota 2 2 6 2 4 2 2 4 2 2" xfId="30371" xr:uid="{00000000-0005-0000-0000-0000A3760000}"/>
    <cellStyle name="Nota 2 2 6 2 4 2 2 4 3" xfId="28883" xr:uid="{00000000-0005-0000-0000-0000D3700000}"/>
    <cellStyle name="Nota 2 2 6 2 4 2 2 5" xfId="11506" xr:uid="{00000000-0005-0000-0000-0000F22C0000}"/>
    <cellStyle name="Nota 2 2 6 2 4 2 2 5 2" xfId="30739" xr:uid="{00000000-0005-0000-0000-000013780000}"/>
    <cellStyle name="Nota 2 2 6 2 4 2 3" xfId="11507" xr:uid="{00000000-0005-0000-0000-0000F32C0000}"/>
    <cellStyle name="Nota 2 2 6 2 4 2 3 2" xfId="11508" xr:uid="{00000000-0005-0000-0000-0000F42C0000}"/>
    <cellStyle name="Nota 2 2 6 2 4 2 3 2 2" xfId="11509" xr:uid="{00000000-0005-0000-0000-0000F52C0000}"/>
    <cellStyle name="Nota 2 2 6 2 4 2 3 2 2 2" xfId="25937" xr:uid="{00000000-0005-0000-0000-000051650000}"/>
    <cellStyle name="Nota 2 2 6 2 4 2 3 2 3" xfId="27902" xr:uid="{00000000-0005-0000-0000-0000FE6C0000}"/>
    <cellStyle name="Nota 2 2 6 2 4 2 3 3" xfId="11510" xr:uid="{00000000-0005-0000-0000-0000F62C0000}"/>
    <cellStyle name="Nota 2 2 6 2 4 2 3 3 2" xfId="11511" xr:uid="{00000000-0005-0000-0000-0000F72C0000}"/>
    <cellStyle name="Nota 2 2 6 2 4 2 3 3 3" xfId="27603" xr:uid="{00000000-0005-0000-0000-0000D36B0000}"/>
    <cellStyle name="Nota 2 2 6 2 4 2 3 4" xfId="11512" xr:uid="{00000000-0005-0000-0000-0000F82C0000}"/>
    <cellStyle name="Nota 2 2 6 2 4 2 3 4 2" xfId="27564" xr:uid="{00000000-0005-0000-0000-0000AC6B0000}"/>
    <cellStyle name="Nota 2 2 6 2 4 2 4" xfId="11513" xr:uid="{00000000-0005-0000-0000-0000F92C0000}"/>
    <cellStyle name="Nota 2 2 6 2 4 2 4 2" xfId="11514" xr:uid="{00000000-0005-0000-0000-0000FA2C0000}"/>
    <cellStyle name="Nota 2 2 6 2 4 2 5" xfId="11515" xr:uid="{00000000-0005-0000-0000-0000FB2C0000}"/>
    <cellStyle name="Nota 2 2 6 2 4 2 5 2" xfId="11516" xr:uid="{00000000-0005-0000-0000-0000FC2C0000}"/>
    <cellStyle name="Nota 2 2 6 2 4 2 5 2 2" xfId="30122" xr:uid="{00000000-0005-0000-0000-0000AA750000}"/>
    <cellStyle name="Nota 2 2 6 2 4 2 6" xfId="11517" xr:uid="{00000000-0005-0000-0000-0000FD2C0000}"/>
    <cellStyle name="Nota 2 2 6 2 4 2 7" xfId="31755" xr:uid="{00000000-0005-0000-0000-00000B7C0000}"/>
    <cellStyle name="Nota 2 2 6 2 4 3" xfId="1791" xr:uid="{00000000-0005-0000-0000-0000FF060000}"/>
    <cellStyle name="Nota 2 2 6 2 4 3 2" xfId="2776" xr:uid="{00000000-0005-0000-0000-0000D80A0000}"/>
    <cellStyle name="Nota 2 2 6 2 4 3 2 2" xfId="11518" xr:uid="{00000000-0005-0000-0000-0000FE2C0000}"/>
    <cellStyle name="Nota 2 2 6 2 4 3 2 2 2" xfId="11519" xr:uid="{00000000-0005-0000-0000-0000FF2C0000}"/>
    <cellStyle name="Nota 2 2 6 2 4 3 2 2 2 2" xfId="11520" xr:uid="{00000000-0005-0000-0000-0000002D0000}"/>
    <cellStyle name="Nota 2 2 6 2 4 3 2 2 3" xfId="11521" xr:uid="{00000000-0005-0000-0000-0000012D0000}"/>
    <cellStyle name="Nota 2 2 6 2 4 3 2 2 3 2" xfId="11522" xr:uid="{00000000-0005-0000-0000-0000022D0000}"/>
    <cellStyle name="Nota 2 2 6 2 4 3 2 2 4" xfId="11523" xr:uid="{00000000-0005-0000-0000-0000032D0000}"/>
    <cellStyle name="Nota 2 2 6 2 4 3 2 3" xfId="11524" xr:uid="{00000000-0005-0000-0000-0000042D0000}"/>
    <cellStyle name="Nota 2 2 6 2 4 3 2 3 2" xfId="11525" xr:uid="{00000000-0005-0000-0000-0000052D0000}"/>
    <cellStyle name="Nota 2 2 6 2 4 3 2 4" xfId="11526" xr:uid="{00000000-0005-0000-0000-0000062D0000}"/>
    <cellStyle name="Nota 2 2 6 2 4 3 2 4 2" xfId="11527" xr:uid="{00000000-0005-0000-0000-0000072D0000}"/>
    <cellStyle name="Nota 2 2 6 2 4 3 2 4 3" xfId="25965" xr:uid="{00000000-0005-0000-0000-00006D650000}"/>
    <cellStyle name="Nota 2 2 6 2 4 3 2 5" xfId="11528" xr:uid="{00000000-0005-0000-0000-0000082D0000}"/>
    <cellStyle name="Nota 2 2 6 2 4 3 2 6" xfId="32343" xr:uid="{00000000-0005-0000-0000-0000577E0000}"/>
    <cellStyle name="Nota 2 2 6 2 4 3 3" xfId="11529" xr:uid="{00000000-0005-0000-0000-0000092D0000}"/>
    <cellStyle name="Nota 2 2 6 2 4 3 3 2" xfId="11530" xr:uid="{00000000-0005-0000-0000-00000A2D0000}"/>
    <cellStyle name="Nota 2 2 6 2 4 3 3 2 2" xfId="11531" xr:uid="{00000000-0005-0000-0000-00000B2D0000}"/>
    <cellStyle name="Nota 2 2 6 2 4 3 3 3" xfId="11532" xr:uid="{00000000-0005-0000-0000-00000C2D0000}"/>
    <cellStyle name="Nota 2 2 6 2 4 3 3 3 2" xfId="11533" xr:uid="{00000000-0005-0000-0000-00000D2D0000}"/>
    <cellStyle name="Nota 2 2 6 2 4 3 3 3 3" xfId="29204" xr:uid="{00000000-0005-0000-0000-000014720000}"/>
    <cellStyle name="Nota 2 2 6 2 4 3 3 4" xfId="11534" xr:uid="{00000000-0005-0000-0000-00000E2D0000}"/>
    <cellStyle name="Nota 2 2 6 2 4 3 3 4 2" xfId="27409" xr:uid="{00000000-0005-0000-0000-0000116B0000}"/>
    <cellStyle name="Nota 2 2 6 2 4 3 4" xfId="11535" xr:uid="{00000000-0005-0000-0000-00000F2D0000}"/>
    <cellStyle name="Nota 2 2 6 2 4 3 4 2" xfId="11536" xr:uid="{00000000-0005-0000-0000-0000102D0000}"/>
    <cellStyle name="Nota 2 2 6 2 4 3 5" xfId="11537" xr:uid="{00000000-0005-0000-0000-0000112D0000}"/>
    <cellStyle name="Nota 2 2 6 2 4 3 5 2" xfId="11538" xr:uid="{00000000-0005-0000-0000-0000122D0000}"/>
    <cellStyle name="Nota 2 2 6 2 4 3 5 3" xfId="25297" xr:uid="{00000000-0005-0000-0000-0000D1620000}"/>
    <cellStyle name="Nota 2 2 6 2 4 3 6" xfId="11539" xr:uid="{00000000-0005-0000-0000-0000132D0000}"/>
    <cellStyle name="Nota 2 2 6 2 4 4" xfId="2217" xr:uid="{00000000-0005-0000-0000-0000A9080000}"/>
    <cellStyle name="Nota 2 2 6 2 4 4 2" xfId="11540" xr:uid="{00000000-0005-0000-0000-0000142D0000}"/>
    <cellStyle name="Nota 2 2 6 2 4 4 2 2" xfId="11541" xr:uid="{00000000-0005-0000-0000-0000152D0000}"/>
    <cellStyle name="Nota 2 2 6 2 4 4 2 2 2" xfId="11542" xr:uid="{00000000-0005-0000-0000-0000162D0000}"/>
    <cellStyle name="Nota 2 2 6 2 4 4 2 3" xfId="11543" xr:uid="{00000000-0005-0000-0000-0000172D0000}"/>
    <cellStyle name="Nota 2 2 6 2 4 4 2 3 2" xfId="11544" xr:uid="{00000000-0005-0000-0000-0000182D0000}"/>
    <cellStyle name="Nota 2 2 6 2 4 4 2 4" xfId="11545" xr:uid="{00000000-0005-0000-0000-0000192D0000}"/>
    <cellStyle name="Nota 2 2 6 2 4 4 3" xfId="11546" xr:uid="{00000000-0005-0000-0000-00001A2D0000}"/>
    <cellStyle name="Nota 2 2 6 2 4 4 3 2" xfId="11547" xr:uid="{00000000-0005-0000-0000-00001B2D0000}"/>
    <cellStyle name="Nota 2 2 6 2 4 4 3 3" xfId="30216" xr:uid="{00000000-0005-0000-0000-000008760000}"/>
    <cellStyle name="Nota 2 2 6 2 4 4 4" xfId="11548" xr:uid="{00000000-0005-0000-0000-00001C2D0000}"/>
    <cellStyle name="Nota 2 2 6 2 4 4 4 2" xfId="11549" xr:uid="{00000000-0005-0000-0000-00001D2D0000}"/>
    <cellStyle name="Nota 2 2 6 2 4 4 5" xfId="11550" xr:uid="{00000000-0005-0000-0000-00001E2D0000}"/>
    <cellStyle name="Nota 2 2 6 2 4 5" xfId="11551" xr:uid="{00000000-0005-0000-0000-00001F2D0000}"/>
    <cellStyle name="Nota 2 2 6 2 4 5 2" xfId="11552" xr:uid="{00000000-0005-0000-0000-0000202D0000}"/>
    <cellStyle name="Nota 2 2 6 2 4 5 2 2" xfId="11553" xr:uid="{00000000-0005-0000-0000-0000212D0000}"/>
    <cellStyle name="Nota 2 2 6 2 4 5 3" xfId="11554" xr:uid="{00000000-0005-0000-0000-0000222D0000}"/>
    <cellStyle name="Nota 2 2 6 2 4 5 3 2" xfId="11555" xr:uid="{00000000-0005-0000-0000-0000232D0000}"/>
    <cellStyle name="Nota 2 2 6 2 4 5 4" xfId="11556" xr:uid="{00000000-0005-0000-0000-0000242D0000}"/>
    <cellStyle name="Nota 2 2 6 2 4 5 5" xfId="32566" xr:uid="{00000000-0005-0000-0000-0000367F0000}"/>
    <cellStyle name="Nota 2 2 6 2 4 6" xfId="11557" xr:uid="{00000000-0005-0000-0000-0000252D0000}"/>
    <cellStyle name="Nota 2 2 6 2 4 6 2" xfId="11558" xr:uid="{00000000-0005-0000-0000-0000262D0000}"/>
    <cellStyle name="Nota 2 2 6 2 4 7" xfId="11559" xr:uid="{00000000-0005-0000-0000-0000272D0000}"/>
    <cellStyle name="Nota 2 2 6 2 4 7 2" xfId="11560" xr:uid="{00000000-0005-0000-0000-0000282D0000}"/>
    <cellStyle name="Nota 2 2 6 2 4 8" xfId="11561" xr:uid="{00000000-0005-0000-0000-0000292D0000}"/>
    <cellStyle name="Nota 2 2 6 2 4 9" xfId="31584" xr:uid="{00000000-0005-0000-0000-0000607B0000}"/>
    <cellStyle name="Nota 2 2 6 2 5" xfId="1312" xr:uid="{00000000-0005-0000-0000-000020050000}"/>
    <cellStyle name="Nota 2 2 6 2 5 2" xfId="2303" xr:uid="{00000000-0005-0000-0000-0000FF080000}"/>
    <cellStyle name="Nota 2 2 6 2 5 2 2" xfId="11562" xr:uid="{00000000-0005-0000-0000-00002A2D0000}"/>
    <cellStyle name="Nota 2 2 6 2 5 2 2 2" xfId="11563" xr:uid="{00000000-0005-0000-0000-00002B2D0000}"/>
    <cellStyle name="Nota 2 2 6 2 5 2 2 2 2" xfId="11564" xr:uid="{00000000-0005-0000-0000-00002C2D0000}"/>
    <cellStyle name="Nota 2 2 6 2 5 2 2 3" xfId="11565" xr:uid="{00000000-0005-0000-0000-00002D2D0000}"/>
    <cellStyle name="Nota 2 2 6 2 5 2 2 3 2" xfId="11566" xr:uid="{00000000-0005-0000-0000-00002E2D0000}"/>
    <cellStyle name="Nota 2 2 6 2 5 2 2 4" xfId="11567" xr:uid="{00000000-0005-0000-0000-00002F2D0000}"/>
    <cellStyle name="Nota 2 2 6 2 5 2 3" xfId="11568" xr:uid="{00000000-0005-0000-0000-0000302D0000}"/>
    <cellStyle name="Nota 2 2 6 2 5 2 3 2" xfId="11569" xr:uid="{00000000-0005-0000-0000-0000312D0000}"/>
    <cellStyle name="Nota 2 2 6 2 5 2 3 2 2" xfId="27512" xr:uid="{00000000-0005-0000-0000-0000786B0000}"/>
    <cellStyle name="Nota 2 2 6 2 5 2 4" xfId="11570" xr:uid="{00000000-0005-0000-0000-0000322D0000}"/>
    <cellStyle name="Nota 2 2 6 2 5 2 4 2" xfId="11571" xr:uid="{00000000-0005-0000-0000-0000332D0000}"/>
    <cellStyle name="Nota 2 2 6 2 5 2 5" xfId="11572" xr:uid="{00000000-0005-0000-0000-0000342D0000}"/>
    <cellStyle name="Nota 2 2 6 2 5 3" xfId="11573" xr:uid="{00000000-0005-0000-0000-0000352D0000}"/>
    <cellStyle name="Nota 2 2 6 2 5 3 2" xfId="11574" xr:uid="{00000000-0005-0000-0000-0000362D0000}"/>
    <cellStyle name="Nota 2 2 6 2 5 3 2 2" xfId="11575" xr:uid="{00000000-0005-0000-0000-0000372D0000}"/>
    <cellStyle name="Nota 2 2 6 2 5 3 3" xfId="11576" xr:uid="{00000000-0005-0000-0000-0000382D0000}"/>
    <cellStyle name="Nota 2 2 6 2 5 3 3 2" xfId="11577" xr:uid="{00000000-0005-0000-0000-0000392D0000}"/>
    <cellStyle name="Nota 2 2 6 2 5 3 4" xfId="11578" xr:uid="{00000000-0005-0000-0000-00003A2D0000}"/>
    <cellStyle name="Nota 2 2 6 2 5 3 5" xfId="27565" xr:uid="{00000000-0005-0000-0000-0000AD6B0000}"/>
    <cellStyle name="Nota 2 2 6 2 5 4" xfId="11579" xr:uid="{00000000-0005-0000-0000-00003B2D0000}"/>
    <cellStyle name="Nota 2 2 6 2 5 4 2" xfId="11580" xr:uid="{00000000-0005-0000-0000-00003C2D0000}"/>
    <cellStyle name="Nota 2 2 6 2 5 4 3" xfId="29618" xr:uid="{00000000-0005-0000-0000-0000B2730000}"/>
    <cellStyle name="Nota 2 2 6 2 5 5" xfId="11581" xr:uid="{00000000-0005-0000-0000-00003D2D0000}"/>
    <cellStyle name="Nota 2 2 6 2 5 5 2" xfId="11582" xr:uid="{00000000-0005-0000-0000-00003E2D0000}"/>
    <cellStyle name="Nota 2 2 6 2 5 6" xfId="11583" xr:uid="{00000000-0005-0000-0000-00003F2D0000}"/>
    <cellStyle name="Nota 2 2 6 2 5 6 2" xfId="30446" xr:uid="{00000000-0005-0000-0000-0000EE760000}"/>
    <cellStyle name="Nota 2 2 6 2 5 7" xfId="31678" xr:uid="{00000000-0005-0000-0000-0000BE7B0000}"/>
    <cellStyle name="Nota 2 2 6 2 6" xfId="1574" xr:uid="{00000000-0005-0000-0000-000026060000}"/>
    <cellStyle name="Nota 2 2 6 2 6 2" xfId="2559" xr:uid="{00000000-0005-0000-0000-0000FF090000}"/>
    <cellStyle name="Nota 2 2 6 2 6 2 2" xfId="11584" xr:uid="{00000000-0005-0000-0000-0000402D0000}"/>
    <cellStyle name="Nota 2 2 6 2 6 2 2 2" xfId="11585" xr:uid="{00000000-0005-0000-0000-0000412D0000}"/>
    <cellStyle name="Nota 2 2 6 2 6 2 2 2 2" xfId="11586" xr:uid="{00000000-0005-0000-0000-0000422D0000}"/>
    <cellStyle name="Nota 2 2 6 2 6 2 2 3" xfId="11587" xr:uid="{00000000-0005-0000-0000-0000432D0000}"/>
    <cellStyle name="Nota 2 2 6 2 6 2 2 3 2" xfId="11588" xr:uid="{00000000-0005-0000-0000-0000442D0000}"/>
    <cellStyle name="Nota 2 2 6 2 6 2 2 3 2 2" xfId="31124" xr:uid="{00000000-0005-0000-0000-000094790000}"/>
    <cellStyle name="Nota 2 2 6 2 6 2 2 4" xfId="11589" xr:uid="{00000000-0005-0000-0000-0000452D0000}"/>
    <cellStyle name="Nota 2 2 6 2 6 2 2 4 2" xfId="28390" xr:uid="{00000000-0005-0000-0000-0000E66E0000}"/>
    <cellStyle name="Nota 2 2 6 2 6 2 3" xfId="11590" xr:uid="{00000000-0005-0000-0000-0000462D0000}"/>
    <cellStyle name="Nota 2 2 6 2 6 2 3 2" xfId="11591" xr:uid="{00000000-0005-0000-0000-0000472D0000}"/>
    <cellStyle name="Nota 2 2 6 2 6 2 3 2 2" xfId="28700" xr:uid="{00000000-0005-0000-0000-00001C700000}"/>
    <cellStyle name="Nota 2 2 6 2 6 2 4" xfId="11592" xr:uid="{00000000-0005-0000-0000-0000482D0000}"/>
    <cellStyle name="Nota 2 2 6 2 6 2 4 2" xfId="11593" xr:uid="{00000000-0005-0000-0000-0000492D0000}"/>
    <cellStyle name="Nota 2 2 6 2 6 2 4 2 2" xfId="28701" xr:uid="{00000000-0005-0000-0000-00001D700000}"/>
    <cellStyle name="Nota 2 2 6 2 6 2 5" xfId="11594" xr:uid="{00000000-0005-0000-0000-00004A2D0000}"/>
    <cellStyle name="Nota 2 2 6 2 6 2 5 2" xfId="29502" xr:uid="{00000000-0005-0000-0000-00003E730000}"/>
    <cellStyle name="Nota 2 2 6 2 6 3" xfId="11595" xr:uid="{00000000-0005-0000-0000-00004B2D0000}"/>
    <cellStyle name="Nota 2 2 6 2 6 3 2" xfId="11596" xr:uid="{00000000-0005-0000-0000-00004C2D0000}"/>
    <cellStyle name="Nota 2 2 6 2 6 3 2 2" xfId="11597" xr:uid="{00000000-0005-0000-0000-00004D2D0000}"/>
    <cellStyle name="Nota 2 2 6 2 6 3 3" xfId="11598" xr:uid="{00000000-0005-0000-0000-00004E2D0000}"/>
    <cellStyle name="Nota 2 2 6 2 6 3 3 2" xfId="11599" xr:uid="{00000000-0005-0000-0000-00004F2D0000}"/>
    <cellStyle name="Nota 2 2 6 2 6 3 4" xfId="11600" xr:uid="{00000000-0005-0000-0000-0000502D0000}"/>
    <cellStyle name="Nota 2 2 6 2 6 4" xfId="11601" xr:uid="{00000000-0005-0000-0000-0000512D0000}"/>
    <cellStyle name="Nota 2 2 6 2 6 4 2" xfId="11602" xr:uid="{00000000-0005-0000-0000-0000522D0000}"/>
    <cellStyle name="Nota 2 2 6 2 6 4 3" xfId="25674" xr:uid="{00000000-0005-0000-0000-00004A640000}"/>
    <cellStyle name="Nota 2 2 6 2 6 5" xfId="11603" xr:uid="{00000000-0005-0000-0000-0000532D0000}"/>
    <cellStyle name="Nota 2 2 6 2 6 5 2" xfId="11604" xr:uid="{00000000-0005-0000-0000-0000542D0000}"/>
    <cellStyle name="Nota 2 2 6 2 6 6" xfId="11605" xr:uid="{00000000-0005-0000-0000-0000552D0000}"/>
    <cellStyle name="Nota 2 2 6 2 6 7" xfId="31781" xr:uid="{00000000-0005-0000-0000-0000257C0000}"/>
    <cellStyle name="Nota 2 2 6 2 7" xfId="1835" xr:uid="{00000000-0005-0000-0000-00002B070000}"/>
    <cellStyle name="Nota 2 2 6 2 7 2" xfId="11606" xr:uid="{00000000-0005-0000-0000-0000562D0000}"/>
    <cellStyle name="Nota 2 2 6 2 7 2 2" xfId="11607" xr:uid="{00000000-0005-0000-0000-0000572D0000}"/>
    <cellStyle name="Nota 2 2 6 2 7 2 2 2" xfId="11608" xr:uid="{00000000-0005-0000-0000-0000582D0000}"/>
    <cellStyle name="Nota 2 2 6 2 7 2 2 3" xfId="27709" xr:uid="{00000000-0005-0000-0000-00003D6C0000}"/>
    <cellStyle name="Nota 2 2 6 2 7 2 3" xfId="11609" xr:uid="{00000000-0005-0000-0000-0000592D0000}"/>
    <cellStyle name="Nota 2 2 6 2 7 2 3 2" xfId="11610" xr:uid="{00000000-0005-0000-0000-00005A2D0000}"/>
    <cellStyle name="Nota 2 2 6 2 7 2 3 3" xfId="29709" xr:uid="{00000000-0005-0000-0000-00000D740000}"/>
    <cellStyle name="Nota 2 2 6 2 7 2 4" xfId="11611" xr:uid="{00000000-0005-0000-0000-00005B2D0000}"/>
    <cellStyle name="Nota 2 2 6 2 7 3" xfId="11612" xr:uid="{00000000-0005-0000-0000-00005C2D0000}"/>
    <cellStyle name="Nota 2 2 6 2 7 3 2" xfId="11613" xr:uid="{00000000-0005-0000-0000-00005D2D0000}"/>
    <cellStyle name="Nota 2 2 6 2 7 4" xfId="11614" xr:uid="{00000000-0005-0000-0000-00005E2D0000}"/>
    <cellStyle name="Nota 2 2 6 2 7 4 2" xfId="11615" xr:uid="{00000000-0005-0000-0000-00005F2D0000}"/>
    <cellStyle name="Nota 2 2 6 2 7 5" xfId="11616" xr:uid="{00000000-0005-0000-0000-0000602D0000}"/>
    <cellStyle name="Nota 2 2 6 2 7 6" xfId="28673" xr:uid="{00000000-0005-0000-0000-000001700000}"/>
    <cellStyle name="Nota 2 2 6 2 8" xfId="11617" xr:uid="{00000000-0005-0000-0000-0000612D0000}"/>
    <cellStyle name="Nota 2 2 6 2 8 2" xfId="11618" xr:uid="{00000000-0005-0000-0000-0000622D0000}"/>
    <cellStyle name="Nota 2 2 6 2 9" xfId="11619" xr:uid="{00000000-0005-0000-0000-0000632D0000}"/>
    <cellStyle name="Nota 2 2 6 2 9 2" xfId="11620" xr:uid="{00000000-0005-0000-0000-0000642D0000}"/>
    <cellStyle name="Nota 2 2 6 2 9 3" xfId="27508" xr:uid="{00000000-0005-0000-0000-0000746B0000}"/>
    <cellStyle name="Nota 2 2 6 3" xfId="987" xr:uid="{00000000-0005-0000-0000-0000DB030000}"/>
    <cellStyle name="Nota 2 2 6 3 2" xfId="1426" xr:uid="{00000000-0005-0000-0000-000092050000}"/>
    <cellStyle name="Nota 2 2 6 3 2 2" xfId="2417" xr:uid="{00000000-0005-0000-0000-000071090000}"/>
    <cellStyle name="Nota 2 2 6 3 2 2 2" xfId="11621" xr:uid="{00000000-0005-0000-0000-0000652D0000}"/>
    <cellStyle name="Nota 2 2 6 3 2 2 2 2" xfId="11622" xr:uid="{00000000-0005-0000-0000-0000662D0000}"/>
    <cellStyle name="Nota 2 2 6 3 2 2 2 2 2" xfId="11623" xr:uid="{00000000-0005-0000-0000-0000672D0000}"/>
    <cellStyle name="Nota 2 2 6 3 2 2 2 2 3" xfId="25358" xr:uid="{00000000-0005-0000-0000-00000E630000}"/>
    <cellStyle name="Nota 2 2 6 3 2 2 2 3" xfId="11624" xr:uid="{00000000-0005-0000-0000-0000682D0000}"/>
    <cellStyle name="Nota 2 2 6 3 2 2 2 3 2" xfId="11625" xr:uid="{00000000-0005-0000-0000-0000692D0000}"/>
    <cellStyle name="Nota 2 2 6 3 2 2 2 3 2 2" xfId="28939" xr:uid="{00000000-0005-0000-0000-00000B710000}"/>
    <cellStyle name="Nota 2 2 6 3 2 2 2 4" xfId="11626" xr:uid="{00000000-0005-0000-0000-00006A2D0000}"/>
    <cellStyle name="Nota 2 2 6 3 2 2 2 4 2" xfId="28473" xr:uid="{00000000-0005-0000-0000-0000396F0000}"/>
    <cellStyle name="Nota 2 2 6 3 2 2 3" xfId="11627" xr:uid="{00000000-0005-0000-0000-00006B2D0000}"/>
    <cellStyle name="Nota 2 2 6 3 2 2 3 2" xfId="11628" xr:uid="{00000000-0005-0000-0000-00006C2D0000}"/>
    <cellStyle name="Nota 2 2 6 3 2 2 4" xfId="11629" xr:uid="{00000000-0005-0000-0000-00006D2D0000}"/>
    <cellStyle name="Nota 2 2 6 3 2 2 4 2" xfId="11630" xr:uid="{00000000-0005-0000-0000-00006E2D0000}"/>
    <cellStyle name="Nota 2 2 6 3 2 2 5" xfId="11631" xr:uid="{00000000-0005-0000-0000-00006F2D0000}"/>
    <cellStyle name="Nota 2 2 6 3 2 2 5 2" xfId="26314" xr:uid="{00000000-0005-0000-0000-0000CA660000}"/>
    <cellStyle name="Nota 2 2 6 3 2 3" xfId="11632" xr:uid="{00000000-0005-0000-0000-0000702D0000}"/>
    <cellStyle name="Nota 2 2 6 3 2 3 2" xfId="11633" xr:uid="{00000000-0005-0000-0000-0000712D0000}"/>
    <cellStyle name="Nota 2 2 6 3 2 3 2 2" xfId="11634" xr:uid="{00000000-0005-0000-0000-0000722D0000}"/>
    <cellStyle name="Nota 2 2 6 3 2 3 3" xfId="11635" xr:uid="{00000000-0005-0000-0000-0000732D0000}"/>
    <cellStyle name="Nota 2 2 6 3 2 3 3 2" xfId="11636" xr:uid="{00000000-0005-0000-0000-0000742D0000}"/>
    <cellStyle name="Nota 2 2 6 3 2 3 3 2 2" xfId="27279" xr:uid="{00000000-0005-0000-0000-00008F6A0000}"/>
    <cellStyle name="Nota 2 2 6 3 2 3 3 3" xfId="29155" xr:uid="{00000000-0005-0000-0000-0000E3710000}"/>
    <cellStyle name="Nota 2 2 6 3 2 3 4" xfId="11637" xr:uid="{00000000-0005-0000-0000-0000752D0000}"/>
    <cellStyle name="Nota 2 2 6 3 2 4" xfId="11638" xr:uid="{00000000-0005-0000-0000-0000762D0000}"/>
    <cellStyle name="Nota 2 2 6 3 2 4 2" xfId="11639" xr:uid="{00000000-0005-0000-0000-0000772D0000}"/>
    <cellStyle name="Nota 2 2 6 3 2 4 3" xfId="29380" xr:uid="{00000000-0005-0000-0000-0000C4720000}"/>
    <cellStyle name="Nota 2 2 6 3 2 5" xfId="11640" xr:uid="{00000000-0005-0000-0000-0000782D0000}"/>
    <cellStyle name="Nota 2 2 6 3 2 5 2" xfId="11641" xr:uid="{00000000-0005-0000-0000-0000792D0000}"/>
    <cellStyle name="Nota 2 2 6 3 2 6" xfId="11642" xr:uid="{00000000-0005-0000-0000-00007A2D0000}"/>
    <cellStyle name="Nota 2 2 6 3 2 7" xfId="27082" xr:uid="{00000000-0005-0000-0000-0000CA690000}"/>
    <cellStyle name="Nota 2 2 6 3 3" xfId="1688" xr:uid="{00000000-0005-0000-0000-000098060000}"/>
    <cellStyle name="Nota 2 2 6 3 3 2" xfId="2673" xr:uid="{00000000-0005-0000-0000-0000710A0000}"/>
    <cellStyle name="Nota 2 2 6 3 3 2 2" xfId="11643" xr:uid="{00000000-0005-0000-0000-00007B2D0000}"/>
    <cellStyle name="Nota 2 2 6 3 3 2 2 2" xfId="11644" xr:uid="{00000000-0005-0000-0000-00007C2D0000}"/>
    <cellStyle name="Nota 2 2 6 3 3 2 2 2 2" xfId="11645" xr:uid="{00000000-0005-0000-0000-00007D2D0000}"/>
    <cellStyle name="Nota 2 2 6 3 3 2 2 2 2 2" xfId="28861" xr:uid="{00000000-0005-0000-0000-0000BD700000}"/>
    <cellStyle name="Nota 2 2 6 3 3 2 2 3" xfId="11646" xr:uid="{00000000-0005-0000-0000-00007E2D0000}"/>
    <cellStyle name="Nota 2 2 6 3 3 2 2 3 2" xfId="11647" xr:uid="{00000000-0005-0000-0000-00007F2D0000}"/>
    <cellStyle name="Nota 2 2 6 3 3 2 2 4" xfId="11648" xr:uid="{00000000-0005-0000-0000-0000802D0000}"/>
    <cellStyle name="Nota 2 2 6 3 3 2 3" xfId="11649" xr:uid="{00000000-0005-0000-0000-0000812D0000}"/>
    <cellStyle name="Nota 2 2 6 3 3 2 3 2" xfId="11650" xr:uid="{00000000-0005-0000-0000-0000822D0000}"/>
    <cellStyle name="Nota 2 2 6 3 3 2 3 2 2" xfId="25862" xr:uid="{00000000-0005-0000-0000-000006650000}"/>
    <cellStyle name="Nota 2 2 6 3 3 2 3 3" xfId="27825" xr:uid="{00000000-0005-0000-0000-0000B16C0000}"/>
    <cellStyle name="Nota 2 2 6 3 3 2 4" xfId="11651" xr:uid="{00000000-0005-0000-0000-0000832D0000}"/>
    <cellStyle name="Nota 2 2 6 3 3 2 4 2" xfId="11652" xr:uid="{00000000-0005-0000-0000-0000842D0000}"/>
    <cellStyle name="Nota 2 2 6 3 3 2 5" xfId="11653" xr:uid="{00000000-0005-0000-0000-0000852D0000}"/>
    <cellStyle name="Nota 2 2 6 3 3 3" xfId="11654" xr:uid="{00000000-0005-0000-0000-0000862D0000}"/>
    <cellStyle name="Nota 2 2 6 3 3 3 2" xfId="11655" xr:uid="{00000000-0005-0000-0000-0000872D0000}"/>
    <cellStyle name="Nota 2 2 6 3 3 3 2 2" xfId="11656" xr:uid="{00000000-0005-0000-0000-0000882D0000}"/>
    <cellStyle name="Nota 2 2 6 3 3 3 2 2 2" xfId="28171" xr:uid="{00000000-0005-0000-0000-00000B6E0000}"/>
    <cellStyle name="Nota 2 2 6 3 3 3 3" xfId="11657" xr:uid="{00000000-0005-0000-0000-0000892D0000}"/>
    <cellStyle name="Nota 2 2 6 3 3 3 3 2" xfId="11658" xr:uid="{00000000-0005-0000-0000-00008A2D0000}"/>
    <cellStyle name="Nota 2 2 6 3 3 3 3 2 2" xfId="28310" xr:uid="{00000000-0005-0000-0000-0000966E0000}"/>
    <cellStyle name="Nota 2 2 6 3 3 3 3 3" xfId="30913" xr:uid="{00000000-0005-0000-0000-0000C1780000}"/>
    <cellStyle name="Nota 2 2 6 3 3 3 4" xfId="11659" xr:uid="{00000000-0005-0000-0000-00008B2D0000}"/>
    <cellStyle name="Nota 2 2 6 3 3 3 5" xfId="26907" xr:uid="{00000000-0005-0000-0000-00001B690000}"/>
    <cellStyle name="Nota 2 2 6 3 3 4" xfId="11660" xr:uid="{00000000-0005-0000-0000-00008C2D0000}"/>
    <cellStyle name="Nota 2 2 6 3 3 4 2" xfId="11661" xr:uid="{00000000-0005-0000-0000-00008D2D0000}"/>
    <cellStyle name="Nota 2 2 6 3 3 5" xfId="11662" xr:uid="{00000000-0005-0000-0000-00008E2D0000}"/>
    <cellStyle name="Nota 2 2 6 3 3 5 2" xfId="11663" xr:uid="{00000000-0005-0000-0000-00008F2D0000}"/>
    <cellStyle name="Nota 2 2 6 3 3 6" xfId="11664" xr:uid="{00000000-0005-0000-0000-0000902D0000}"/>
    <cellStyle name="Nota 2 2 6 3 3 7" xfId="31846" xr:uid="{00000000-0005-0000-0000-0000667C0000}"/>
    <cellStyle name="Nota 2 2 6 3 4" xfId="2010" xr:uid="{00000000-0005-0000-0000-0000DA070000}"/>
    <cellStyle name="Nota 2 2 6 3 4 2" xfId="11665" xr:uid="{00000000-0005-0000-0000-0000912D0000}"/>
    <cellStyle name="Nota 2 2 6 3 4 2 2" xfId="11666" xr:uid="{00000000-0005-0000-0000-0000922D0000}"/>
    <cellStyle name="Nota 2 2 6 3 4 2 2 2" xfId="11667" xr:uid="{00000000-0005-0000-0000-0000932D0000}"/>
    <cellStyle name="Nota 2 2 6 3 4 2 3" xfId="11668" xr:uid="{00000000-0005-0000-0000-0000942D0000}"/>
    <cellStyle name="Nota 2 2 6 3 4 2 3 2" xfId="11669" xr:uid="{00000000-0005-0000-0000-0000952D0000}"/>
    <cellStyle name="Nota 2 2 6 3 4 2 4" xfId="11670" xr:uid="{00000000-0005-0000-0000-0000962D0000}"/>
    <cellStyle name="Nota 2 2 6 3 4 3" xfId="11671" xr:uid="{00000000-0005-0000-0000-0000972D0000}"/>
    <cellStyle name="Nota 2 2 6 3 4 3 2" xfId="11672" xr:uid="{00000000-0005-0000-0000-0000982D0000}"/>
    <cellStyle name="Nota 2 2 6 3 4 3 2 2" xfId="30889" xr:uid="{00000000-0005-0000-0000-0000A9780000}"/>
    <cellStyle name="Nota 2 2 6 3 4 3 3" xfId="26003" xr:uid="{00000000-0005-0000-0000-000093650000}"/>
    <cellStyle name="Nota 2 2 6 3 4 4" xfId="11673" xr:uid="{00000000-0005-0000-0000-0000992D0000}"/>
    <cellStyle name="Nota 2 2 6 3 4 4 2" xfId="11674" xr:uid="{00000000-0005-0000-0000-00009A2D0000}"/>
    <cellStyle name="Nota 2 2 6 3 4 4 2 2" xfId="28914" xr:uid="{00000000-0005-0000-0000-0000F2700000}"/>
    <cellStyle name="Nota 2 2 6 3 4 4 3" xfId="30448" xr:uid="{00000000-0005-0000-0000-0000F0760000}"/>
    <cellStyle name="Nota 2 2 6 3 4 5" xfId="11675" xr:uid="{00000000-0005-0000-0000-00009B2D0000}"/>
    <cellStyle name="Nota 2 2 6 3 4 6" xfId="32093" xr:uid="{00000000-0005-0000-0000-00005D7D0000}"/>
    <cellStyle name="Nota 2 2 6 3 5" xfId="11676" xr:uid="{00000000-0005-0000-0000-00009C2D0000}"/>
    <cellStyle name="Nota 2 2 6 3 5 2" xfId="11677" xr:uid="{00000000-0005-0000-0000-00009D2D0000}"/>
    <cellStyle name="Nota 2 2 6 3 5 2 2" xfId="11678" xr:uid="{00000000-0005-0000-0000-00009E2D0000}"/>
    <cellStyle name="Nota 2 2 6 3 5 3" xfId="11679" xr:uid="{00000000-0005-0000-0000-00009F2D0000}"/>
    <cellStyle name="Nota 2 2 6 3 5 3 2" xfId="11680" xr:uid="{00000000-0005-0000-0000-0000A02D0000}"/>
    <cellStyle name="Nota 2 2 6 3 5 4" xfId="11681" xr:uid="{00000000-0005-0000-0000-0000A12D0000}"/>
    <cellStyle name="Nota 2 2 6 3 5 5" xfId="32448" xr:uid="{00000000-0005-0000-0000-0000C07E0000}"/>
    <cellStyle name="Nota 2 2 6 3 6" xfId="11682" xr:uid="{00000000-0005-0000-0000-0000A22D0000}"/>
    <cellStyle name="Nota 2 2 6 3 6 2" xfId="11683" xr:uid="{00000000-0005-0000-0000-0000A32D0000}"/>
    <cellStyle name="Nota 2 2 6 3 7" xfId="11684" xr:uid="{00000000-0005-0000-0000-0000A42D0000}"/>
    <cellStyle name="Nota 2 2 6 3 7 2" xfId="11685" xr:uid="{00000000-0005-0000-0000-0000A52D0000}"/>
    <cellStyle name="Nota 2 2 6 3 8" xfId="11686" xr:uid="{00000000-0005-0000-0000-0000A62D0000}"/>
    <cellStyle name="Nota 2 2 6 3 9" xfId="31523" xr:uid="{00000000-0005-0000-0000-0000237B0000}"/>
    <cellStyle name="Nota 2 2 6 4" xfId="879" xr:uid="{00000000-0005-0000-0000-00006F030000}"/>
    <cellStyle name="Nota 2 2 6 4 2" xfId="1930" xr:uid="{00000000-0005-0000-0000-00008A070000}"/>
    <cellStyle name="Nota 2 2 6 4 2 2" xfId="11687" xr:uid="{00000000-0005-0000-0000-0000A72D0000}"/>
    <cellStyle name="Nota 2 2 6 4 2 2 2" xfId="11688" xr:uid="{00000000-0005-0000-0000-0000A82D0000}"/>
    <cellStyle name="Nota 2 2 6 4 2 2 2 2" xfId="11689" xr:uid="{00000000-0005-0000-0000-0000A92D0000}"/>
    <cellStyle name="Nota 2 2 6 4 2 2 2 3" xfId="25211" xr:uid="{00000000-0005-0000-0000-00007B620000}"/>
    <cellStyle name="Nota 2 2 6 4 2 2 3" xfId="11690" xr:uid="{00000000-0005-0000-0000-0000AA2D0000}"/>
    <cellStyle name="Nota 2 2 6 4 2 2 3 2" xfId="11691" xr:uid="{00000000-0005-0000-0000-0000AB2D0000}"/>
    <cellStyle name="Nota 2 2 6 4 2 2 3 3" xfId="31106" xr:uid="{00000000-0005-0000-0000-000082790000}"/>
    <cellStyle name="Nota 2 2 6 4 2 2 4" xfId="11692" xr:uid="{00000000-0005-0000-0000-0000AC2D0000}"/>
    <cellStyle name="Nota 2 2 6 4 2 3" xfId="11693" xr:uid="{00000000-0005-0000-0000-0000AD2D0000}"/>
    <cellStyle name="Nota 2 2 6 4 2 3 2" xfId="11694" xr:uid="{00000000-0005-0000-0000-0000AE2D0000}"/>
    <cellStyle name="Nota 2 2 6 4 2 3 3" xfId="29414" xr:uid="{00000000-0005-0000-0000-0000E6720000}"/>
    <cellStyle name="Nota 2 2 6 4 2 4" xfId="11695" xr:uid="{00000000-0005-0000-0000-0000AF2D0000}"/>
    <cellStyle name="Nota 2 2 6 4 2 4 2" xfId="11696" xr:uid="{00000000-0005-0000-0000-0000B02D0000}"/>
    <cellStyle name="Nota 2 2 6 4 2 4 3" xfId="26595" xr:uid="{00000000-0005-0000-0000-0000E3670000}"/>
    <cellStyle name="Nota 2 2 6 4 2 5" xfId="11697" xr:uid="{00000000-0005-0000-0000-0000B12D0000}"/>
    <cellStyle name="Nota 2 2 6 4 2 6" xfId="32048" xr:uid="{00000000-0005-0000-0000-0000307D0000}"/>
    <cellStyle name="Nota 2 2 6 4 3" xfId="11698" xr:uid="{00000000-0005-0000-0000-0000B22D0000}"/>
    <cellStyle name="Nota 2 2 6 4 3 2" xfId="11699" xr:uid="{00000000-0005-0000-0000-0000B32D0000}"/>
    <cellStyle name="Nota 2 2 6 4 3 2 2" xfId="11700" xr:uid="{00000000-0005-0000-0000-0000B42D0000}"/>
    <cellStyle name="Nota 2 2 6 4 3 2 3" xfId="25891" xr:uid="{00000000-0005-0000-0000-000023650000}"/>
    <cellStyle name="Nota 2 2 6 4 3 3" xfId="11701" xr:uid="{00000000-0005-0000-0000-0000B52D0000}"/>
    <cellStyle name="Nota 2 2 6 4 3 3 2" xfId="11702" xr:uid="{00000000-0005-0000-0000-0000B62D0000}"/>
    <cellStyle name="Nota 2 2 6 4 3 4" xfId="11703" xr:uid="{00000000-0005-0000-0000-0000B72D0000}"/>
    <cellStyle name="Nota 2 2 6 4 3 5" xfId="32402" xr:uid="{00000000-0005-0000-0000-0000927E0000}"/>
    <cellStyle name="Nota 2 2 6 4 4" xfId="11704" xr:uid="{00000000-0005-0000-0000-0000B82D0000}"/>
    <cellStyle name="Nota 2 2 6 4 4 2" xfId="11705" xr:uid="{00000000-0005-0000-0000-0000B92D0000}"/>
    <cellStyle name="Nota 2 2 6 4 4 2 2" xfId="29850" xr:uid="{00000000-0005-0000-0000-00009A740000}"/>
    <cellStyle name="Nota 2 2 6 4 4 3" xfId="30599" xr:uid="{00000000-0005-0000-0000-000087770000}"/>
    <cellStyle name="Nota 2 2 6 4 5" xfId="11706" xr:uid="{00000000-0005-0000-0000-0000BA2D0000}"/>
    <cellStyle name="Nota 2 2 6 4 5 2" xfId="11707" xr:uid="{00000000-0005-0000-0000-0000BB2D0000}"/>
    <cellStyle name="Nota 2 2 6 4 6" xfId="11708" xr:uid="{00000000-0005-0000-0000-0000BC2D0000}"/>
    <cellStyle name="Nota 2 2 6 5" xfId="992" xr:uid="{00000000-0005-0000-0000-0000E0030000}"/>
    <cellStyle name="Nota 2 2 6 5 2" xfId="2013" xr:uid="{00000000-0005-0000-0000-0000DD070000}"/>
    <cellStyle name="Nota 2 2 6 5 2 2" xfId="11709" xr:uid="{00000000-0005-0000-0000-0000BD2D0000}"/>
    <cellStyle name="Nota 2 2 6 5 2 2 2" xfId="11710" xr:uid="{00000000-0005-0000-0000-0000BE2D0000}"/>
    <cellStyle name="Nota 2 2 6 5 2 2 2 2" xfId="11711" xr:uid="{00000000-0005-0000-0000-0000BF2D0000}"/>
    <cellStyle name="Nota 2 2 6 5 2 2 2 3" xfId="27782" xr:uid="{00000000-0005-0000-0000-0000866C0000}"/>
    <cellStyle name="Nota 2 2 6 5 2 2 3" xfId="11712" xr:uid="{00000000-0005-0000-0000-0000C02D0000}"/>
    <cellStyle name="Nota 2 2 6 5 2 2 3 2" xfId="11713" xr:uid="{00000000-0005-0000-0000-0000C12D0000}"/>
    <cellStyle name="Nota 2 2 6 5 2 2 4" xfId="11714" xr:uid="{00000000-0005-0000-0000-0000C22D0000}"/>
    <cellStyle name="Nota 2 2 6 5 2 2 5" xfId="28297" xr:uid="{00000000-0005-0000-0000-0000896E0000}"/>
    <cellStyle name="Nota 2 2 6 5 2 3" xfId="11715" xr:uid="{00000000-0005-0000-0000-0000C32D0000}"/>
    <cellStyle name="Nota 2 2 6 5 2 3 2" xfId="11716" xr:uid="{00000000-0005-0000-0000-0000C42D0000}"/>
    <cellStyle name="Nota 2 2 6 5 2 3 2 2" xfId="30826" xr:uid="{00000000-0005-0000-0000-00006A780000}"/>
    <cellStyle name="Nota 2 2 6 5 2 4" xfId="11717" xr:uid="{00000000-0005-0000-0000-0000C52D0000}"/>
    <cellStyle name="Nota 2 2 6 5 2 4 2" xfId="11718" xr:uid="{00000000-0005-0000-0000-0000C62D0000}"/>
    <cellStyle name="Nota 2 2 6 5 2 5" xfId="11719" xr:uid="{00000000-0005-0000-0000-0000C72D0000}"/>
    <cellStyle name="Nota 2 2 6 5 2 6" xfId="26941" xr:uid="{00000000-0005-0000-0000-00003D690000}"/>
    <cellStyle name="Nota 2 2 6 5 3" xfId="11720" xr:uid="{00000000-0005-0000-0000-0000C82D0000}"/>
    <cellStyle name="Nota 2 2 6 5 3 2" xfId="11721" xr:uid="{00000000-0005-0000-0000-0000C92D0000}"/>
    <cellStyle name="Nota 2 2 6 5 3 2 2" xfId="11722" xr:uid="{00000000-0005-0000-0000-0000CA2D0000}"/>
    <cellStyle name="Nota 2 2 6 5 3 3" xfId="11723" xr:uid="{00000000-0005-0000-0000-0000CB2D0000}"/>
    <cellStyle name="Nota 2 2 6 5 3 3 2" xfId="11724" xr:uid="{00000000-0005-0000-0000-0000CC2D0000}"/>
    <cellStyle name="Nota 2 2 6 5 3 3 2 2" xfId="26572" xr:uid="{00000000-0005-0000-0000-0000CC670000}"/>
    <cellStyle name="Nota 2 2 6 5 3 3 3" xfId="27221" xr:uid="{00000000-0005-0000-0000-0000556A0000}"/>
    <cellStyle name="Nota 2 2 6 5 3 4" xfId="11725" xr:uid="{00000000-0005-0000-0000-0000CD2D0000}"/>
    <cellStyle name="Nota 2 2 6 5 3 4 2" xfId="30227" xr:uid="{00000000-0005-0000-0000-000013760000}"/>
    <cellStyle name="Nota 2 2 6 5 3 5" xfId="29142" xr:uid="{00000000-0005-0000-0000-0000D6710000}"/>
    <cellStyle name="Nota 2 2 6 5 4" xfId="11726" xr:uid="{00000000-0005-0000-0000-0000CE2D0000}"/>
    <cellStyle name="Nota 2 2 6 5 4 2" xfId="11727" xr:uid="{00000000-0005-0000-0000-0000CF2D0000}"/>
    <cellStyle name="Nota 2 2 6 5 5" xfId="11728" xr:uid="{00000000-0005-0000-0000-0000D02D0000}"/>
    <cellStyle name="Nota 2 2 6 5 5 2" xfId="11729" xr:uid="{00000000-0005-0000-0000-0000D12D0000}"/>
    <cellStyle name="Nota 2 2 6 5 5 2 2" xfId="30539" xr:uid="{00000000-0005-0000-0000-00004B770000}"/>
    <cellStyle name="Nota 2 2 6 5 6" xfId="11730" xr:uid="{00000000-0005-0000-0000-0000D22D0000}"/>
    <cellStyle name="Nota 2 2 6 5 6 2" xfId="30718" xr:uid="{00000000-0005-0000-0000-0000FE770000}"/>
    <cellStyle name="Nota 2 2 6 5 7" xfId="27776" xr:uid="{00000000-0005-0000-0000-0000806C0000}"/>
    <cellStyle name="Nota 2 2 6 6" xfId="1267" xr:uid="{00000000-0005-0000-0000-0000F3040000}"/>
    <cellStyle name="Nota 2 2 6 6 2" xfId="11731" xr:uid="{00000000-0005-0000-0000-0000D32D0000}"/>
    <cellStyle name="Nota 2 2 6 6 2 2" xfId="11732" xr:uid="{00000000-0005-0000-0000-0000D42D0000}"/>
    <cellStyle name="Nota 2 2 6 6 2 2 2" xfId="11733" xr:uid="{00000000-0005-0000-0000-0000D52D0000}"/>
    <cellStyle name="Nota 2 2 6 6 2 2 2 2" xfId="27556" xr:uid="{00000000-0005-0000-0000-0000A46B0000}"/>
    <cellStyle name="Nota 2 2 6 6 2 2 3" xfId="27962" xr:uid="{00000000-0005-0000-0000-00003A6D0000}"/>
    <cellStyle name="Nota 2 2 6 6 2 3" xfId="11734" xr:uid="{00000000-0005-0000-0000-0000D62D0000}"/>
    <cellStyle name="Nota 2 2 6 6 2 3 2" xfId="11735" xr:uid="{00000000-0005-0000-0000-0000D72D0000}"/>
    <cellStyle name="Nota 2 2 6 6 2 4" xfId="11736" xr:uid="{00000000-0005-0000-0000-0000D82D0000}"/>
    <cellStyle name="Nota 2 2 6 6 2 4 2" xfId="27526" xr:uid="{00000000-0005-0000-0000-0000866B0000}"/>
    <cellStyle name="Nota 2 2 6 6 2 5" xfId="32597" xr:uid="{00000000-0005-0000-0000-0000557F0000}"/>
    <cellStyle name="Nota 2 2 6 6 3" xfId="11737" xr:uid="{00000000-0005-0000-0000-0000D92D0000}"/>
    <cellStyle name="Nota 2 2 6 6 3 2" xfId="11738" xr:uid="{00000000-0005-0000-0000-0000DA2D0000}"/>
    <cellStyle name="Nota 2 2 6 6 3 3" xfId="30581" xr:uid="{00000000-0005-0000-0000-000075770000}"/>
    <cellStyle name="Nota 2 2 6 6 4" xfId="11739" xr:uid="{00000000-0005-0000-0000-0000DB2D0000}"/>
    <cellStyle name="Nota 2 2 6 6 4 2" xfId="11740" xr:uid="{00000000-0005-0000-0000-0000DC2D0000}"/>
    <cellStyle name="Nota 2 2 6 6 4 3" xfId="26356" xr:uid="{00000000-0005-0000-0000-0000F4660000}"/>
    <cellStyle name="Nota 2 2 6 6 5" xfId="11741" xr:uid="{00000000-0005-0000-0000-0000DD2D0000}"/>
    <cellStyle name="Nota 2 2 6 6 6" xfId="31968" xr:uid="{00000000-0005-0000-0000-0000E07C0000}"/>
    <cellStyle name="Nota 2 2 6 7" xfId="2816" xr:uid="{00000000-0005-0000-0000-0000000B0000}"/>
    <cellStyle name="Nota 2 2 6 7 2" xfId="11742" xr:uid="{00000000-0005-0000-0000-0000DE2D0000}"/>
    <cellStyle name="Nota 2 2 6 7 2 2" xfId="11743" xr:uid="{00000000-0005-0000-0000-0000DF2D0000}"/>
    <cellStyle name="Nota 2 2 6 7 3" xfId="11744" xr:uid="{00000000-0005-0000-0000-0000E02D0000}"/>
    <cellStyle name="Nota 2 2 6 7 3 2" xfId="11745" xr:uid="{00000000-0005-0000-0000-0000E12D0000}"/>
    <cellStyle name="Nota 2 2 6 7 4" xfId="11746" xr:uid="{00000000-0005-0000-0000-0000E22D0000}"/>
    <cellStyle name="Nota 2 2 6 7 5" xfId="31934" xr:uid="{00000000-0005-0000-0000-0000BE7C0000}"/>
    <cellStyle name="Nota 2 2 6 8" xfId="11747" xr:uid="{00000000-0005-0000-0000-0000E32D0000}"/>
    <cellStyle name="Nota 2 2 6 8 2" xfId="11748" xr:uid="{00000000-0005-0000-0000-0000E42D0000}"/>
    <cellStyle name="Nota 2 2 6 9" xfId="11749" xr:uid="{00000000-0005-0000-0000-0000E52D0000}"/>
    <cellStyle name="Nota 2 2 6 9 2" xfId="11750" xr:uid="{00000000-0005-0000-0000-0000E62D0000}"/>
    <cellStyle name="Nota 2 3" xfId="555" xr:uid="{00000000-0005-0000-0000-00002B020000}"/>
    <cellStyle name="Nota 2 3 2" xfId="404" xr:uid="{00000000-0005-0000-0000-000094010000}"/>
    <cellStyle name="Nota 2 3 3" xfId="388" xr:uid="{00000000-0005-0000-0000-000084010000}"/>
    <cellStyle name="Nota 2 3 3 10" xfId="11751" xr:uid="{00000000-0005-0000-0000-0000E72D0000}"/>
    <cellStyle name="Nota 2 3 3 11" xfId="29624" xr:uid="{00000000-0005-0000-0000-0000B8730000}"/>
    <cellStyle name="Nota 2 3 3 2" xfId="958" xr:uid="{00000000-0005-0000-0000-0000BE030000}"/>
    <cellStyle name="Nota 2 3 3 2 10" xfId="11752" xr:uid="{00000000-0005-0000-0000-0000E82D0000}"/>
    <cellStyle name="Nota 2 3 3 2 10 2" xfId="31337" xr:uid="{00000000-0005-0000-0000-0000697A0000}"/>
    <cellStyle name="Nota 2 3 3 2 11" xfId="31434" xr:uid="{00000000-0005-0000-0000-0000CA7A0000}"/>
    <cellStyle name="Nota 2 3 3 2 2" xfId="1052" xr:uid="{00000000-0005-0000-0000-00001C040000}"/>
    <cellStyle name="Nota 2 3 3 2 2 10" xfId="11753" xr:uid="{00000000-0005-0000-0000-0000E92D0000}"/>
    <cellStyle name="Nota 2 3 3 2 2 2" xfId="1261" xr:uid="{00000000-0005-0000-0000-0000ED040000}"/>
    <cellStyle name="Nota 2 3 3 2 2 2 2" xfId="1539" xr:uid="{00000000-0005-0000-0000-000003060000}"/>
    <cellStyle name="Nota 2 3 3 2 2 2 2 2" xfId="2530" xr:uid="{00000000-0005-0000-0000-0000E2090000}"/>
    <cellStyle name="Nota 2 3 3 2 2 2 2 2 2" xfId="11754" xr:uid="{00000000-0005-0000-0000-0000EA2D0000}"/>
    <cellStyle name="Nota 2 3 3 2 2 2 2 2 2 2" xfId="11755" xr:uid="{00000000-0005-0000-0000-0000EB2D0000}"/>
    <cellStyle name="Nota 2 3 3 2 2 2 2 2 2 2 2" xfId="11756" xr:uid="{00000000-0005-0000-0000-0000EC2D0000}"/>
    <cellStyle name="Nota 2 3 3 2 2 2 2 2 2 3" xfId="11757" xr:uid="{00000000-0005-0000-0000-0000ED2D0000}"/>
    <cellStyle name="Nota 2 3 3 2 2 2 2 2 2 3 2" xfId="11758" xr:uid="{00000000-0005-0000-0000-0000EE2D0000}"/>
    <cellStyle name="Nota 2 3 3 2 2 2 2 2 2 3 3" xfId="26827" xr:uid="{00000000-0005-0000-0000-0000CB680000}"/>
    <cellStyle name="Nota 2 3 3 2 2 2 2 2 2 4" xfId="11759" xr:uid="{00000000-0005-0000-0000-0000EF2D0000}"/>
    <cellStyle name="Nota 2 3 3 2 2 2 2 2 2 4 2" xfId="29205" xr:uid="{00000000-0005-0000-0000-000015720000}"/>
    <cellStyle name="Nota 2 3 3 2 2 2 2 2 3" xfId="11760" xr:uid="{00000000-0005-0000-0000-0000F02D0000}"/>
    <cellStyle name="Nota 2 3 3 2 2 2 2 2 3 2" xfId="11761" xr:uid="{00000000-0005-0000-0000-0000F12D0000}"/>
    <cellStyle name="Nota 2 3 3 2 2 2 2 2 4" xfId="11762" xr:uid="{00000000-0005-0000-0000-0000F22D0000}"/>
    <cellStyle name="Nota 2 3 3 2 2 2 2 2 4 2" xfId="11763" xr:uid="{00000000-0005-0000-0000-0000F32D0000}"/>
    <cellStyle name="Nota 2 3 3 2 2 2 2 2 5" xfId="11764" xr:uid="{00000000-0005-0000-0000-0000F42D0000}"/>
    <cellStyle name="Nota 2 3 3 2 2 2 2 2 6" xfId="32204" xr:uid="{00000000-0005-0000-0000-0000CC7D0000}"/>
    <cellStyle name="Nota 2 3 3 2 2 2 2 3" xfId="11765" xr:uid="{00000000-0005-0000-0000-0000F52D0000}"/>
    <cellStyle name="Nota 2 3 3 2 2 2 2 3 2" xfId="11766" xr:uid="{00000000-0005-0000-0000-0000F62D0000}"/>
    <cellStyle name="Nota 2 3 3 2 2 2 2 3 2 2" xfId="11767" xr:uid="{00000000-0005-0000-0000-0000F72D0000}"/>
    <cellStyle name="Nota 2 3 3 2 2 2 2 3 3" xfId="11768" xr:uid="{00000000-0005-0000-0000-0000F82D0000}"/>
    <cellStyle name="Nota 2 3 3 2 2 2 2 3 3 2" xfId="11769" xr:uid="{00000000-0005-0000-0000-0000F92D0000}"/>
    <cellStyle name="Nota 2 3 3 2 2 2 2 3 4" xfId="11770" xr:uid="{00000000-0005-0000-0000-0000FA2D0000}"/>
    <cellStyle name="Nota 2 3 3 2 2 2 2 3 4 2" xfId="28975" xr:uid="{00000000-0005-0000-0000-00002F710000}"/>
    <cellStyle name="Nota 2 3 3 2 2 2 2 4" xfId="11771" xr:uid="{00000000-0005-0000-0000-0000FB2D0000}"/>
    <cellStyle name="Nota 2 3 3 2 2 2 2 4 2" xfId="11772" xr:uid="{00000000-0005-0000-0000-0000FC2D0000}"/>
    <cellStyle name="Nota 2 3 3 2 2 2 2 4 2 2" xfId="30507" xr:uid="{00000000-0005-0000-0000-00002B770000}"/>
    <cellStyle name="Nota 2 3 3 2 2 2 2 5" xfId="11773" xr:uid="{00000000-0005-0000-0000-0000FD2D0000}"/>
    <cellStyle name="Nota 2 3 3 2 2 2 2 5 2" xfId="11774" xr:uid="{00000000-0005-0000-0000-0000FE2D0000}"/>
    <cellStyle name="Nota 2 3 3 2 2 2 2 6" xfId="11775" xr:uid="{00000000-0005-0000-0000-0000FF2D0000}"/>
    <cellStyle name="Nota 2 3 3 2 2 2 2 7" xfId="31761" xr:uid="{00000000-0005-0000-0000-0000117C0000}"/>
    <cellStyle name="Nota 2 3 3 2 2 2 3" xfId="1801" xr:uid="{00000000-0005-0000-0000-000009070000}"/>
    <cellStyle name="Nota 2 3 3 2 2 2 3 2" xfId="2786" xr:uid="{00000000-0005-0000-0000-0000E20A0000}"/>
    <cellStyle name="Nota 2 3 3 2 2 2 3 2 2" xfId="11776" xr:uid="{00000000-0005-0000-0000-0000002E0000}"/>
    <cellStyle name="Nota 2 3 3 2 2 2 3 2 2 2" xfId="11777" xr:uid="{00000000-0005-0000-0000-0000012E0000}"/>
    <cellStyle name="Nota 2 3 3 2 2 2 3 2 2 2 2" xfId="11778" xr:uid="{00000000-0005-0000-0000-0000022E0000}"/>
    <cellStyle name="Nota 2 3 3 2 2 2 3 2 2 3" xfId="11779" xr:uid="{00000000-0005-0000-0000-0000032E0000}"/>
    <cellStyle name="Nota 2 3 3 2 2 2 3 2 2 3 2" xfId="11780" xr:uid="{00000000-0005-0000-0000-0000042E0000}"/>
    <cellStyle name="Nota 2 3 3 2 2 2 3 2 2 4" xfId="11781" xr:uid="{00000000-0005-0000-0000-0000052E0000}"/>
    <cellStyle name="Nota 2 3 3 2 2 2 3 2 2 5" xfId="30792" xr:uid="{00000000-0005-0000-0000-000048780000}"/>
    <cellStyle name="Nota 2 3 3 2 2 2 3 2 3" xfId="11782" xr:uid="{00000000-0005-0000-0000-0000062E0000}"/>
    <cellStyle name="Nota 2 3 3 2 2 2 3 2 3 2" xfId="11783" xr:uid="{00000000-0005-0000-0000-0000072E0000}"/>
    <cellStyle name="Nota 2 3 3 2 2 2 3 2 3 2 2" xfId="28996" xr:uid="{00000000-0005-0000-0000-000044710000}"/>
    <cellStyle name="Nota 2 3 3 2 2 2 3 2 4" xfId="11784" xr:uid="{00000000-0005-0000-0000-0000082E0000}"/>
    <cellStyle name="Nota 2 3 3 2 2 2 3 2 4 2" xfId="11785" xr:uid="{00000000-0005-0000-0000-0000092E0000}"/>
    <cellStyle name="Nota 2 3 3 2 2 2 3 2 5" xfId="11786" xr:uid="{00000000-0005-0000-0000-00000A2E0000}"/>
    <cellStyle name="Nota 2 3 3 2 2 2 3 2 6" xfId="32349" xr:uid="{00000000-0005-0000-0000-00005D7E0000}"/>
    <cellStyle name="Nota 2 3 3 2 2 2 3 3" xfId="11787" xr:uid="{00000000-0005-0000-0000-00000B2E0000}"/>
    <cellStyle name="Nota 2 3 3 2 2 2 3 3 2" xfId="11788" xr:uid="{00000000-0005-0000-0000-00000C2E0000}"/>
    <cellStyle name="Nota 2 3 3 2 2 2 3 3 2 2" xfId="11789" xr:uid="{00000000-0005-0000-0000-00000D2E0000}"/>
    <cellStyle name="Nota 2 3 3 2 2 2 3 3 2 3" xfId="29434" xr:uid="{00000000-0005-0000-0000-0000FA720000}"/>
    <cellStyle name="Nota 2 3 3 2 2 2 3 3 3" xfId="11790" xr:uid="{00000000-0005-0000-0000-00000E2E0000}"/>
    <cellStyle name="Nota 2 3 3 2 2 2 3 3 3 2" xfId="11791" xr:uid="{00000000-0005-0000-0000-00000F2E0000}"/>
    <cellStyle name="Nota 2 3 3 2 2 2 3 3 4" xfId="11792" xr:uid="{00000000-0005-0000-0000-0000102E0000}"/>
    <cellStyle name="Nota 2 3 3 2 2 2 3 3 5" xfId="26887" xr:uid="{00000000-0005-0000-0000-000007690000}"/>
    <cellStyle name="Nota 2 3 3 2 2 2 3 4" xfId="11793" xr:uid="{00000000-0005-0000-0000-0000112E0000}"/>
    <cellStyle name="Nota 2 3 3 2 2 2 3 4 2" xfId="11794" xr:uid="{00000000-0005-0000-0000-0000122E0000}"/>
    <cellStyle name="Nota 2 3 3 2 2 2 3 4 3" xfId="28406" xr:uid="{00000000-0005-0000-0000-0000F66E0000}"/>
    <cellStyle name="Nota 2 3 3 2 2 2 3 5" xfId="11795" xr:uid="{00000000-0005-0000-0000-0000132E0000}"/>
    <cellStyle name="Nota 2 3 3 2 2 2 3 5 2" xfId="11796" xr:uid="{00000000-0005-0000-0000-0000142E0000}"/>
    <cellStyle name="Nota 2 3 3 2 2 2 3 6" xfId="11797" xr:uid="{00000000-0005-0000-0000-0000152E0000}"/>
    <cellStyle name="Nota 2 3 3 2 2 2 3 7" xfId="31909" xr:uid="{00000000-0005-0000-0000-0000A57C0000}"/>
    <cellStyle name="Nota 2 3 3 2 2 2 4" xfId="2259" xr:uid="{00000000-0005-0000-0000-0000D3080000}"/>
    <cellStyle name="Nota 2 3 3 2 2 2 4 2" xfId="11798" xr:uid="{00000000-0005-0000-0000-0000162E0000}"/>
    <cellStyle name="Nota 2 3 3 2 2 2 4 2 2" xfId="11799" xr:uid="{00000000-0005-0000-0000-0000172E0000}"/>
    <cellStyle name="Nota 2 3 3 2 2 2 4 2 2 2" xfId="11800" xr:uid="{00000000-0005-0000-0000-0000182E0000}"/>
    <cellStyle name="Nota 2 3 3 2 2 2 4 2 3" xfId="11801" xr:uid="{00000000-0005-0000-0000-0000192E0000}"/>
    <cellStyle name="Nota 2 3 3 2 2 2 4 2 3 2" xfId="11802" xr:uid="{00000000-0005-0000-0000-00001A2E0000}"/>
    <cellStyle name="Nota 2 3 3 2 2 2 4 2 3 3" xfId="25954" xr:uid="{00000000-0005-0000-0000-000062650000}"/>
    <cellStyle name="Nota 2 3 3 2 2 2 4 2 4" xfId="11803" xr:uid="{00000000-0005-0000-0000-00001B2E0000}"/>
    <cellStyle name="Nota 2 3 3 2 2 2 4 2 5" xfId="27666" xr:uid="{00000000-0005-0000-0000-0000126C0000}"/>
    <cellStyle name="Nota 2 3 3 2 2 2 4 3" xfId="11804" xr:uid="{00000000-0005-0000-0000-00001C2E0000}"/>
    <cellStyle name="Nota 2 3 3 2 2 2 4 3 2" xfId="11805" xr:uid="{00000000-0005-0000-0000-00001D2E0000}"/>
    <cellStyle name="Nota 2 3 3 2 2 2 4 3 3" xfId="27860" xr:uid="{00000000-0005-0000-0000-0000D46C0000}"/>
    <cellStyle name="Nota 2 3 3 2 2 2 4 4" xfId="11806" xr:uid="{00000000-0005-0000-0000-00001E2E0000}"/>
    <cellStyle name="Nota 2 3 3 2 2 2 4 4 2" xfId="11807" xr:uid="{00000000-0005-0000-0000-00001F2E0000}"/>
    <cellStyle name="Nota 2 3 3 2 2 2 4 5" xfId="11808" xr:uid="{00000000-0005-0000-0000-0000202E0000}"/>
    <cellStyle name="Nota 2 3 3 2 2 2 4 6" xfId="26854" xr:uid="{00000000-0005-0000-0000-0000E6680000}"/>
    <cellStyle name="Nota 2 3 3 2 2 2 5" xfId="11809" xr:uid="{00000000-0005-0000-0000-0000212E0000}"/>
    <cellStyle name="Nota 2 3 3 2 2 2 5 2" xfId="11810" xr:uid="{00000000-0005-0000-0000-0000222E0000}"/>
    <cellStyle name="Nota 2 3 3 2 2 2 5 2 2" xfId="11811" xr:uid="{00000000-0005-0000-0000-0000232E0000}"/>
    <cellStyle name="Nota 2 3 3 2 2 2 5 3" xfId="11812" xr:uid="{00000000-0005-0000-0000-0000242E0000}"/>
    <cellStyle name="Nota 2 3 3 2 2 2 5 3 2" xfId="11813" xr:uid="{00000000-0005-0000-0000-0000252E0000}"/>
    <cellStyle name="Nota 2 3 3 2 2 2 5 3 2 2" xfId="27015" xr:uid="{00000000-0005-0000-0000-000087690000}"/>
    <cellStyle name="Nota 2 3 3 2 2 2 5 3 3" xfId="27598" xr:uid="{00000000-0005-0000-0000-0000CE6B0000}"/>
    <cellStyle name="Nota 2 3 3 2 2 2 5 4" xfId="11814" xr:uid="{00000000-0005-0000-0000-0000262E0000}"/>
    <cellStyle name="Nota 2 3 3 2 2 2 5 5" xfId="28902" xr:uid="{00000000-0005-0000-0000-0000E6700000}"/>
    <cellStyle name="Nota 2 3 3 2 2 2 6" xfId="11815" xr:uid="{00000000-0005-0000-0000-0000272E0000}"/>
    <cellStyle name="Nota 2 3 3 2 2 2 6 2" xfId="11816" xr:uid="{00000000-0005-0000-0000-0000282E0000}"/>
    <cellStyle name="Nota 2 3 3 2 2 2 6 2 2" xfId="26069" xr:uid="{00000000-0005-0000-0000-0000D5650000}"/>
    <cellStyle name="Nota 2 3 3 2 2 2 7" xfId="11817" xr:uid="{00000000-0005-0000-0000-0000292E0000}"/>
    <cellStyle name="Nota 2 3 3 2 2 2 7 2" xfId="11818" xr:uid="{00000000-0005-0000-0000-00002A2E0000}"/>
    <cellStyle name="Nota 2 3 3 2 2 2 8" xfId="11819" xr:uid="{00000000-0005-0000-0000-00002B2E0000}"/>
    <cellStyle name="Nota 2 3 3 2 2 3" xfId="1452" xr:uid="{00000000-0005-0000-0000-0000AC050000}"/>
    <cellStyle name="Nota 2 3 3 2 2 3 2" xfId="1714" xr:uid="{00000000-0005-0000-0000-0000B2060000}"/>
    <cellStyle name="Nota 2 3 3 2 2 3 2 2" xfId="2699" xr:uid="{00000000-0005-0000-0000-00008B0A0000}"/>
    <cellStyle name="Nota 2 3 3 2 2 3 2 2 2" xfId="11820" xr:uid="{00000000-0005-0000-0000-00002C2E0000}"/>
    <cellStyle name="Nota 2 3 3 2 2 3 2 2 2 2" xfId="11821" xr:uid="{00000000-0005-0000-0000-00002D2E0000}"/>
    <cellStyle name="Nota 2 3 3 2 2 3 2 2 2 2 2" xfId="11822" xr:uid="{00000000-0005-0000-0000-00002E2E0000}"/>
    <cellStyle name="Nota 2 3 3 2 2 3 2 2 2 3" xfId="11823" xr:uid="{00000000-0005-0000-0000-00002F2E0000}"/>
    <cellStyle name="Nota 2 3 3 2 2 3 2 2 2 3 2" xfId="11824" xr:uid="{00000000-0005-0000-0000-0000302E0000}"/>
    <cellStyle name="Nota 2 3 3 2 2 3 2 2 2 3 3" xfId="27967" xr:uid="{00000000-0005-0000-0000-00003F6D0000}"/>
    <cellStyle name="Nota 2 3 3 2 2 3 2 2 2 4" xfId="11825" xr:uid="{00000000-0005-0000-0000-0000312E0000}"/>
    <cellStyle name="Nota 2 3 3 2 2 3 2 2 3" xfId="11826" xr:uid="{00000000-0005-0000-0000-0000322E0000}"/>
    <cellStyle name="Nota 2 3 3 2 2 3 2 2 3 2" xfId="11827" xr:uid="{00000000-0005-0000-0000-0000332E0000}"/>
    <cellStyle name="Nota 2 3 3 2 2 3 2 2 3 2 2" xfId="27284" xr:uid="{00000000-0005-0000-0000-0000946A0000}"/>
    <cellStyle name="Nota 2 3 3 2 2 3 2 2 4" xfId="11828" xr:uid="{00000000-0005-0000-0000-0000342E0000}"/>
    <cellStyle name="Nota 2 3 3 2 2 3 2 2 4 2" xfId="11829" xr:uid="{00000000-0005-0000-0000-0000352E0000}"/>
    <cellStyle name="Nota 2 3 3 2 2 3 2 2 4 3" xfId="28326" xr:uid="{00000000-0005-0000-0000-0000A66E0000}"/>
    <cellStyle name="Nota 2 3 3 2 2 3 2 2 5" xfId="11830" xr:uid="{00000000-0005-0000-0000-0000362E0000}"/>
    <cellStyle name="Nota 2 3 3 2 2 3 2 3" xfId="11831" xr:uid="{00000000-0005-0000-0000-0000372E0000}"/>
    <cellStyle name="Nota 2 3 3 2 2 3 2 3 2" xfId="11832" xr:uid="{00000000-0005-0000-0000-0000382E0000}"/>
    <cellStyle name="Nota 2 3 3 2 2 3 2 3 2 2" xfId="11833" xr:uid="{00000000-0005-0000-0000-0000392E0000}"/>
    <cellStyle name="Nota 2 3 3 2 2 3 2 3 3" xfId="11834" xr:uid="{00000000-0005-0000-0000-00003A2E0000}"/>
    <cellStyle name="Nota 2 3 3 2 2 3 2 3 3 2" xfId="11835" xr:uid="{00000000-0005-0000-0000-00003B2E0000}"/>
    <cellStyle name="Nota 2 3 3 2 2 3 2 3 3 2 2" xfId="28138" xr:uid="{00000000-0005-0000-0000-0000EA6D0000}"/>
    <cellStyle name="Nota 2 3 3 2 2 3 2 3 3 3" xfId="26496" xr:uid="{00000000-0005-0000-0000-000080670000}"/>
    <cellStyle name="Nota 2 3 3 2 2 3 2 3 4" xfId="11836" xr:uid="{00000000-0005-0000-0000-00003C2E0000}"/>
    <cellStyle name="Nota 2 3 3 2 2 3 2 4" xfId="11837" xr:uid="{00000000-0005-0000-0000-00003D2E0000}"/>
    <cellStyle name="Nota 2 3 3 2 2 3 2 4 2" xfId="11838" xr:uid="{00000000-0005-0000-0000-00003E2E0000}"/>
    <cellStyle name="Nota 2 3 3 2 2 3 2 5" xfId="11839" xr:uid="{00000000-0005-0000-0000-00003F2E0000}"/>
    <cellStyle name="Nota 2 3 3 2 2 3 2 5 2" xfId="11840" xr:uid="{00000000-0005-0000-0000-0000402E0000}"/>
    <cellStyle name="Nota 2 3 3 2 2 3 2 5 3" xfId="30045" xr:uid="{00000000-0005-0000-0000-00005D750000}"/>
    <cellStyle name="Nota 2 3 3 2 2 3 2 6" xfId="11841" xr:uid="{00000000-0005-0000-0000-0000412E0000}"/>
    <cellStyle name="Nota 2 3 3 2 2 3 3" xfId="2443" xr:uid="{00000000-0005-0000-0000-00008B090000}"/>
    <cellStyle name="Nota 2 3 3 2 2 3 3 2" xfId="11842" xr:uid="{00000000-0005-0000-0000-0000422E0000}"/>
    <cellStyle name="Nota 2 3 3 2 2 3 3 2 2" xfId="11843" xr:uid="{00000000-0005-0000-0000-0000432E0000}"/>
    <cellStyle name="Nota 2 3 3 2 2 3 3 2 2 2" xfId="11844" xr:uid="{00000000-0005-0000-0000-0000442E0000}"/>
    <cellStyle name="Nota 2 3 3 2 2 3 3 2 3" xfId="11845" xr:uid="{00000000-0005-0000-0000-0000452E0000}"/>
    <cellStyle name="Nota 2 3 3 2 2 3 3 2 3 2" xfId="11846" xr:uid="{00000000-0005-0000-0000-0000462E0000}"/>
    <cellStyle name="Nota 2 3 3 2 2 3 3 2 4" xfId="11847" xr:uid="{00000000-0005-0000-0000-0000472E0000}"/>
    <cellStyle name="Nota 2 3 3 2 2 3 3 3" xfId="11848" xr:uid="{00000000-0005-0000-0000-0000482E0000}"/>
    <cellStyle name="Nota 2 3 3 2 2 3 3 3 2" xfId="11849" xr:uid="{00000000-0005-0000-0000-0000492E0000}"/>
    <cellStyle name="Nota 2 3 3 2 2 3 3 4" xfId="11850" xr:uid="{00000000-0005-0000-0000-00004A2E0000}"/>
    <cellStyle name="Nota 2 3 3 2 2 3 3 4 2" xfId="11851" xr:uid="{00000000-0005-0000-0000-00004B2E0000}"/>
    <cellStyle name="Nota 2 3 3 2 2 3 3 5" xfId="11852" xr:uid="{00000000-0005-0000-0000-00004C2E0000}"/>
    <cellStyle name="Nota 2 3 3 2 2 3 3 6" xfId="27937" xr:uid="{00000000-0005-0000-0000-0000216D0000}"/>
    <cellStyle name="Nota 2 3 3 2 2 3 4" xfId="11853" xr:uid="{00000000-0005-0000-0000-00004D2E0000}"/>
    <cellStyle name="Nota 2 3 3 2 2 3 4 2" xfId="11854" xr:uid="{00000000-0005-0000-0000-00004E2E0000}"/>
    <cellStyle name="Nota 2 3 3 2 2 3 4 2 2" xfId="11855" xr:uid="{00000000-0005-0000-0000-00004F2E0000}"/>
    <cellStyle name="Nota 2 3 3 2 2 3 4 2 2 2" xfId="26661" xr:uid="{00000000-0005-0000-0000-000025680000}"/>
    <cellStyle name="Nota 2 3 3 2 2 3 4 3" xfId="11856" xr:uid="{00000000-0005-0000-0000-0000502E0000}"/>
    <cellStyle name="Nota 2 3 3 2 2 3 4 3 2" xfId="11857" xr:uid="{00000000-0005-0000-0000-0000512E0000}"/>
    <cellStyle name="Nota 2 3 3 2 2 3 4 3 3" xfId="31085" xr:uid="{00000000-0005-0000-0000-00006D790000}"/>
    <cellStyle name="Nota 2 3 3 2 2 3 4 4" xfId="11858" xr:uid="{00000000-0005-0000-0000-0000522E0000}"/>
    <cellStyle name="Nota 2 3 3 2 2 3 5" xfId="11859" xr:uid="{00000000-0005-0000-0000-0000532E0000}"/>
    <cellStyle name="Nota 2 3 3 2 2 3 5 2" xfId="11860" xr:uid="{00000000-0005-0000-0000-0000542E0000}"/>
    <cellStyle name="Nota 2 3 3 2 2 3 6" xfId="11861" xr:uid="{00000000-0005-0000-0000-0000552E0000}"/>
    <cellStyle name="Nota 2 3 3 2 2 3 6 2" xfId="11862" xr:uid="{00000000-0005-0000-0000-0000562E0000}"/>
    <cellStyle name="Nota 2 3 3 2 2 3 7" xfId="11863" xr:uid="{00000000-0005-0000-0000-0000572E0000}"/>
    <cellStyle name="Nota 2 3 3 2 2 4" xfId="1379" xr:uid="{00000000-0005-0000-0000-000063050000}"/>
    <cellStyle name="Nota 2 3 3 2 2 4 2" xfId="2370" xr:uid="{00000000-0005-0000-0000-000042090000}"/>
    <cellStyle name="Nota 2 3 3 2 2 4 2 2" xfId="11864" xr:uid="{00000000-0005-0000-0000-0000582E0000}"/>
    <cellStyle name="Nota 2 3 3 2 2 4 2 2 2" xfId="11865" xr:uid="{00000000-0005-0000-0000-0000592E0000}"/>
    <cellStyle name="Nota 2 3 3 2 2 4 2 2 2 2" xfId="11866" xr:uid="{00000000-0005-0000-0000-00005A2E0000}"/>
    <cellStyle name="Nota 2 3 3 2 2 4 2 2 2 3" xfId="25644" xr:uid="{00000000-0005-0000-0000-00002C640000}"/>
    <cellStyle name="Nota 2 3 3 2 2 4 2 2 3" xfId="11867" xr:uid="{00000000-0005-0000-0000-00005B2E0000}"/>
    <cellStyle name="Nota 2 3 3 2 2 4 2 2 3 2" xfId="11868" xr:uid="{00000000-0005-0000-0000-00005C2E0000}"/>
    <cellStyle name="Nota 2 3 3 2 2 4 2 2 3 2 2" xfId="30903" xr:uid="{00000000-0005-0000-0000-0000B7780000}"/>
    <cellStyle name="Nota 2 3 3 2 2 4 2 2 3 3" xfId="27766" xr:uid="{00000000-0005-0000-0000-0000766C0000}"/>
    <cellStyle name="Nota 2 3 3 2 2 4 2 2 4" xfId="11869" xr:uid="{00000000-0005-0000-0000-00005D2E0000}"/>
    <cellStyle name="Nota 2 3 3 2 2 4 2 2 4 2" xfId="27812" xr:uid="{00000000-0005-0000-0000-0000A46C0000}"/>
    <cellStyle name="Nota 2 3 3 2 2 4 2 2 5" xfId="26582" xr:uid="{00000000-0005-0000-0000-0000D6670000}"/>
    <cellStyle name="Nota 2 3 3 2 2 4 2 3" xfId="11870" xr:uid="{00000000-0005-0000-0000-00005E2E0000}"/>
    <cellStyle name="Nota 2 3 3 2 2 4 2 3 2" xfId="11871" xr:uid="{00000000-0005-0000-0000-00005F2E0000}"/>
    <cellStyle name="Nota 2 3 3 2 2 4 2 3 2 2" xfId="26171" xr:uid="{00000000-0005-0000-0000-00003B660000}"/>
    <cellStyle name="Nota 2 3 3 2 2 4 2 4" xfId="11872" xr:uid="{00000000-0005-0000-0000-0000602E0000}"/>
    <cellStyle name="Nota 2 3 3 2 2 4 2 4 2" xfId="11873" xr:uid="{00000000-0005-0000-0000-0000612E0000}"/>
    <cellStyle name="Nota 2 3 3 2 2 4 2 4 3" xfId="31242" xr:uid="{00000000-0005-0000-0000-00000A7A0000}"/>
    <cellStyle name="Nota 2 3 3 2 2 4 2 5" xfId="11874" xr:uid="{00000000-0005-0000-0000-0000622E0000}"/>
    <cellStyle name="Nota 2 3 3 2 2 4 3" xfId="11875" xr:uid="{00000000-0005-0000-0000-0000632E0000}"/>
    <cellStyle name="Nota 2 3 3 2 2 4 3 2" xfId="11876" xr:uid="{00000000-0005-0000-0000-0000642E0000}"/>
    <cellStyle name="Nota 2 3 3 2 2 4 3 2 2" xfId="11877" xr:uid="{00000000-0005-0000-0000-0000652E0000}"/>
    <cellStyle name="Nota 2 3 3 2 2 4 3 3" xfId="11878" xr:uid="{00000000-0005-0000-0000-0000662E0000}"/>
    <cellStyle name="Nota 2 3 3 2 2 4 3 3 2" xfId="11879" xr:uid="{00000000-0005-0000-0000-0000672E0000}"/>
    <cellStyle name="Nota 2 3 3 2 2 4 3 4" xfId="11880" xr:uid="{00000000-0005-0000-0000-0000682E0000}"/>
    <cellStyle name="Nota 2 3 3 2 2 4 4" xfId="11881" xr:uid="{00000000-0005-0000-0000-0000692E0000}"/>
    <cellStyle name="Nota 2 3 3 2 2 4 4 2" xfId="11882" xr:uid="{00000000-0005-0000-0000-00006A2E0000}"/>
    <cellStyle name="Nota 2 3 3 2 2 4 5" xfId="11883" xr:uid="{00000000-0005-0000-0000-00006B2E0000}"/>
    <cellStyle name="Nota 2 3 3 2 2 4 5 2" xfId="11884" xr:uid="{00000000-0005-0000-0000-00006C2E0000}"/>
    <cellStyle name="Nota 2 3 3 2 2 4 6" xfId="11885" xr:uid="{00000000-0005-0000-0000-00006D2E0000}"/>
    <cellStyle name="Nota 2 3 3 2 2 4 6 2" xfId="28974" xr:uid="{00000000-0005-0000-0000-00002E710000}"/>
    <cellStyle name="Nota 2 3 3 2 2 5" xfId="1641" xr:uid="{00000000-0005-0000-0000-000069060000}"/>
    <cellStyle name="Nota 2 3 3 2 2 5 2" xfId="2626" xr:uid="{00000000-0005-0000-0000-0000420A0000}"/>
    <cellStyle name="Nota 2 3 3 2 2 5 2 2" xfId="11886" xr:uid="{00000000-0005-0000-0000-00006E2E0000}"/>
    <cellStyle name="Nota 2 3 3 2 2 5 2 2 2" xfId="11887" xr:uid="{00000000-0005-0000-0000-00006F2E0000}"/>
    <cellStyle name="Nota 2 3 3 2 2 5 2 2 2 2" xfId="11888" xr:uid="{00000000-0005-0000-0000-0000702E0000}"/>
    <cellStyle name="Nota 2 3 3 2 2 5 2 2 3" xfId="11889" xr:uid="{00000000-0005-0000-0000-0000712E0000}"/>
    <cellStyle name="Nota 2 3 3 2 2 5 2 2 3 2" xfId="11890" xr:uid="{00000000-0005-0000-0000-0000722E0000}"/>
    <cellStyle name="Nota 2 3 3 2 2 5 2 2 4" xfId="11891" xr:uid="{00000000-0005-0000-0000-0000732E0000}"/>
    <cellStyle name="Nota 2 3 3 2 2 5 2 2 5" xfId="30004" xr:uid="{00000000-0005-0000-0000-000034750000}"/>
    <cellStyle name="Nota 2 3 3 2 2 5 2 3" xfId="11892" xr:uid="{00000000-0005-0000-0000-0000742E0000}"/>
    <cellStyle name="Nota 2 3 3 2 2 5 2 3 2" xfId="11893" xr:uid="{00000000-0005-0000-0000-0000752E0000}"/>
    <cellStyle name="Nota 2 3 3 2 2 5 2 4" xfId="11894" xr:uid="{00000000-0005-0000-0000-0000762E0000}"/>
    <cellStyle name="Nota 2 3 3 2 2 5 2 4 2" xfId="11895" xr:uid="{00000000-0005-0000-0000-0000772E0000}"/>
    <cellStyle name="Nota 2 3 3 2 2 5 2 4 3" xfId="25409" xr:uid="{00000000-0005-0000-0000-000041630000}"/>
    <cellStyle name="Nota 2 3 3 2 2 5 2 5" xfId="11896" xr:uid="{00000000-0005-0000-0000-0000782E0000}"/>
    <cellStyle name="Nota 2 3 3 2 2 5 2 6" xfId="32254" xr:uid="{00000000-0005-0000-0000-0000FE7D0000}"/>
    <cellStyle name="Nota 2 3 3 2 2 5 3" xfId="11897" xr:uid="{00000000-0005-0000-0000-0000792E0000}"/>
    <cellStyle name="Nota 2 3 3 2 2 5 3 2" xfId="11898" xr:uid="{00000000-0005-0000-0000-00007A2E0000}"/>
    <cellStyle name="Nota 2 3 3 2 2 5 3 2 2" xfId="11899" xr:uid="{00000000-0005-0000-0000-00007B2E0000}"/>
    <cellStyle name="Nota 2 3 3 2 2 5 3 3" xfId="11900" xr:uid="{00000000-0005-0000-0000-00007C2E0000}"/>
    <cellStyle name="Nota 2 3 3 2 2 5 3 3 2" xfId="11901" xr:uid="{00000000-0005-0000-0000-00007D2E0000}"/>
    <cellStyle name="Nota 2 3 3 2 2 5 3 4" xfId="11902" xr:uid="{00000000-0005-0000-0000-00007E2E0000}"/>
    <cellStyle name="Nota 2 3 3 2 2 5 3 5" xfId="25235" xr:uid="{00000000-0005-0000-0000-000093620000}"/>
    <cellStyle name="Nota 2 3 3 2 2 5 4" xfId="11903" xr:uid="{00000000-0005-0000-0000-00007F2E0000}"/>
    <cellStyle name="Nota 2 3 3 2 2 5 4 2" xfId="11904" xr:uid="{00000000-0005-0000-0000-0000802E0000}"/>
    <cellStyle name="Nota 2 3 3 2 2 5 4 2 2" xfId="27245" xr:uid="{00000000-0005-0000-0000-00006D6A0000}"/>
    <cellStyle name="Nota 2 3 3 2 2 5 5" xfId="11905" xr:uid="{00000000-0005-0000-0000-0000812E0000}"/>
    <cellStyle name="Nota 2 3 3 2 2 5 5 2" xfId="11906" xr:uid="{00000000-0005-0000-0000-0000822E0000}"/>
    <cellStyle name="Nota 2 3 3 2 2 5 5 3" xfId="29197" xr:uid="{00000000-0005-0000-0000-00000D720000}"/>
    <cellStyle name="Nota 2 3 3 2 2 5 6" xfId="11907" xr:uid="{00000000-0005-0000-0000-0000832E0000}"/>
    <cellStyle name="Nota 2 3 3 2 2 5 6 2" xfId="26252" xr:uid="{00000000-0005-0000-0000-00008C660000}"/>
    <cellStyle name="Nota 2 3 3 2 2 5 7" xfId="31820" xr:uid="{00000000-0005-0000-0000-00004C7C0000}"/>
    <cellStyle name="Nota 2 3 3 2 2 6" xfId="2063" xr:uid="{00000000-0005-0000-0000-00000F080000}"/>
    <cellStyle name="Nota 2 3 3 2 2 6 2" xfId="11908" xr:uid="{00000000-0005-0000-0000-0000842E0000}"/>
    <cellStyle name="Nota 2 3 3 2 2 6 2 2" xfId="11909" xr:uid="{00000000-0005-0000-0000-0000852E0000}"/>
    <cellStyle name="Nota 2 3 3 2 2 6 2 2 2" xfId="11910" xr:uid="{00000000-0005-0000-0000-0000862E0000}"/>
    <cellStyle name="Nota 2 3 3 2 2 6 2 3" xfId="11911" xr:uid="{00000000-0005-0000-0000-0000872E0000}"/>
    <cellStyle name="Nota 2 3 3 2 2 6 2 3 2" xfId="11912" xr:uid="{00000000-0005-0000-0000-0000882E0000}"/>
    <cellStyle name="Nota 2 3 3 2 2 6 2 3 2 2" xfId="26366" xr:uid="{00000000-0005-0000-0000-0000FE660000}"/>
    <cellStyle name="Nota 2 3 3 2 2 6 2 3 3" xfId="30005" xr:uid="{00000000-0005-0000-0000-000035750000}"/>
    <cellStyle name="Nota 2 3 3 2 2 6 2 4" xfId="11913" xr:uid="{00000000-0005-0000-0000-0000892E0000}"/>
    <cellStyle name="Nota 2 3 3 2 2 6 2 4 2" xfId="27327" xr:uid="{00000000-0005-0000-0000-0000BF6A0000}"/>
    <cellStyle name="Nota 2 3 3 2 2 6 3" xfId="11914" xr:uid="{00000000-0005-0000-0000-00008A2E0000}"/>
    <cellStyle name="Nota 2 3 3 2 2 6 3 2" xfId="11915" xr:uid="{00000000-0005-0000-0000-00008B2E0000}"/>
    <cellStyle name="Nota 2 3 3 2 2 6 3 3" xfId="29592" xr:uid="{00000000-0005-0000-0000-000098730000}"/>
    <cellStyle name="Nota 2 3 3 2 2 6 4" xfId="11916" xr:uid="{00000000-0005-0000-0000-00008C2E0000}"/>
    <cellStyle name="Nota 2 3 3 2 2 6 4 2" xfId="11917" xr:uid="{00000000-0005-0000-0000-00008D2E0000}"/>
    <cellStyle name="Nota 2 3 3 2 2 6 5" xfId="11918" xr:uid="{00000000-0005-0000-0000-00008E2E0000}"/>
    <cellStyle name="Nota 2 3 3 2 2 6 6" xfId="32123" xr:uid="{00000000-0005-0000-0000-00007B7D0000}"/>
    <cellStyle name="Nota 2 3 3 2 2 7" xfId="2817" xr:uid="{00000000-0005-0000-0000-0000010B0000}"/>
    <cellStyle name="Nota 2 3 3 2 2 7 2" xfId="11919" xr:uid="{00000000-0005-0000-0000-00008F2E0000}"/>
    <cellStyle name="Nota 2 3 3 2 2 7 2 2" xfId="11920" xr:uid="{00000000-0005-0000-0000-0000902E0000}"/>
    <cellStyle name="Nota 2 3 3 2 2 7 3" xfId="11921" xr:uid="{00000000-0005-0000-0000-0000912E0000}"/>
    <cellStyle name="Nota 2 3 3 2 2 7 3 2" xfId="11922" xr:uid="{00000000-0005-0000-0000-0000922E0000}"/>
    <cellStyle name="Nota 2 3 3 2 2 7 3 2 2" xfId="25940" xr:uid="{00000000-0005-0000-0000-000054650000}"/>
    <cellStyle name="Nota 2 3 3 2 2 7 4" xfId="11923" xr:uid="{00000000-0005-0000-0000-0000932E0000}"/>
    <cellStyle name="Nota 2 3 3 2 2 7 5" xfId="31956" xr:uid="{00000000-0005-0000-0000-0000D47C0000}"/>
    <cellStyle name="Nota 2 3 3 2 2 8" xfId="11924" xr:uid="{00000000-0005-0000-0000-0000942E0000}"/>
    <cellStyle name="Nota 2 3 3 2 2 8 2" xfId="11925" xr:uid="{00000000-0005-0000-0000-0000952E0000}"/>
    <cellStyle name="Nota 2 3 3 2 2 9" xfId="11926" xr:uid="{00000000-0005-0000-0000-0000962E0000}"/>
    <cellStyle name="Nota 2 3 3 2 2 9 2" xfId="11927" xr:uid="{00000000-0005-0000-0000-0000972E0000}"/>
    <cellStyle name="Nota 2 3 3 2 2 9 2 2" xfId="29247" xr:uid="{00000000-0005-0000-0000-00003F720000}"/>
    <cellStyle name="Nota 2 3 3 2 3" xfId="1254" xr:uid="{00000000-0005-0000-0000-0000E6040000}"/>
    <cellStyle name="Nota 2 3 3 2 3 2" xfId="1372" xr:uid="{00000000-0005-0000-0000-00005C050000}"/>
    <cellStyle name="Nota 2 3 3 2 3 2 2" xfId="2363" xr:uid="{00000000-0005-0000-0000-00003B090000}"/>
    <cellStyle name="Nota 2 3 3 2 3 2 2 2" xfId="11928" xr:uid="{00000000-0005-0000-0000-0000982E0000}"/>
    <cellStyle name="Nota 2 3 3 2 3 2 2 2 2" xfId="11929" xr:uid="{00000000-0005-0000-0000-0000992E0000}"/>
    <cellStyle name="Nota 2 3 3 2 3 2 2 2 2 2" xfId="11930" xr:uid="{00000000-0005-0000-0000-00009A2E0000}"/>
    <cellStyle name="Nota 2 3 3 2 3 2 2 2 3" xfId="11931" xr:uid="{00000000-0005-0000-0000-00009B2E0000}"/>
    <cellStyle name="Nota 2 3 3 2 3 2 2 2 3 2" xfId="11932" xr:uid="{00000000-0005-0000-0000-00009C2E0000}"/>
    <cellStyle name="Nota 2 3 3 2 3 2 2 2 4" xfId="11933" xr:uid="{00000000-0005-0000-0000-00009D2E0000}"/>
    <cellStyle name="Nota 2 3 3 2 3 2 2 3" xfId="11934" xr:uid="{00000000-0005-0000-0000-00009E2E0000}"/>
    <cellStyle name="Nota 2 3 3 2 3 2 2 3 2" xfId="11935" xr:uid="{00000000-0005-0000-0000-00009F2E0000}"/>
    <cellStyle name="Nota 2 3 3 2 3 2 2 3 3" xfId="28018" xr:uid="{00000000-0005-0000-0000-0000726D0000}"/>
    <cellStyle name="Nota 2 3 3 2 3 2 2 4" xfId="11936" xr:uid="{00000000-0005-0000-0000-0000A02E0000}"/>
    <cellStyle name="Nota 2 3 3 2 3 2 2 4 2" xfId="11937" xr:uid="{00000000-0005-0000-0000-0000A12E0000}"/>
    <cellStyle name="Nota 2 3 3 2 3 2 2 4 3" xfId="26158" xr:uid="{00000000-0005-0000-0000-00002E660000}"/>
    <cellStyle name="Nota 2 3 3 2 3 2 2 5" xfId="11938" xr:uid="{00000000-0005-0000-0000-0000A22E0000}"/>
    <cellStyle name="Nota 2 3 3 2 3 2 3" xfId="11939" xr:uid="{00000000-0005-0000-0000-0000A32E0000}"/>
    <cellStyle name="Nota 2 3 3 2 3 2 3 2" xfId="11940" xr:uid="{00000000-0005-0000-0000-0000A42E0000}"/>
    <cellStyle name="Nota 2 3 3 2 3 2 3 2 2" xfId="11941" xr:uid="{00000000-0005-0000-0000-0000A52E0000}"/>
    <cellStyle name="Nota 2 3 3 2 3 2 3 3" xfId="11942" xr:uid="{00000000-0005-0000-0000-0000A62E0000}"/>
    <cellStyle name="Nota 2 3 3 2 3 2 3 3 2" xfId="11943" xr:uid="{00000000-0005-0000-0000-0000A72E0000}"/>
    <cellStyle name="Nota 2 3 3 2 3 2 3 3 2 2" xfId="25182" xr:uid="{00000000-0005-0000-0000-00005E620000}"/>
    <cellStyle name="Nota 2 3 3 2 3 2 3 4" xfId="11944" xr:uid="{00000000-0005-0000-0000-0000A82E0000}"/>
    <cellStyle name="Nota 2 3 3 2 3 2 3 5" xfId="28734" xr:uid="{00000000-0005-0000-0000-00003E700000}"/>
    <cellStyle name="Nota 2 3 3 2 3 2 4" xfId="11945" xr:uid="{00000000-0005-0000-0000-0000A92E0000}"/>
    <cellStyle name="Nota 2 3 3 2 3 2 4 2" xfId="11946" xr:uid="{00000000-0005-0000-0000-0000AA2E0000}"/>
    <cellStyle name="Nota 2 3 3 2 3 2 4 2 2" xfId="28377" xr:uid="{00000000-0005-0000-0000-0000D96E0000}"/>
    <cellStyle name="Nota 2 3 3 2 3 2 5" xfId="11947" xr:uid="{00000000-0005-0000-0000-0000AB2E0000}"/>
    <cellStyle name="Nota 2 3 3 2 3 2 5 2" xfId="11948" xr:uid="{00000000-0005-0000-0000-0000AC2E0000}"/>
    <cellStyle name="Nota 2 3 3 2 3 2 6" xfId="11949" xr:uid="{00000000-0005-0000-0000-0000AD2E0000}"/>
    <cellStyle name="Nota 2 3 3 2 3 3" xfId="1634" xr:uid="{00000000-0005-0000-0000-000062060000}"/>
    <cellStyle name="Nota 2 3 3 2 3 3 2" xfId="2619" xr:uid="{00000000-0005-0000-0000-00003B0A0000}"/>
    <cellStyle name="Nota 2 3 3 2 3 3 2 2" xfId="11950" xr:uid="{00000000-0005-0000-0000-0000AE2E0000}"/>
    <cellStyle name="Nota 2 3 3 2 3 3 2 2 2" xfId="11951" xr:uid="{00000000-0005-0000-0000-0000AF2E0000}"/>
    <cellStyle name="Nota 2 3 3 2 3 3 2 2 2 2" xfId="11952" xr:uid="{00000000-0005-0000-0000-0000B02E0000}"/>
    <cellStyle name="Nota 2 3 3 2 3 3 2 2 2 2 2" xfId="27823" xr:uid="{00000000-0005-0000-0000-0000AF6C0000}"/>
    <cellStyle name="Nota 2 3 3 2 3 3 2 2 3" xfId="11953" xr:uid="{00000000-0005-0000-0000-0000B12E0000}"/>
    <cellStyle name="Nota 2 3 3 2 3 3 2 2 3 2" xfId="11954" xr:uid="{00000000-0005-0000-0000-0000B22E0000}"/>
    <cellStyle name="Nota 2 3 3 2 3 3 2 2 4" xfId="11955" xr:uid="{00000000-0005-0000-0000-0000B32E0000}"/>
    <cellStyle name="Nota 2 3 3 2 3 3 2 3" xfId="11956" xr:uid="{00000000-0005-0000-0000-0000B42E0000}"/>
    <cellStyle name="Nota 2 3 3 2 3 3 2 3 2" xfId="11957" xr:uid="{00000000-0005-0000-0000-0000B52E0000}"/>
    <cellStyle name="Nota 2 3 3 2 3 3 2 3 3" xfId="25427" xr:uid="{00000000-0005-0000-0000-000053630000}"/>
    <cellStyle name="Nota 2 3 3 2 3 3 2 4" xfId="11958" xr:uid="{00000000-0005-0000-0000-0000B62E0000}"/>
    <cellStyle name="Nota 2 3 3 2 3 3 2 4 2" xfId="11959" xr:uid="{00000000-0005-0000-0000-0000B72E0000}"/>
    <cellStyle name="Nota 2 3 3 2 3 3 2 5" xfId="11960" xr:uid="{00000000-0005-0000-0000-0000B82E0000}"/>
    <cellStyle name="Nota 2 3 3 2 3 3 2 6" xfId="32250" xr:uid="{00000000-0005-0000-0000-0000FA7D0000}"/>
    <cellStyle name="Nota 2 3 3 2 3 3 3" xfId="11961" xr:uid="{00000000-0005-0000-0000-0000B92E0000}"/>
    <cellStyle name="Nota 2 3 3 2 3 3 3 2" xfId="11962" xr:uid="{00000000-0005-0000-0000-0000BA2E0000}"/>
    <cellStyle name="Nota 2 3 3 2 3 3 3 2 2" xfId="11963" xr:uid="{00000000-0005-0000-0000-0000BB2E0000}"/>
    <cellStyle name="Nota 2 3 3 2 3 3 3 3" xfId="11964" xr:uid="{00000000-0005-0000-0000-0000BC2E0000}"/>
    <cellStyle name="Nota 2 3 3 2 3 3 3 3 2" xfId="11965" xr:uid="{00000000-0005-0000-0000-0000BD2E0000}"/>
    <cellStyle name="Nota 2 3 3 2 3 3 3 4" xfId="11966" xr:uid="{00000000-0005-0000-0000-0000BE2E0000}"/>
    <cellStyle name="Nota 2 3 3 2 3 3 3 5" xfId="25791" xr:uid="{00000000-0005-0000-0000-0000BF640000}"/>
    <cellStyle name="Nota 2 3 3 2 3 3 4" xfId="11967" xr:uid="{00000000-0005-0000-0000-0000BF2E0000}"/>
    <cellStyle name="Nota 2 3 3 2 3 3 4 2" xfId="11968" xr:uid="{00000000-0005-0000-0000-0000C02E0000}"/>
    <cellStyle name="Nota 2 3 3 2 3 3 5" xfId="11969" xr:uid="{00000000-0005-0000-0000-0000C12E0000}"/>
    <cellStyle name="Nota 2 3 3 2 3 3 5 2" xfId="11970" xr:uid="{00000000-0005-0000-0000-0000C22E0000}"/>
    <cellStyle name="Nota 2 3 3 2 3 3 5 3" xfId="27655" xr:uid="{00000000-0005-0000-0000-0000076C0000}"/>
    <cellStyle name="Nota 2 3 3 2 3 3 6" xfId="11971" xr:uid="{00000000-0005-0000-0000-0000C32E0000}"/>
    <cellStyle name="Nota 2 3 3 2 3 3 7" xfId="31816" xr:uid="{00000000-0005-0000-0000-0000487C0000}"/>
    <cellStyle name="Nota 2 3 3 2 3 4" xfId="2252" xr:uid="{00000000-0005-0000-0000-0000CC080000}"/>
    <cellStyle name="Nota 2 3 3 2 3 4 2" xfId="11972" xr:uid="{00000000-0005-0000-0000-0000C42E0000}"/>
    <cellStyle name="Nota 2 3 3 2 3 4 2 2" xfId="11973" xr:uid="{00000000-0005-0000-0000-0000C52E0000}"/>
    <cellStyle name="Nota 2 3 3 2 3 4 2 2 2" xfId="11974" xr:uid="{00000000-0005-0000-0000-0000C62E0000}"/>
    <cellStyle name="Nota 2 3 3 2 3 4 2 3" xfId="11975" xr:uid="{00000000-0005-0000-0000-0000C72E0000}"/>
    <cellStyle name="Nota 2 3 3 2 3 4 2 3 2" xfId="11976" xr:uid="{00000000-0005-0000-0000-0000C82E0000}"/>
    <cellStyle name="Nota 2 3 3 2 3 4 2 3 3" xfId="28672" xr:uid="{00000000-0005-0000-0000-000000700000}"/>
    <cellStyle name="Nota 2 3 3 2 3 4 2 4" xfId="11977" xr:uid="{00000000-0005-0000-0000-0000C92E0000}"/>
    <cellStyle name="Nota 2 3 3 2 3 4 2 5" xfId="26437" xr:uid="{00000000-0005-0000-0000-000045670000}"/>
    <cellStyle name="Nota 2 3 3 2 3 4 3" xfId="11978" xr:uid="{00000000-0005-0000-0000-0000CA2E0000}"/>
    <cellStyle name="Nota 2 3 3 2 3 4 3 2" xfId="11979" xr:uid="{00000000-0005-0000-0000-0000CB2E0000}"/>
    <cellStyle name="Nota 2 3 3 2 3 4 3 2 2" xfId="31238" xr:uid="{00000000-0005-0000-0000-0000067A0000}"/>
    <cellStyle name="Nota 2 3 3 2 3 4 4" xfId="11980" xr:uid="{00000000-0005-0000-0000-0000CC2E0000}"/>
    <cellStyle name="Nota 2 3 3 2 3 4 4 2" xfId="11981" xr:uid="{00000000-0005-0000-0000-0000CD2E0000}"/>
    <cellStyle name="Nota 2 3 3 2 3 4 4 3" xfId="28484" xr:uid="{00000000-0005-0000-0000-0000446F0000}"/>
    <cellStyle name="Nota 2 3 3 2 3 4 5" xfId="11982" xr:uid="{00000000-0005-0000-0000-0000CE2E0000}"/>
    <cellStyle name="Nota 2 3 3 2 3 4 6" xfId="28420" xr:uid="{00000000-0005-0000-0000-0000046F0000}"/>
    <cellStyle name="Nota 2 3 3 2 3 5" xfId="11983" xr:uid="{00000000-0005-0000-0000-0000CF2E0000}"/>
    <cellStyle name="Nota 2 3 3 2 3 5 2" xfId="11984" xr:uid="{00000000-0005-0000-0000-0000D02E0000}"/>
    <cellStyle name="Nota 2 3 3 2 3 5 2 2" xfId="11985" xr:uid="{00000000-0005-0000-0000-0000D12E0000}"/>
    <cellStyle name="Nota 2 3 3 2 3 5 2 3" xfId="30668" xr:uid="{00000000-0005-0000-0000-0000CC770000}"/>
    <cellStyle name="Nota 2 3 3 2 3 5 3" xfId="11986" xr:uid="{00000000-0005-0000-0000-0000D22E0000}"/>
    <cellStyle name="Nota 2 3 3 2 3 5 3 2" xfId="11987" xr:uid="{00000000-0005-0000-0000-0000D32E0000}"/>
    <cellStyle name="Nota 2 3 3 2 3 5 4" xfId="11988" xr:uid="{00000000-0005-0000-0000-0000D42E0000}"/>
    <cellStyle name="Nota 2 3 3 2 3 5 5" xfId="32590" xr:uid="{00000000-0005-0000-0000-00004E7F0000}"/>
    <cellStyle name="Nota 2 3 3 2 3 6" xfId="11989" xr:uid="{00000000-0005-0000-0000-0000D52E0000}"/>
    <cellStyle name="Nota 2 3 3 2 3 6 2" xfId="11990" xr:uid="{00000000-0005-0000-0000-0000D62E0000}"/>
    <cellStyle name="Nota 2 3 3 2 3 7" xfId="11991" xr:uid="{00000000-0005-0000-0000-0000D72E0000}"/>
    <cellStyle name="Nota 2 3 3 2 3 7 2" xfId="11992" xr:uid="{00000000-0005-0000-0000-0000D82E0000}"/>
    <cellStyle name="Nota 2 3 3 2 3 7 3" xfId="30509" xr:uid="{00000000-0005-0000-0000-00002D770000}"/>
    <cellStyle name="Nota 2 3 3 2 3 8" xfId="11993" xr:uid="{00000000-0005-0000-0000-0000D92E0000}"/>
    <cellStyle name="Nota 2 3 3 2 3 9" xfId="31495" xr:uid="{00000000-0005-0000-0000-0000077B0000}"/>
    <cellStyle name="Nota 2 3 3 2 4" xfId="1216" xr:uid="{00000000-0005-0000-0000-0000C0040000}"/>
    <cellStyle name="Nota 2 3 3 2 4 2" xfId="1526" xr:uid="{00000000-0005-0000-0000-0000F6050000}"/>
    <cellStyle name="Nota 2 3 3 2 4 2 2" xfId="2517" xr:uid="{00000000-0005-0000-0000-0000D5090000}"/>
    <cellStyle name="Nota 2 3 3 2 4 2 2 2" xfId="11994" xr:uid="{00000000-0005-0000-0000-0000DA2E0000}"/>
    <cellStyle name="Nota 2 3 3 2 4 2 2 2 2" xfId="11995" xr:uid="{00000000-0005-0000-0000-0000DB2E0000}"/>
    <cellStyle name="Nota 2 3 3 2 4 2 2 2 2 2" xfId="11996" xr:uid="{00000000-0005-0000-0000-0000DC2E0000}"/>
    <cellStyle name="Nota 2 3 3 2 4 2 2 2 3" xfId="11997" xr:uid="{00000000-0005-0000-0000-0000DD2E0000}"/>
    <cellStyle name="Nota 2 3 3 2 4 2 2 2 3 2" xfId="11998" xr:uid="{00000000-0005-0000-0000-0000DE2E0000}"/>
    <cellStyle name="Nota 2 3 3 2 4 2 2 2 3 2 2" xfId="26008" xr:uid="{00000000-0005-0000-0000-000098650000}"/>
    <cellStyle name="Nota 2 3 3 2 4 2 2 2 3 3" xfId="30549" xr:uid="{00000000-0005-0000-0000-000055770000}"/>
    <cellStyle name="Nota 2 3 3 2 4 2 2 2 4" xfId="11999" xr:uid="{00000000-0005-0000-0000-0000DF2E0000}"/>
    <cellStyle name="Nota 2 3 3 2 4 2 2 2 5" xfId="28642" xr:uid="{00000000-0005-0000-0000-0000E26F0000}"/>
    <cellStyle name="Nota 2 3 3 2 4 2 2 3" xfId="12000" xr:uid="{00000000-0005-0000-0000-0000E02E0000}"/>
    <cellStyle name="Nota 2 3 3 2 4 2 2 3 2" xfId="12001" xr:uid="{00000000-0005-0000-0000-0000E12E0000}"/>
    <cellStyle name="Nota 2 3 3 2 4 2 2 4" xfId="12002" xr:uid="{00000000-0005-0000-0000-0000E22E0000}"/>
    <cellStyle name="Nota 2 3 3 2 4 2 2 4 2" xfId="12003" xr:uid="{00000000-0005-0000-0000-0000E32E0000}"/>
    <cellStyle name="Nota 2 3 3 2 4 2 2 5" xfId="12004" xr:uid="{00000000-0005-0000-0000-0000E42E0000}"/>
    <cellStyle name="Nota 2 3 3 2 4 2 2 5 2" xfId="28976" xr:uid="{00000000-0005-0000-0000-000030710000}"/>
    <cellStyle name="Nota 2 3 3 2 4 2 2 6" xfId="28494" xr:uid="{00000000-0005-0000-0000-00004E6F0000}"/>
    <cellStyle name="Nota 2 3 3 2 4 2 3" xfId="12005" xr:uid="{00000000-0005-0000-0000-0000E52E0000}"/>
    <cellStyle name="Nota 2 3 3 2 4 2 3 2" xfId="12006" xr:uid="{00000000-0005-0000-0000-0000E62E0000}"/>
    <cellStyle name="Nota 2 3 3 2 4 2 3 2 2" xfId="12007" xr:uid="{00000000-0005-0000-0000-0000E72E0000}"/>
    <cellStyle name="Nota 2 3 3 2 4 2 3 3" xfId="12008" xr:uid="{00000000-0005-0000-0000-0000E82E0000}"/>
    <cellStyle name="Nota 2 3 3 2 4 2 3 3 2" xfId="12009" xr:uid="{00000000-0005-0000-0000-0000E92E0000}"/>
    <cellStyle name="Nota 2 3 3 2 4 2 3 3 2 2" xfId="30932" xr:uid="{00000000-0005-0000-0000-0000D4780000}"/>
    <cellStyle name="Nota 2 3 3 2 4 2 3 4" xfId="12010" xr:uid="{00000000-0005-0000-0000-0000EA2E0000}"/>
    <cellStyle name="Nota 2 3 3 2 4 2 4" xfId="12011" xr:uid="{00000000-0005-0000-0000-0000EB2E0000}"/>
    <cellStyle name="Nota 2 3 3 2 4 2 4 2" xfId="12012" xr:uid="{00000000-0005-0000-0000-0000EC2E0000}"/>
    <cellStyle name="Nota 2 3 3 2 4 2 4 2 2" xfId="30846" xr:uid="{00000000-0005-0000-0000-00007E780000}"/>
    <cellStyle name="Nota 2 3 3 2 4 2 5" xfId="12013" xr:uid="{00000000-0005-0000-0000-0000ED2E0000}"/>
    <cellStyle name="Nota 2 3 3 2 4 2 5 2" xfId="12014" xr:uid="{00000000-0005-0000-0000-0000EE2E0000}"/>
    <cellStyle name="Nota 2 3 3 2 4 2 6" xfId="12015" xr:uid="{00000000-0005-0000-0000-0000EF2E0000}"/>
    <cellStyle name="Nota 2 3 3 2 4 2 7" xfId="27291" xr:uid="{00000000-0005-0000-0000-00009B6A0000}"/>
    <cellStyle name="Nota 2 3 3 2 4 3" xfId="1788" xr:uid="{00000000-0005-0000-0000-0000FC060000}"/>
    <cellStyle name="Nota 2 3 3 2 4 3 2" xfId="2773" xr:uid="{00000000-0005-0000-0000-0000D50A0000}"/>
    <cellStyle name="Nota 2 3 3 2 4 3 2 2" xfId="12016" xr:uid="{00000000-0005-0000-0000-0000F02E0000}"/>
    <cellStyle name="Nota 2 3 3 2 4 3 2 2 2" xfId="12017" xr:uid="{00000000-0005-0000-0000-0000F12E0000}"/>
    <cellStyle name="Nota 2 3 3 2 4 3 2 2 2 2" xfId="12018" xr:uid="{00000000-0005-0000-0000-0000F22E0000}"/>
    <cellStyle name="Nota 2 3 3 2 4 3 2 2 3" xfId="12019" xr:uid="{00000000-0005-0000-0000-0000F32E0000}"/>
    <cellStyle name="Nota 2 3 3 2 4 3 2 2 3 2" xfId="12020" xr:uid="{00000000-0005-0000-0000-0000F42E0000}"/>
    <cellStyle name="Nota 2 3 3 2 4 3 2 2 4" xfId="12021" xr:uid="{00000000-0005-0000-0000-0000F52E0000}"/>
    <cellStyle name="Nota 2 3 3 2 4 3 2 2 4 2" xfId="26625" xr:uid="{00000000-0005-0000-0000-000001680000}"/>
    <cellStyle name="Nota 2 3 3 2 4 3 2 3" xfId="12022" xr:uid="{00000000-0005-0000-0000-0000F62E0000}"/>
    <cellStyle name="Nota 2 3 3 2 4 3 2 3 2" xfId="12023" xr:uid="{00000000-0005-0000-0000-0000F72E0000}"/>
    <cellStyle name="Nota 2 3 3 2 4 3 2 4" xfId="12024" xr:uid="{00000000-0005-0000-0000-0000F82E0000}"/>
    <cellStyle name="Nota 2 3 3 2 4 3 2 4 2" xfId="12025" xr:uid="{00000000-0005-0000-0000-0000F92E0000}"/>
    <cellStyle name="Nota 2 3 3 2 4 3 2 4 2 2" xfId="27577" xr:uid="{00000000-0005-0000-0000-0000B96B0000}"/>
    <cellStyle name="Nota 2 3 3 2 4 3 2 5" xfId="12026" xr:uid="{00000000-0005-0000-0000-0000FA2E0000}"/>
    <cellStyle name="Nota 2 3 3 2 4 3 3" xfId="12027" xr:uid="{00000000-0005-0000-0000-0000FB2E0000}"/>
    <cellStyle name="Nota 2 3 3 2 4 3 3 2" xfId="12028" xr:uid="{00000000-0005-0000-0000-0000FC2E0000}"/>
    <cellStyle name="Nota 2 3 3 2 4 3 3 2 2" xfId="12029" xr:uid="{00000000-0005-0000-0000-0000FD2E0000}"/>
    <cellStyle name="Nota 2 3 3 2 4 3 3 3" xfId="12030" xr:uid="{00000000-0005-0000-0000-0000FE2E0000}"/>
    <cellStyle name="Nota 2 3 3 2 4 3 3 3 2" xfId="12031" xr:uid="{00000000-0005-0000-0000-0000FF2E0000}"/>
    <cellStyle name="Nota 2 3 3 2 4 3 3 4" xfId="12032" xr:uid="{00000000-0005-0000-0000-0000002F0000}"/>
    <cellStyle name="Nota 2 3 3 2 4 3 4" xfId="12033" xr:uid="{00000000-0005-0000-0000-0000012F0000}"/>
    <cellStyle name="Nota 2 3 3 2 4 3 4 2" xfId="12034" xr:uid="{00000000-0005-0000-0000-0000022F0000}"/>
    <cellStyle name="Nota 2 3 3 2 4 3 5" xfId="12035" xr:uid="{00000000-0005-0000-0000-0000032F0000}"/>
    <cellStyle name="Nota 2 3 3 2 4 3 5 2" xfId="12036" xr:uid="{00000000-0005-0000-0000-0000042F0000}"/>
    <cellStyle name="Nota 2 3 3 2 4 3 6" xfId="12037" xr:uid="{00000000-0005-0000-0000-0000052F0000}"/>
    <cellStyle name="Nota 2 3 3 2 4 3 7" xfId="31905" xr:uid="{00000000-0005-0000-0000-0000A17C0000}"/>
    <cellStyle name="Nota 2 3 3 2 4 4" xfId="2214" xr:uid="{00000000-0005-0000-0000-0000A6080000}"/>
    <cellStyle name="Nota 2 3 3 2 4 4 2" xfId="12038" xr:uid="{00000000-0005-0000-0000-0000062F0000}"/>
    <cellStyle name="Nota 2 3 3 2 4 4 2 2" xfId="12039" xr:uid="{00000000-0005-0000-0000-0000072F0000}"/>
    <cellStyle name="Nota 2 3 3 2 4 4 2 2 2" xfId="12040" xr:uid="{00000000-0005-0000-0000-0000082F0000}"/>
    <cellStyle name="Nota 2 3 3 2 4 4 2 2 3" xfId="30170" xr:uid="{00000000-0005-0000-0000-0000DA750000}"/>
    <cellStyle name="Nota 2 3 3 2 4 4 2 3" xfId="12041" xr:uid="{00000000-0005-0000-0000-0000092F0000}"/>
    <cellStyle name="Nota 2 3 3 2 4 4 2 3 2" xfId="12042" xr:uid="{00000000-0005-0000-0000-00000A2F0000}"/>
    <cellStyle name="Nota 2 3 3 2 4 4 2 3 3" xfId="30014" xr:uid="{00000000-0005-0000-0000-00003E750000}"/>
    <cellStyle name="Nota 2 3 3 2 4 4 2 4" xfId="12043" xr:uid="{00000000-0005-0000-0000-00000B2F0000}"/>
    <cellStyle name="Nota 2 3 3 2 4 4 3" xfId="12044" xr:uid="{00000000-0005-0000-0000-00000C2F0000}"/>
    <cellStyle name="Nota 2 3 3 2 4 4 3 2" xfId="12045" xr:uid="{00000000-0005-0000-0000-00000D2F0000}"/>
    <cellStyle name="Nota 2 3 3 2 4 4 4" xfId="12046" xr:uid="{00000000-0005-0000-0000-00000E2F0000}"/>
    <cellStyle name="Nota 2 3 3 2 4 4 4 2" xfId="12047" xr:uid="{00000000-0005-0000-0000-00000F2F0000}"/>
    <cellStyle name="Nota 2 3 3 2 4 4 5" xfId="12048" xr:uid="{00000000-0005-0000-0000-0000102F0000}"/>
    <cellStyle name="Nota 2 3 3 2 4 5" xfId="12049" xr:uid="{00000000-0005-0000-0000-0000112F0000}"/>
    <cellStyle name="Nota 2 3 3 2 4 5 2" xfId="12050" xr:uid="{00000000-0005-0000-0000-0000122F0000}"/>
    <cellStyle name="Nota 2 3 3 2 4 5 2 2" xfId="12051" xr:uid="{00000000-0005-0000-0000-0000132F0000}"/>
    <cellStyle name="Nota 2 3 3 2 4 5 2 3" xfId="31103" xr:uid="{00000000-0005-0000-0000-00007F790000}"/>
    <cellStyle name="Nota 2 3 3 2 4 5 3" xfId="12052" xr:uid="{00000000-0005-0000-0000-0000142F0000}"/>
    <cellStyle name="Nota 2 3 3 2 4 5 3 2" xfId="12053" xr:uid="{00000000-0005-0000-0000-0000152F0000}"/>
    <cellStyle name="Nota 2 3 3 2 4 5 3 3" xfId="28981" xr:uid="{00000000-0005-0000-0000-000035710000}"/>
    <cellStyle name="Nota 2 3 3 2 4 5 4" xfId="12054" xr:uid="{00000000-0005-0000-0000-0000162F0000}"/>
    <cellStyle name="Nota 2 3 3 2 4 5 5" xfId="32563" xr:uid="{00000000-0005-0000-0000-0000337F0000}"/>
    <cellStyle name="Nota 2 3 3 2 4 6" xfId="12055" xr:uid="{00000000-0005-0000-0000-0000172F0000}"/>
    <cellStyle name="Nota 2 3 3 2 4 6 2" xfId="12056" xr:uid="{00000000-0005-0000-0000-0000182F0000}"/>
    <cellStyle name="Nota 2 3 3 2 4 6 3" xfId="28148" xr:uid="{00000000-0005-0000-0000-0000F46D0000}"/>
    <cellStyle name="Nota 2 3 3 2 4 7" xfId="12057" xr:uid="{00000000-0005-0000-0000-0000192F0000}"/>
    <cellStyle name="Nota 2 3 3 2 4 7 2" xfId="12058" xr:uid="{00000000-0005-0000-0000-00001A2F0000}"/>
    <cellStyle name="Nota 2 3 3 2 4 7 2 2" xfId="28296" xr:uid="{00000000-0005-0000-0000-0000886E0000}"/>
    <cellStyle name="Nota 2 3 3 2 4 8" xfId="12059" xr:uid="{00000000-0005-0000-0000-00001B2F0000}"/>
    <cellStyle name="Nota 2 3 3 2 4 8 2" xfId="28664" xr:uid="{00000000-0005-0000-0000-0000F86F0000}"/>
    <cellStyle name="Nota 2 3 3 2 4 9" xfId="31582" xr:uid="{00000000-0005-0000-0000-00005E7B0000}"/>
    <cellStyle name="Nota 2 3 3 2 5" xfId="1309" xr:uid="{00000000-0005-0000-0000-00001D050000}"/>
    <cellStyle name="Nota 2 3 3 2 5 2" xfId="2300" xr:uid="{00000000-0005-0000-0000-0000FC080000}"/>
    <cellStyle name="Nota 2 3 3 2 5 2 2" xfId="12060" xr:uid="{00000000-0005-0000-0000-00001C2F0000}"/>
    <cellStyle name="Nota 2 3 3 2 5 2 2 2" xfId="12061" xr:uid="{00000000-0005-0000-0000-00001D2F0000}"/>
    <cellStyle name="Nota 2 3 3 2 5 2 2 2 2" xfId="12062" xr:uid="{00000000-0005-0000-0000-00001E2F0000}"/>
    <cellStyle name="Nota 2 3 3 2 5 2 2 3" xfId="12063" xr:uid="{00000000-0005-0000-0000-00001F2F0000}"/>
    <cellStyle name="Nota 2 3 3 2 5 2 2 3 2" xfId="12064" xr:uid="{00000000-0005-0000-0000-0000202F0000}"/>
    <cellStyle name="Nota 2 3 3 2 5 2 2 3 2 2" xfId="28874" xr:uid="{00000000-0005-0000-0000-0000CA700000}"/>
    <cellStyle name="Nota 2 3 3 2 5 2 2 4" xfId="12065" xr:uid="{00000000-0005-0000-0000-0000212F0000}"/>
    <cellStyle name="Nota 2 3 3 2 5 2 3" xfId="12066" xr:uid="{00000000-0005-0000-0000-0000222F0000}"/>
    <cellStyle name="Nota 2 3 3 2 5 2 3 2" xfId="12067" xr:uid="{00000000-0005-0000-0000-0000232F0000}"/>
    <cellStyle name="Nota 2 3 3 2 5 2 4" xfId="12068" xr:uid="{00000000-0005-0000-0000-0000242F0000}"/>
    <cellStyle name="Nota 2 3 3 2 5 2 4 2" xfId="12069" xr:uid="{00000000-0005-0000-0000-0000252F0000}"/>
    <cellStyle name="Nota 2 3 3 2 5 2 5" xfId="12070" xr:uid="{00000000-0005-0000-0000-0000262F0000}"/>
    <cellStyle name="Nota 2 3 3 2 5 3" xfId="12071" xr:uid="{00000000-0005-0000-0000-0000272F0000}"/>
    <cellStyle name="Nota 2 3 3 2 5 3 2" xfId="12072" xr:uid="{00000000-0005-0000-0000-0000282F0000}"/>
    <cellStyle name="Nota 2 3 3 2 5 3 2 2" xfId="12073" xr:uid="{00000000-0005-0000-0000-0000292F0000}"/>
    <cellStyle name="Nota 2 3 3 2 5 3 3" xfId="12074" xr:uid="{00000000-0005-0000-0000-00002A2F0000}"/>
    <cellStyle name="Nota 2 3 3 2 5 3 3 2" xfId="12075" xr:uid="{00000000-0005-0000-0000-00002B2F0000}"/>
    <cellStyle name="Nota 2 3 3 2 5 3 3 3" xfId="26447" xr:uid="{00000000-0005-0000-0000-00004F670000}"/>
    <cellStyle name="Nota 2 3 3 2 5 3 4" xfId="12076" xr:uid="{00000000-0005-0000-0000-00002C2F0000}"/>
    <cellStyle name="Nota 2 3 3 2 5 3 4 2" xfId="30351" xr:uid="{00000000-0005-0000-0000-00008F760000}"/>
    <cellStyle name="Nota 2 3 3 2 5 4" xfId="12077" xr:uid="{00000000-0005-0000-0000-00002D2F0000}"/>
    <cellStyle name="Nota 2 3 3 2 5 4 2" xfId="12078" xr:uid="{00000000-0005-0000-0000-00002E2F0000}"/>
    <cellStyle name="Nota 2 3 3 2 5 5" xfId="12079" xr:uid="{00000000-0005-0000-0000-00002F2F0000}"/>
    <cellStyle name="Nota 2 3 3 2 5 5 2" xfId="12080" xr:uid="{00000000-0005-0000-0000-0000302F0000}"/>
    <cellStyle name="Nota 2 3 3 2 5 5 3" xfId="27911" xr:uid="{00000000-0005-0000-0000-0000076D0000}"/>
    <cellStyle name="Nota 2 3 3 2 5 6" xfId="12081" xr:uid="{00000000-0005-0000-0000-0000312F0000}"/>
    <cellStyle name="Nota 2 3 3 2 5 7" xfId="31675" xr:uid="{00000000-0005-0000-0000-0000BB7B0000}"/>
    <cellStyle name="Nota 2 3 3 2 6" xfId="1571" xr:uid="{00000000-0005-0000-0000-000023060000}"/>
    <cellStyle name="Nota 2 3 3 2 6 2" xfId="2556" xr:uid="{00000000-0005-0000-0000-0000FC090000}"/>
    <cellStyle name="Nota 2 3 3 2 6 2 2" xfId="12082" xr:uid="{00000000-0005-0000-0000-0000322F0000}"/>
    <cellStyle name="Nota 2 3 3 2 6 2 2 2" xfId="12083" xr:uid="{00000000-0005-0000-0000-0000332F0000}"/>
    <cellStyle name="Nota 2 3 3 2 6 2 2 2 2" xfId="12084" xr:uid="{00000000-0005-0000-0000-0000342F0000}"/>
    <cellStyle name="Nota 2 3 3 2 6 2 2 3" xfId="12085" xr:uid="{00000000-0005-0000-0000-0000352F0000}"/>
    <cellStyle name="Nota 2 3 3 2 6 2 2 3 2" xfId="12086" xr:uid="{00000000-0005-0000-0000-0000362F0000}"/>
    <cellStyle name="Nota 2 3 3 2 6 2 2 4" xfId="12087" xr:uid="{00000000-0005-0000-0000-0000372F0000}"/>
    <cellStyle name="Nota 2 3 3 2 6 2 2 4 2" xfId="27209" xr:uid="{00000000-0005-0000-0000-0000496A0000}"/>
    <cellStyle name="Nota 2 3 3 2 6 2 3" xfId="12088" xr:uid="{00000000-0005-0000-0000-0000382F0000}"/>
    <cellStyle name="Nota 2 3 3 2 6 2 3 2" xfId="12089" xr:uid="{00000000-0005-0000-0000-0000392F0000}"/>
    <cellStyle name="Nota 2 3 3 2 6 2 4" xfId="12090" xr:uid="{00000000-0005-0000-0000-00003A2F0000}"/>
    <cellStyle name="Nota 2 3 3 2 6 2 4 2" xfId="12091" xr:uid="{00000000-0005-0000-0000-00003B2F0000}"/>
    <cellStyle name="Nota 2 3 3 2 6 2 4 2 2" xfId="25993" xr:uid="{00000000-0005-0000-0000-000089650000}"/>
    <cellStyle name="Nota 2 3 3 2 6 2 5" xfId="12092" xr:uid="{00000000-0005-0000-0000-00003C2F0000}"/>
    <cellStyle name="Nota 2 3 3 2 6 3" xfId="12093" xr:uid="{00000000-0005-0000-0000-00003D2F0000}"/>
    <cellStyle name="Nota 2 3 3 2 6 3 2" xfId="12094" xr:uid="{00000000-0005-0000-0000-00003E2F0000}"/>
    <cellStyle name="Nota 2 3 3 2 6 3 2 2" xfId="12095" xr:uid="{00000000-0005-0000-0000-00003F2F0000}"/>
    <cellStyle name="Nota 2 3 3 2 6 3 3" xfId="12096" xr:uid="{00000000-0005-0000-0000-0000402F0000}"/>
    <cellStyle name="Nota 2 3 3 2 6 3 3 2" xfId="12097" xr:uid="{00000000-0005-0000-0000-0000412F0000}"/>
    <cellStyle name="Nota 2 3 3 2 6 3 4" xfId="12098" xr:uid="{00000000-0005-0000-0000-0000422F0000}"/>
    <cellStyle name="Nota 2 3 3 2 6 4" xfId="12099" xr:uid="{00000000-0005-0000-0000-0000432F0000}"/>
    <cellStyle name="Nota 2 3 3 2 6 4 2" xfId="12100" xr:uid="{00000000-0005-0000-0000-0000442F0000}"/>
    <cellStyle name="Nota 2 3 3 2 6 4 3" xfId="25333" xr:uid="{00000000-0005-0000-0000-0000F5620000}"/>
    <cellStyle name="Nota 2 3 3 2 6 5" xfId="12101" xr:uid="{00000000-0005-0000-0000-0000452F0000}"/>
    <cellStyle name="Nota 2 3 3 2 6 5 2" xfId="12102" xr:uid="{00000000-0005-0000-0000-0000462F0000}"/>
    <cellStyle name="Nota 2 3 3 2 6 6" xfId="12103" xr:uid="{00000000-0005-0000-0000-0000472F0000}"/>
    <cellStyle name="Nota 2 3 3 2 6 7" xfId="27489" xr:uid="{00000000-0005-0000-0000-0000616B0000}"/>
    <cellStyle name="Nota 2 3 3 2 7" xfId="1832" xr:uid="{00000000-0005-0000-0000-000028070000}"/>
    <cellStyle name="Nota 2 3 3 2 7 2" xfId="12104" xr:uid="{00000000-0005-0000-0000-0000482F0000}"/>
    <cellStyle name="Nota 2 3 3 2 7 2 2" xfId="12105" xr:uid="{00000000-0005-0000-0000-0000492F0000}"/>
    <cellStyle name="Nota 2 3 3 2 7 2 2 2" xfId="12106" xr:uid="{00000000-0005-0000-0000-00004A2F0000}"/>
    <cellStyle name="Nota 2 3 3 2 7 2 3" xfId="12107" xr:uid="{00000000-0005-0000-0000-00004B2F0000}"/>
    <cellStyle name="Nota 2 3 3 2 7 2 3 2" xfId="12108" xr:uid="{00000000-0005-0000-0000-00004C2F0000}"/>
    <cellStyle name="Nota 2 3 3 2 7 2 4" xfId="12109" xr:uid="{00000000-0005-0000-0000-00004D2F0000}"/>
    <cellStyle name="Nota 2 3 3 2 7 3" xfId="12110" xr:uid="{00000000-0005-0000-0000-00004E2F0000}"/>
    <cellStyle name="Nota 2 3 3 2 7 3 2" xfId="12111" xr:uid="{00000000-0005-0000-0000-00004F2F0000}"/>
    <cellStyle name="Nota 2 3 3 2 7 4" xfId="12112" xr:uid="{00000000-0005-0000-0000-0000502F0000}"/>
    <cellStyle name="Nota 2 3 3 2 7 4 2" xfId="12113" xr:uid="{00000000-0005-0000-0000-0000512F0000}"/>
    <cellStyle name="Nota 2 3 3 2 7 5" xfId="12114" xr:uid="{00000000-0005-0000-0000-0000522F0000}"/>
    <cellStyle name="Nota 2 3 3 2 7 6" xfId="31993" xr:uid="{00000000-0005-0000-0000-0000F97C0000}"/>
    <cellStyle name="Nota 2 3 3 2 8" xfId="12115" xr:uid="{00000000-0005-0000-0000-0000532F0000}"/>
    <cellStyle name="Nota 2 3 3 2 8 2" xfId="12116" xr:uid="{00000000-0005-0000-0000-0000542F0000}"/>
    <cellStyle name="Nota 2 3 3 2 9" xfId="12117" xr:uid="{00000000-0005-0000-0000-0000552F0000}"/>
    <cellStyle name="Nota 2 3 3 2 9 2" xfId="12118" xr:uid="{00000000-0005-0000-0000-0000562F0000}"/>
    <cellStyle name="Nota 2 3 3 3" xfId="1017" xr:uid="{00000000-0005-0000-0000-0000F9030000}"/>
    <cellStyle name="Nota 2 3 3 3 2" xfId="1441" xr:uid="{00000000-0005-0000-0000-0000A1050000}"/>
    <cellStyle name="Nota 2 3 3 3 2 2" xfId="2432" xr:uid="{00000000-0005-0000-0000-000080090000}"/>
    <cellStyle name="Nota 2 3 3 3 2 2 2" xfId="12119" xr:uid="{00000000-0005-0000-0000-0000572F0000}"/>
    <cellStyle name="Nota 2 3 3 3 2 2 2 2" xfId="12120" xr:uid="{00000000-0005-0000-0000-0000582F0000}"/>
    <cellStyle name="Nota 2 3 3 3 2 2 2 2 2" xfId="12121" xr:uid="{00000000-0005-0000-0000-0000592F0000}"/>
    <cellStyle name="Nota 2 3 3 3 2 2 2 3" xfId="12122" xr:uid="{00000000-0005-0000-0000-00005A2F0000}"/>
    <cellStyle name="Nota 2 3 3 3 2 2 2 3 2" xfId="12123" xr:uid="{00000000-0005-0000-0000-00005B2F0000}"/>
    <cellStyle name="Nota 2 3 3 3 2 2 2 4" xfId="12124" xr:uid="{00000000-0005-0000-0000-00005C2F0000}"/>
    <cellStyle name="Nota 2 3 3 3 2 2 3" xfId="12125" xr:uid="{00000000-0005-0000-0000-00005D2F0000}"/>
    <cellStyle name="Nota 2 3 3 3 2 2 3 2" xfId="12126" xr:uid="{00000000-0005-0000-0000-00005E2F0000}"/>
    <cellStyle name="Nota 2 3 3 3 2 2 3 2 2" xfId="28721" xr:uid="{00000000-0005-0000-0000-000031700000}"/>
    <cellStyle name="Nota 2 3 3 3 2 2 4" xfId="12127" xr:uid="{00000000-0005-0000-0000-00005F2F0000}"/>
    <cellStyle name="Nota 2 3 3 3 2 2 4 2" xfId="12128" xr:uid="{00000000-0005-0000-0000-0000602F0000}"/>
    <cellStyle name="Nota 2 3 3 3 2 2 5" xfId="12129" xr:uid="{00000000-0005-0000-0000-0000612F0000}"/>
    <cellStyle name="Nota 2 3 3 3 2 3" xfId="12130" xr:uid="{00000000-0005-0000-0000-0000622F0000}"/>
    <cellStyle name="Nota 2 3 3 3 2 3 2" xfId="12131" xr:uid="{00000000-0005-0000-0000-0000632F0000}"/>
    <cellStyle name="Nota 2 3 3 3 2 3 2 2" xfId="12132" xr:uid="{00000000-0005-0000-0000-0000642F0000}"/>
    <cellStyle name="Nota 2 3 3 3 2 3 3" xfId="12133" xr:uid="{00000000-0005-0000-0000-0000652F0000}"/>
    <cellStyle name="Nota 2 3 3 3 2 3 3 2" xfId="12134" xr:uid="{00000000-0005-0000-0000-0000662F0000}"/>
    <cellStyle name="Nota 2 3 3 3 2 3 4" xfId="12135" xr:uid="{00000000-0005-0000-0000-0000672F0000}"/>
    <cellStyle name="Nota 2 3 3 3 2 4" xfId="12136" xr:uid="{00000000-0005-0000-0000-0000682F0000}"/>
    <cellStyle name="Nota 2 3 3 3 2 4 2" xfId="12137" xr:uid="{00000000-0005-0000-0000-0000692F0000}"/>
    <cellStyle name="Nota 2 3 3 3 2 5" xfId="12138" xr:uid="{00000000-0005-0000-0000-00006A2F0000}"/>
    <cellStyle name="Nota 2 3 3 3 2 5 2" xfId="12139" xr:uid="{00000000-0005-0000-0000-00006B2F0000}"/>
    <cellStyle name="Nota 2 3 3 3 2 5 2 2" xfId="27224" xr:uid="{00000000-0005-0000-0000-0000586A0000}"/>
    <cellStyle name="Nota 2 3 3 3 2 6" xfId="12140" xr:uid="{00000000-0005-0000-0000-00006C2F0000}"/>
    <cellStyle name="Nota 2 3 3 3 2 7" xfId="31726" xr:uid="{00000000-0005-0000-0000-0000EE7B0000}"/>
    <cellStyle name="Nota 2 3 3 3 3" xfId="1703" xr:uid="{00000000-0005-0000-0000-0000A7060000}"/>
    <cellStyle name="Nota 2 3 3 3 3 2" xfId="2688" xr:uid="{00000000-0005-0000-0000-0000800A0000}"/>
    <cellStyle name="Nota 2 3 3 3 3 2 2" xfId="12141" xr:uid="{00000000-0005-0000-0000-00006D2F0000}"/>
    <cellStyle name="Nota 2 3 3 3 3 2 2 2" xfId="12142" xr:uid="{00000000-0005-0000-0000-00006E2F0000}"/>
    <cellStyle name="Nota 2 3 3 3 3 2 2 2 2" xfId="12143" xr:uid="{00000000-0005-0000-0000-00006F2F0000}"/>
    <cellStyle name="Nota 2 3 3 3 3 2 2 3" xfId="12144" xr:uid="{00000000-0005-0000-0000-0000702F0000}"/>
    <cellStyle name="Nota 2 3 3 3 3 2 2 3 2" xfId="12145" xr:uid="{00000000-0005-0000-0000-0000712F0000}"/>
    <cellStyle name="Nota 2 3 3 3 3 2 2 4" xfId="12146" xr:uid="{00000000-0005-0000-0000-0000722F0000}"/>
    <cellStyle name="Nota 2 3 3 3 3 2 2 4 2" xfId="26338" xr:uid="{00000000-0005-0000-0000-0000E2660000}"/>
    <cellStyle name="Nota 2 3 3 3 3 2 2 5" xfId="30008" xr:uid="{00000000-0005-0000-0000-000038750000}"/>
    <cellStyle name="Nota 2 3 3 3 3 2 3" xfId="12147" xr:uid="{00000000-0005-0000-0000-0000732F0000}"/>
    <cellStyle name="Nota 2 3 3 3 3 2 3 2" xfId="12148" xr:uid="{00000000-0005-0000-0000-0000742F0000}"/>
    <cellStyle name="Nota 2 3 3 3 3 2 3 2 2" xfId="28839" xr:uid="{00000000-0005-0000-0000-0000A7700000}"/>
    <cellStyle name="Nota 2 3 3 3 3 2 4" xfId="12149" xr:uid="{00000000-0005-0000-0000-0000752F0000}"/>
    <cellStyle name="Nota 2 3 3 3 3 2 4 2" xfId="12150" xr:uid="{00000000-0005-0000-0000-0000762F0000}"/>
    <cellStyle name="Nota 2 3 3 3 3 2 4 3" xfId="30989" xr:uid="{00000000-0005-0000-0000-00000D790000}"/>
    <cellStyle name="Nota 2 3 3 3 3 2 5" xfId="12151" xr:uid="{00000000-0005-0000-0000-0000772F0000}"/>
    <cellStyle name="Nota 2 3 3 3 3 2 6" xfId="26909" xr:uid="{00000000-0005-0000-0000-00001D690000}"/>
    <cellStyle name="Nota 2 3 3 3 3 3" xfId="12152" xr:uid="{00000000-0005-0000-0000-0000782F0000}"/>
    <cellStyle name="Nota 2 3 3 3 3 3 2" xfId="12153" xr:uid="{00000000-0005-0000-0000-0000792F0000}"/>
    <cellStyle name="Nota 2 3 3 3 3 3 2 2" xfId="12154" xr:uid="{00000000-0005-0000-0000-00007A2F0000}"/>
    <cellStyle name="Nota 2 3 3 3 3 3 2 3" xfId="25849" xr:uid="{00000000-0005-0000-0000-0000F9640000}"/>
    <cellStyle name="Nota 2 3 3 3 3 3 3" xfId="12155" xr:uid="{00000000-0005-0000-0000-00007B2F0000}"/>
    <cellStyle name="Nota 2 3 3 3 3 3 3 2" xfId="12156" xr:uid="{00000000-0005-0000-0000-00007C2F0000}"/>
    <cellStyle name="Nota 2 3 3 3 3 3 3 3" xfId="29338" xr:uid="{00000000-0005-0000-0000-00009A720000}"/>
    <cellStyle name="Nota 2 3 3 3 3 3 4" xfId="12157" xr:uid="{00000000-0005-0000-0000-00007D2F0000}"/>
    <cellStyle name="Nota 2 3 3 3 3 3 5" xfId="25547" xr:uid="{00000000-0005-0000-0000-0000CB630000}"/>
    <cellStyle name="Nota 2 3 3 3 3 4" xfId="12158" xr:uid="{00000000-0005-0000-0000-00007E2F0000}"/>
    <cellStyle name="Nota 2 3 3 3 3 4 2" xfId="12159" xr:uid="{00000000-0005-0000-0000-00007F2F0000}"/>
    <cellStyle name="Nota 2 3 3 3 3 4 2 2" xfId="29563" xr:uid="{00000000-0005-0000-0000-00007B730000}"/>
    <cellStyle name="Nota 2 3 3 3 3 4 3" xfId="30710" xr:uid="{00000000-0005-0000-0000-0000F6770000}"/>
    <cellStyle name="Nota 2 3 3 3 3 5" xfId="12160" xr:uid="{00000000-0005-0000-0000-0000802F0000}"/>
    <cellStyle name="Nota 2 3 3 3 3 5 2" xfId="12161" xr:uid="{00000000-0005-0000-0000-0000812F0000}"/>
    <cellStyle name="Nota 2 3 3 3 3 5 2 2" xfId="30768" xr:uid="{00000000-0005-0000-0000-000030780000}"/>
    <cellStyle name="Nota 2 3 3 3 3 6" xfId="12162" xr:uid="{00000000-0005-0000-0000-0000822F0000}"/>
    <cellStyle name="Nota 2 3 3 3 3 6 2" xfId="29702" xr:uid="{00000000-0005-0000-0000-000006740000}"/>
    <cellStyle name="Nota 2 3 3 3 3 7" xfId="31856" xr:uid="{00000000-0005-0000-0000-0000707C0000}"/>
    <cellStyle name="Nota 2 3 3 3 4" xfId="2034" xr:uid="{00000000-0005-0000-0000-0000F2070000}"/>
    <cellStyle name="Nota 2 3 3 3 4 2" xfId="12163" xr:uid="{00000000-0005-0000-0000-0000832F0000}"/>
    <cellStyle name="Nota 2 3 3 3 4 2 2" xfId="12164" xr:uid="{00000000-0005-0000-0000-0000842F0000}"/>
    <cellStyle name="Nota 2 3 3 3 4 2 2 2" xfId="12165" xr:uid="{00000000-0005-0000-0000-0000852F0000}"/>
    <cellStyle name="Nota 2 3 3 3 4 2 2 3" xfId="25577" xr:uid="{00000000-0005-0000-0000-0000E9630000}"/>
    <cellStyle name="Nota 2 3 3 3 4 2 3" xfId="12166" xr:uid="{00000000-0005-0000-0000-0000862F0000}"/>
    <cellStyle name="Nota 2 3 3 3 4 2 3 2" xfId="12167" xr:uid="{00000000-0005-0000-0000-0000872F0000}"/>
    <cellStyle name="Nota 2 3 3 3 4 2 4" xfId="12168" xr:uid="{00000000-0005-0000-0000-0000882F0000}"/>
    <cellStyle name="Nota 2 3 3 3 4 2 5" xfId="26978" xr:uid="{00000000-0005-0000-0000-000062690000}"/>
    <cellStyle name="Nota 2 3 3 3 4 3" xfId="12169" xr:uid="{00000000-0005-0000-0000-0000892F0000}"/>
    <cellStyle name="Nota 2 3 3 3 4 3 2" xfId="12170" xr:uid="{00000000-0005-0000-0000-00008A2F0000}"/>
    <cellStyle name="Nota 2 3 3 3 4 4" xfId="12171" xr:uid="{00000000-0005-0000-0000-00008B2F0000}"/>
    <cellStyle name="Nota 2 3 3 3 4 4 2" xfId="12172" xr:uid="{00000000-0005-0000-0000-00008C2F0000}"/>
    <cellStyle name="Nota 2 3 3 3 4 5" xfId="12173" xr:uid="{00000000-0005-0000-0000-00008D2F0000}"/>
    <cellStyle name="Nota 2 3 3 3 4 6" xfId="32107" xr:uid="{00000000-0005-0000-0000-00006B7D0000}"/>
    <cellStyle name="Nota 2 3 3 3 5" xfId="12174" xr:uid="{00000000-0005-0000-0000-00008E2F0000}"/>
    <cellStyle name="Nota 2 3 3 3 5 2" xfId="12175" xr:uid="{00000000-0005-0000-0000-00008F2F0000}"/>
    <cellStyle name="Nota 2 3 3 3 5 2 2" xfId="12176" xr:uid="{00000000-0005-0000-0000-0000902F0000}"/>
    <cellStyle name="Nota 2 3 3 3 5 2 2 2" xfId="29108" xr:uid="{00000000-0005-0000-0000-0000B4710000}"/>
    <cellStyle name="Nota 2 3 3 3 5 3" xfId="12177" xr:uid="{00000000-0005-0000-0000-0000912F0000}"/>
    <cellStyle name="Nota 2 3 3 3 5 3 2" xfId="12178" xr:uid="{00000000-0005-0000-0000-0000922F0000}"/>
    <cellStyle name="Nota 2 3 3 3 5 3 2 2" xfId="29460" xr:uid="{00000000-0005-0000-0000-000014730000}"/>
    <cellStyle name="Nota 2 3 3 3 5 4" xfId="12179" xr:uid="{00000000-0005-0000-0000-0000932F0000}"/>
    <cellStyle name="Nota 2 3 3 3 5 5" xfId="32461" xr:uid="{00000000-0005-0000-0000-0000CD7E0000}"/>
    <cellStyle name="Nota 2 3 3 3 6" xfId="12180" xr:uid="{00000000-0005-0000-0000-0000942F0000}"/>
    <cellStyle name="Nota 2 3 3 3 6 2" xfId="12181" xr:uid="{00000000-0005-0000-0000-0000952F0000}"/>
    <cellStyle name="Nota 2 3 3 3 7" xfId="12182" xr:uid="{00000000-0005-0000-0000-0000962F0000}"/>
    <cellStyle name="Nota 2 3 3 3 7 2" xfId="12183" xr:uid="{00000000-0005-0000-0000-0000972F0000}"/>
    <cellStyle name="Nota 2 3 3 3 7 3" xfId="29671" xr:uid="{00000000-0005-0000-0000-0000E7730000}"/>
    <cellStyle name="Nota 2 3 3 3 8" xfId="12184" xr:uid="{00000000-0005-0000-0000-0000982F0000}"/>
    <cellStyle name="Nota 2 3 3 3 9" xfId="31531" xr:uid="{00000000-0005-0000-0000-00002B7B0000}"/>
    <cellStyle name="Nota 2 3 3 4" xfId="1074" xr:uid="{00000000-0005-0000-0000-000032040000}"/>
    <cellStyle name="Nota 2 3 3 4 2" xfId="2084" xr:uid="{00000000-0005-0000-0000-000024080000}"/>
    <cellStyle name="Nota 2 3 3 4 2 2" xfId="12185" xr:uid="{00000000-0005-0000-0000-0000992F0000}"/>
    <cellStyle name="Nota 2 3 3 4 2 2 2" xfId="12186" xr:uid="{00000000-0005-0000-0000-00009A2F0000}"/>
    <cellStyle name="Nota 2 3 3 4 2 2 2 2" xfId="12187" xr:uid="{00000000-0005-0000-0000-00009B2F0000}"/>
    <cellStyle name="Nota 2 3 3 4 2 2 2 3" xfId="27188" xr:uid="{00000000-0005-0000-0000-0000346A0000}"/>
    <cellStyle name="Nota 2 3 3 4 2 2 3" xfId="12188" xr:uid="{00000000-0005-0000-0000-00009C2F0000}"/>
    <cellStyle name="Nota 2 3 3 4 2 2 3 2" xfId="12189" xr:uid="{00000000-0005-0000-0000-00009D2F0000}"/>
    <cellStyle name="Nota 2 3 3 4 2 2 4" xfId="12190" xr:uid="{00000000-0005-0000-0000-00009E2F0000}"/>
    <cellStyle name="Nota 2 3 3 4 2 2 5" xfId="28465" xr:uid="{00000000-0005-0000-0000-0000316F0000}"/>
    <cellStyle name="Nota 2 3 3 4 2 3" xfId="12191" xr:uid="{00000000-0005-0000-0000-00009F2F0000}"/>
    <cellStyle name="Nota 2 3 3 4 2 3 2" xfId="12192" xr:uid="{00000000-0005-0000-0000-0000A02F0000}"/>
    <cellStyle name="Nota 2 3 3 4 2 4" xfId="12193" xr:uid="{00000000-0005-0000-0000-0000A12F0000}"/>
    <cellStyle name="Nota 2 3 3 4 2 4 2" xfId="12194" xr:uid="{00000000-0005-0000-0000-0000A22F0000}"/>
    <cellStyle name="Nota 2 3 3 4 2 5" xfId="12195" xr:uid="{00000000-0005-0000-0000-0000A32F0000}"/>
    <cellStyle name="Nota 2 3 3 4 3" xfId="12196" xr:uid="{00000000-0005-0000-0000-0000A42F0000}"/>
    <cellStyle name="Nota 2 3 3 4 3 2" xfId="12197" xr:uid="{00000000-0005-0000-0000-0000A52F0000}"/>
    <cellStyle name="Nota 2 3 3 4 3 2 2" xfId="12198" xr:uid="{00000000-0005-0000-0000-0000A62F0000}"/>
    <cellStyle name="Nota 2 3 3 4 3 2 3" xfId="30220" xr:uid="{00000000-0005-0000-0000-00000C760000}"/>
    <cellStyle name="Nota 2 3 3 4 3 3" xfId="12199" xr:uid="{00000000-0005-0000-0000-0000A72F0000}"/>
    <cellStyle name="Nota 2 3 3 4 3 3 2" xfId="12200" xr:uid="{00000000-0005-0000-0000-0000A82F0000}"/>
    <cellStyle name="Nota 2 3 3 4 3 4" xfId="12201" xr:uid="{00000000-0005-0000-0000-0000A92F0000}"/>
    <cellStyle name="Nota 2 3 3 4 3 5" xfId="32490" xr:uid="{00000000-0005-0000-0000-0000EA7E0000}"/>
    <cellStyle name="Nota 2 3 3 4 4" xfId="12202" xr:uid="{00000000-0005-0000-0000-0000AA2F0000}"/>
    <cellStyle name="Nota 2 3 3 4 4 2" xfId="12203" xr:uid="{00000000-0005-0000-0000-0000AB2F0000}"/>
    <cellStyle name="Nota 2 3 3 4 5" xfId="12204" xr:uid="{00000000-0005-0000-0000-0000AC2F0000}"/>
    <cellStyle name="Nota 2 3 3 4 5 2" xfId="12205" xr:uid="{00000000-0005-0000-0000-0000AD2F0000}"/>
    <cellStyle name="Nota 2 3 3 4 6" xfId="12206" xr:uid="{00000000-0005-0000-0000-0000AE2F0000}"/>
    <cellStyle name="Nota 2 3 3 4 7" xfId="25316" xr:uid="{00000000-0005-0000-0000-0000E4620000}"/>
    <cellStyle name="Nota 2 3 3 5" xfId="864" xr:uid="{00000000-0005-0000-0000-000060030000}"/>
    <cellStyle name="Nota 2 3 3 5 2" xfId="1917" xr:uid="{00000000-0005-0000-0000-00007D070000}"/>
    <cellStyle name="Nota 2 3 3 5 2 2" xfId="12207" xr:uid="{00000000-0005-0000-0000-0000AF2F0000}"/>
    <cellStyle name="Nota 2 3 3 5 2 2 2" xfId="12208" xr:uid="{00000000-0005-0000-0000-0000B02F0000}"/>
    <cellStyle name="Nota 2 3 3 5 2 2 2 2" xfId="12209" xr:uid="{00000000-0005-0000-0000-0000B12F0000}"/>
    <cellStyle name="Nota 2 3 3 5 2 2 3" xfId="12210" xr:uid="{00000000-0005-0000-0000-0000B22F0000}"/>
    <cellStyle name="Nota 2 3 3 5 2 2 3 2" xfId="12211" xr:uid="{00000000-0005-0000-0000-0000B32F0000}"/>
    <cellStyle name="Nota 2 3 3 5 2 2 3 2 2" xfId="30673" xr:uid="{00000000-0005-0000-0000-0000D1770000}"/>
    <cellStyle name="Nota 2 3 3 5 2 2 4" xfId="12212" xr:uid="{00000000-0005-0000-0000-0000B42F0000}"/>
    <cellStyle name="Nota 2 3 3 5 2 2 4 2" xfId="29284" xr:uid="{00000000-0005-0000-0000-000064720000}"/>
    <cellStyle name="Nota 2 3 3 5 2 2 5" xfId="27423" xr:uid="{00000000-0005-0000-0000-00001F6B0000}"/>
    <cellStyle name="Nota 2 3 3 5 2 3" xfId="12213" xr:uid="{00000000-0005-0000-0000-0000B52F0000}"/>
    <cellStyle name="Nota 2 3 3 5 2 3 2" xfId="12214" xr:uid="{00000000-0005-0000-0000-0000B62F0000}"/>
    <cellStyle name="Nota 2 3 3 5 2 4" xfId="12215" xr:uid="{00000000-0005-0000-0000-0000B72F0000}"/>
    <cellStyle name="Nota 2 3 3 5 2 4 2" xfId="12216" xr:uid="{00000000-0005-0000-0000-0000B82F0000}"/>
    <cellStyle name="Nota 2 3 3 5 2 4 3" xfId="30543" xr:uid="{00000000-0005-0000-0000-00004F770000}"/>
    <cellStyle name="Nota 2 3 3 5 2 5" xfId="12217" xr:uid="{00000000-0005-0000-0000-0000B92F0000}"/>
    <cellStyle name="Nota 2 3 3 5 3" xfId="12218" xr:uid="{00000000-0005-0000-0000-0000BA2F0000}"/>
    <cellStyle name="Nota 2 3 3 5 3 2" xfId="12219" xr:uid="{00000000-0005-0000-0000-0000BB2F0000}"/>
    <cellStyle name="Nota 2 3 3 5 3 2 2" xfId="12220" xr:uid="{00000000-0005-0000-0000-0000BC2F0000}"/>
    <cellStyle name="Nota 2 3 3 5 3 3" xfId="12221" xr:uid="{00000000-0005-0000-0000-0000BD2F0000}"/>
    <cellStyle name="Nota 2 3 3 5 3 3 2" xfId="12222" xr:uid="{00000000-0005-0000-0000-0000BE2F0000}"/>
    <cellStyle name="Nota 2 3 3 5 3 3 3" xfId="27432" xr:uid="{00000000-0005-0000-0000-0000286B0000}"/>
    <cellStyle name="Nota 2 3 3 5 3 4" xfId="12223" xr:uid="{00000000-0005-0000-0000-0000BF2F0000}"/>
    <cellStyle name="Nota 2 3 3 5 4" xfId="12224" xr:uid="{00000000-0005-0000-0000-0000C02F0000}"/>
    <cellStyle name="Nota 2 3 3 5 4 2" xfId="12225" xr:uid="{00000000-0005-0000-0000-0000C12F0000}"/>
    <cellStyle name="Nota 2 3 3 5 4 2 2" xfId="27255" xr:uid="{00000000-0005-0000-0000-0000776A0000}"/>
    <cellStyle name="Nota 2 3 3 5 5" xfId="12226" xr:uid="{00000000-0005-0000-0000-0000C22F0000}"/>
    <cellStyle name="Nota 2 3 3 5 5 2" xfId="12227" xr:uid="{00000000-0005-0000-0000-0000C32F0000}"/>
    <cellStyle name="Nota 2 3 3 5 6" xfId="12228" xr:uid="{00000000-0005-0000-0000-0000C42F0000}"/>
    <cellStyle name="Nota 2 3 3 5 7" xfId="31597" xr:uid="{00000000-0005-0000-0000-00006D7B0000}"/>
    <cellStyle name="Nota 2 3 3 6" xfId="1033" xr:uid="{00000000-0005-0000-0000-000009040000}"/>
    <cellStyle name="Nota 2 3 3 6 2" xfId="12229" xr:uid="{00000000-0005-0000-0000-0000C52F0000}"/>
    <cellStyle name="Nota 2 3 3 6 2 2" xfId="12230" xr:uid="{00000000-0005-0000-0000-0000C62F0000}"/>
    <cellStyle name="Nota 2 3 3 6 2 2 2" xfId="12231" xr:uid="{00000000-0005-0000-0000-0000C72F0000}"/>
    <cellStyle name="Nota 2 3 3 6 2 3" xfId="12232" xr:uid="{00000000-0005-0000-0000-0000C82F0000}"/>
    <cellStyle name="Nota 2 3 3 6 2 3 2" xfId="12233" xr:uid="{00000000-0005-0000-0000-0000C92F0000}"/>
    <cellStyle name="Nota 2 3 3 6 2 3 2 2" xfId="31031" xr:uid="{00000000-0005-0000-0000-000037790000}"/>
    <cellStyle name="Nota 2 3 3 6 2 4" xfId="12234" xr:uid="{00000000-0005-0000-0000-0000CA2F0000}"/>
    <cellStyle name="Nota 2 3 3 6 2 5" xfId="28141" xr:uid="{00000000-0005-0000-0000-0000ED6D0000}"/>
    <cellStyle name="Nota 2 3 3 6 3" xfId="12235" xr:uid="{00000000-0005-0000-0000-0000CB2F0000}"/>
    <cellStyle name="Nota 2 3 3 6 3 2" xfId="12236" xr:uid="{00000000-0005-0000-0000-0000CC2F0000}"/>
    <cellStyle name="Nota 2 3 3 6 4" xfId="12237" xr:uid="{00000000-0005-0000-0000-0000CD2F0000}"/>
    <cellStyle name="Nota 2 3 3 6 4 2" xfId="12238" xr:uid="{00000000-0005-0000-0000-0000CE2F0000}"/>
    <cellStyle name="Nota 2 3 3 6 4 2 2" xfId="26108" xr:uid="{00000000-0005-0000-0000-0000FC650000}"/>
    <cellStyle name="Nota 2 3 3 6 5" xfId="12239" xr:uid="{00000000-0005-0000-0000-0000CF2F0000}"/>
    <cellStyle name="Nota 2 3 3 6 5 2" xfId="26485" xr:uid="{00000000-0005-0000-0000-000075670000}"/>
    <cellStyle name="Nota 2 3 3 6 6" xfId="31955" xr:uid="{00000000-0005-0000-0000-0000D37C0000}"/>
    <cellStyle name="Nota 2 3 3 7" xfId="2818" xr:uid="{00000000-0005-0000-0000-0000020B0000}"/>
    <cellStyle name="Nota 2 3 3 7 2" xfId="12240" xr:uid="{00000000-0005-0000-0000-0000D02F0000}"/>
    <cellStyle name="Nota 2 3 3 7 2 2" xfId="12241" xr:uid="{00000000-0005-0000-0000-0000D12F0000}"/>
    <cellStyle name="Nota 2 3 3 7 3" xfId="12242" xr:uid="{00000000-0005-0000-0000-0000D22F0000}"/>
    <cellStyle name="Nota 2 3 3 7 3 2" xfId="12243" xr:uid="{00000000-0005-0000-0000-0000D32F0000}"/>
    <cellStyle name="Nota 2 3 3 7 3 2 2" xfId="27445" xr:uid="{00000000-0005-0000-0000-0000356B0000}"/>
    <cellStyle name="Nota 2 3 3 7 4" xfId="12244" xr:uid="{00000000-0005-0000-0000-0000D42F0000}"/>
    <cellStyle name="Nota 2 3 3 7 5" xfId="31929" xr:uid="{00000000-0005-0000-0000-0000B97C0000}"/>
    <cellStyle name="Nota 2 3 3 8" xfId="12245" xr:uid="{00000000-0005-0000-0000-0000D52F0000}"/>
    <cellStyle name="Nota 2 3 3 8 2" xfId="12246" xr:uid="{00000000-0005-0000-0000-0000D62F0000}"/>
    <cellStyle name="Nota 2 3 3 8 2 2" xfId="29251" xr:uid="{00000000-0005-0000-0000-000043720000}"/>
    <cellStyle name="Nota 2 3 3 8 3" xfId="26511" xr:uid="{00000000-0005-0000-0000-00008F670000}"/>
    <cellStyle name="Nota 2 3 3 9" xfId="12247" xr:uid="{00000000-0005-0000-0000-0000D72F0000}"/>
    <cellStyle name="Nota 2 3 3 9 2" xfId="12248" xr:uid="{00000000-0005-0000-0000-0000D82F0000}"/>
    <cellStyle name="Nota 2 4" xfId="528" xr:uid="{00000000-0005-0000-0000-000010020000}"/>
    <cellStyle name="Nota 2 5" xfId="395" xr:uid="{00000000-0005-0000-0000-00008B010000}"/>
    <cellStyle name="Nota 2 6" xfId="468" xr:uid="{00000000-0005-0000-0000-0000D4010000}"/>
    <cellStyle name="Nota 2 6 10" xfId="12249" xr:uid="{00000000-0005-0000-0000-0000D92F0000}"/>
    <cellStyle name="Nota 2 6 10 2" xfId="28155" xr:uid="{00000000-0005-0000-0000-0000FB6D0000}"/>
    <cellStyle name="Nota 2 6 11" xfId="31401" xr:uid="{00000000-0005-0000-0000-0000A97A0000}"/>
    <cellStyle name="Nota 2 6 2" xfId="984" xr:uid="{00000000-0005-0000-0000-0000D8030000}"/>
    <cellStyle name="Nota 2 6 2 10" xfId="12250" xr:uid="{00000000-0005-0000-0000-0000DA2F0000}"/>
    <cellStyle name="Nota 2 6 2 11" xfId="31436" xr:uid="{00000000-0005-0000-0000-0000CC7A0000}"/>
    <cellStyle name="Nota 2 6 2 2" xfId="464" xr:uid="{00000000-0005-0000-0000-0000D0010000}"/>
    <cellStyle name="Nota 2 6 2 2 10" xfId="12251" xr:uid="{00000000-0005-0000-0000-0000DB2F0000}"/>
    <cellStyle name="Nota 2 6 2 2 2" xfId="1222" xr:uid="{00000000-0005-0000-0000-0000C6040000}"/>
    <cellStyle name="Nota 2 6 2 2 2 2" xfId="1532" xr:uid="{00000000-0005-0000-0000-0000FC050000}"/>
    <cellStyle name="Nota 2 6 2 2 2 2 2" xfId="2523" xr:uid="{00000000-0005-0000-0000-0000DB090000}"/>
    <cellStyle name="Nota 2 6 2 2 2 2 2 2" xfId="12252" xr:uid="{00000000-0005-0000-0000-0000DC2F0000}"/>
    <cellStyle name="Nota 2 6 2 2 2 2 2 2 2" xfId="12253" xr:uid="{00000000-0005-0000-0000-0000DD2F0000}"/>
    <cellStyle name="Nota 2 6 2 2 2 2 2 2 2 2" xfId="12254" xr:uid="{00000000-0005-0000-0000-0000DE2F0000}"/>
    <cellStyle name="Nota 2 6 2 2 2 2 2 2 2 3" xfId="26834" xr:uid="{00000000-0005-0000-0000-0000D2680000}"/>
    <cellStyle name="Nota 2 6 2 2 2 2 2 2 3" xfId="12255" xr:uid="{00000000-0005-0000-0000-0000DF2F0000}"/>
    <cellStyle name="Nota 2 6 2 2 2 2 2 2 3 2" xfId="12256" xr:uid="{00000000-0005-0000-0000-0000E02F0000}"/>
    <cellStyle name="Nota 2 6 2 2 2 2 2 2 3 2 2" xfId="29028" xr:uid="{00000000-0005-0000-0000-000064710000}"/>
    <cellStyle name="Nota 2 6 2 2 2 2 2 2 3 3" xfId="31305" xr:uid="{00000000-0005-0000-0000-0000497A0000}"/>
    <cellStyle name="Nota 2 6 2 2 2 2 2 2 4" xfId="12257" xr:uid="{00000000-0005-0000-0000-0000E12F0000}"/>
    <cellStyle name="Nota 2 6 2 2 2 2 2 2 5" xfId="27031" xr:uid="{00000000-0005-0000-0000-000097690000}"/>
    <cellStyle name="Nota 2 6 2 2 2 2 2 3" xfId="12258" xr:uid="{00000000-0005-0000-0000-0000E22F0000}"/>
    <cellStyle name="Nota 2 6 2 2 2 2 2 3 2" xfId="12259" xr:uid="{00000000-0005-0000-0000-0000E32F0000}"/>
    <cellStyle name="Nota 2 6 2 2 2 2 2 4" xfId="12260" xr:uid="{00000000-0005-0000-0000-0000E42F0000}"/>
    <cellStyle name="Nota 2 6 2 2 2 2 2 4 2" xfId="12261" xr:uid="{00000000-0005-0000-0000-0000E52F0000}"/>
    <cellStyle name="Nota 2 6 2 2 2 2 2 5" xfId="12262" xr:uid="{00000000-0005-0000-0000-0000E62F0000}"/>
    <cellStyle name="Nota 2 6 2 2 2 2 2 6" xfId="26533" xr:uid="{00000000-0005-0000-0000-0000A5670000}"/>
    <cellStyle name="Nota 2 6 2 2 2 2 3" xfId="12263" xr:uid="{00000000-0005-0000-0000-0000E72F0000}"/>
    <cellStyle name="Nota 2 6 2 2 2 2 3 2" xfId="12264" xr:uid="{00000000-0005-0000-0000-0000E82F0000}"/>
    <cellStyle name="Nota 2 6 2 2 2 2 3 2 2" xfId="12265" xr:uid="{00000000-0005-0000-0000-0000E92F0000}"/>
    <cellStyle name="Nota 2 6 2 2 2 2 3 2 2 2" xfId="27109" xr:uid="{00000000-0005-0000-0000-0000E5690000}"/>
    <cellStyle name="Nota 2 6 2 2 2 2 3 3" xfId="12266" xr:uid="{00000000-0005-0000-0000-0000EA2F0000}"/>
    <cellStyle name="Nota 2 6 2 2 2 2 3 3 2" xfId="12267" xr:uid="{00000000-0005-0000-0000-0000EB2F0000}"/>
    <cellStyle name="Nota 2 6 2 2 2 2 3 4" xfId="12268" xr:uid="{00000000-0005-0000-0000-0000EC2F0000}"/>
    <cellStyle name="Nota 2 6 2 2 2 2 4" xfId="12269" xr:uid="{00000000-0005-0000-0000-0000ED2F0000}"/>
    <cellStyle name="Nota 2 6 2 2 2 2 4 2" xfId="12270" xr:uid="{00000000-0005-0000-0000-0000EE2F0000}"/>
    <cellStyle name="Nota 2 6 2 2 2 2 5" xfId="12271" xr:uid="{00000000-0005-0000-0000-0000EF2F0000}"/>
    <cellStyle name="Nota 2 6 2 2 2 2 5 2" xfId="12272" xr:uid="{00000000-0005-0000-0000-0000F02F0000}"/>
    <cellStyle name="Nota 2 6 2 2 2 2 5 2 2" xfId="30335" xr:uid="{00000000-0005-0000-0000-00007F760000}"/>
    <cellStyle name="Nota 2 6 2 2 2 2 5 3" xfId="30061" xr:uid="{00000000-0005-0000-0000-00006D750000}"/>
    <cellStyle name="Nota 2 6 2 2 2 2 6" xfId="12273" xr:uid="{00000000-0005-0000-0000-0000F12F0000}"/>
    <cellStyle name="Nota 2 6 2 2 2 3" xfId="1794" xr:uid="{00000000-0005-0000-0000-000002070000}"/>
    <cellStyle name="Nota 2 6 2 2 2 3 2" xfId="2779" xr:uid="{00000000-0005-0000-0000-0000DB0A0000}"/>
    <cellStyle name="Nota 2 6 2 2 2 3 2 2" xfId="12274" xr:uid="{00000000-0005-0000-0000-0000F22F0000}"/>
    <cellStyle name="Nota 2 6 2 2 2 3 2 2 2" xfId="12275" xr:uid="{00000000-0005-0000-0000-0000F32F0000}"/>
    <cellStyle name="Nota 2 6 2 2 2 3 2 2 2 2" xfId="12276" xr:uid="{00000000-0005-0000-0000-0000F42F0000}"/>
    <cellStyle name="Nota 2 6 2 2 2 3 2 2 3" xfId="12277" xr:uid="{00000000-0005-0000-0000-0000F52F0000}"/>
    <cellStyle name="Nota 2 6 2 2 2 3 2 2 3 2" xfId="12278" xr:uid="{00000000-0005-0000-0000-0000F62F0000}"/>
    <cellStyle name="Nota 2 6 2 2 2 3 2 2 4" xfId="12279" xr:uid="{00000000-0005-0000-0000-0000F72F0000}"/>
    <cellStyle name="Nota 2 6 2 2 2 3 2 3" xfId="12280" xr:uid="{00000000-0005-0000-0000-0000F82F0000}"/>
    <cellStyle name="Nota 2 6 2 2 2 3 2 3 2" xfId="12281" xr:uid="{00000000-0005-0000-0000-0000F92F0000}"/>
    <cellStyle name="Nota 2 6 2 2 2 3 2 4" xfId="12282" xr:uid="{00000000-0005-0000-0000-0000FA2F0000}"/>
    <cellStyle name="Nota 2 6 2 2 2 3 2 4 2" xfId="12283" xr:uid="{00000000-0005-0000-0000-0000FB2F0000}"/>
    <cellStyle name="Nota 2 6 2 2 2 3 2 5" xfId="12284" xr:uid="{00000000-0005-0000-0000-0000FC2F0000}"/>
    <cellStyle name="Nota 2 6 2 2 2 3 2 6" xfId="32346" xr:uid="{00000000-0005-0000-0000-00005A7E0000}"/>
    <cellStyle name="Nota 2 6 2 2 2 3 3" xfId="12285" xr:uid="{00000000-0005-0000-0000-0000FD2F0000}"/>
    <cellStyle name="Nota 2 6 2 2 2 3 3 2" xfId="12286" xr:uid="{00000000-0005-0000-0000-0000FE2F0000}"/>
    <cellStyle name="Nota 2 6 2 2 2 3 3 2 2" xfId="12287" xr:uid="{00000000-0005-0000-0000-0000FF2F0000}"/>
    <cellStyle name="Nota 2 6 2 2 2 3 3 2 3" xfId="30985" xr:uid="{00000000-0005-0000-0000-000009790000}"/>
    <cellStyle name="Nota 2 6 2 2 2 3 3 3" xfId="12288" xr:uid="{00000000-0005-0000-0000-000000300000}"/>
    <cellStyle name="Nota 2 6 2 2 2 3 3 3 2" xfId="12289" xr:uid="{00000000-0005-0000-0000-000001300000}"/>
    <cellStyle name="Nota 2 6 2 2 2 3 3 4" xfId="12290" xr:uid="{00000000-0005-0000-0000-000002300000}"/>
    <cellStyle name="Nota 2 6 2 2 2 3 4" xfId="12291" xr:uid="{00000000-0005-0000-0000-000003300000}"/>
    <cellStyle name="Nota 2 6 2 2 2 3 4 2" xfId="12292" xr:uid="{00000000-0005-0000-0000-000004300000}"/>
    <cellStyle name="Nota 2 6 2 2 2 3 4 2 2" xfId="28753" xr:uid="{00000000-0005-0000-0000-000051700000}"/>
    <cellStyle name="Nota 2 6 2 2 2 3 4 3" xfId="27475" xr:uid="{00000000-0005-0000-0000-0000536B0000}"/>
    <cellStyle name="Nota 2 6 2 2 2 3 5" xfId="12293" xr:uid="{00000000-0005-0000-0000-000005300000}"/>
    <cellStyle name="Nota 2 6 2 2 2 3 5 2" xfId="12294" xr:uid="{00000000-0005-0000-0000-000006300000}"/>
    <cellStyle name="Nota 2 6 2 2 2 3 6" xfId="12295" xr:uid="{00000000-0005-0000-0000-000007300000}"/>
    <cellStyle name="Nota 2 6 2 2 2 3 6 2" xfId="30348" xr:uid="{00000000-0005-0000-0000-00008C760000}"/>
    <cellStyle name="Nota 2 6 2 2 2 4" xfId="2220" xr:uid="{00000000-0005-0000-0000-0000AC080000}"/>
    <cellStyle name="Nota 2 6 2 2 2 4 2" xfId="12296" xr:uid="{00000000-0005-0000-0000-000008300000}"/>
    <cellStyle name="Nota 2 6 2 2 2 4 2 2" xfId="12297" xr:uid="{00000000-0005-0000-0000-000009300000}"/>
    <cellStyle name="Nota 2 6 2 2 2 4 2 2 2" xfId="12298" xr:uid="{00000000-0005-0000-0000-00000A300000}"/>
    <cellStyle name="Nota 2 6 2 2 2 4 2 2 3" xfId="25680" xr:uid="{00000000-0005-0000-0000-000050640000}"/>
    <cellStyle name="Nota 2 6 2 2 2 4 2 3" xfId="12299" xr:uid="{00000000-0005-0000-0000-00000B300000}"/>
    <cellStyle name="Nota 2 6 2 2 2 4 2 3 2" xfId="12300" xr:uid="{00000000-0005-0000-0000-00000C300000}"/>
    <cellStyle name="Nota 2 6 2 2 2 4 2 3 2 2" xfId="31026" xr:uid="{00000000-0005-0000-0000-000032790000}"/>
    <cellStyle name="Nota 2 6 2 2 2 4 2 4" xfId="12301" xr:uid="{00000000-0005-0000-0000-00000D300000}"/>
    <cellStyle name="Nota 2 6 2 2 2 4 3" xfId="12302" xr:uid="{00000000-0005-0000-0000-00000E300000}"/>
    <cellStyle name="Nota 2 6 2 2 2 4 3 2" xfId="12303" xr:uid="{00000000-0005-0000-0000-00000F300000}"/>
    <cellStyle name="Nota 2 6 2 2 2 4 4" xfId="12304" xr:uid="{00000000-0005-0000-0000-000010300000}"/>
    <cellStyle name="Nota 2 6 2 2 2 4 4 2" xfId="12305" xr:uid="{00000000-0005-0000-0000-000011300000}"/>
    <cellStyle name="Nota 2 6 2 2 2 4 5" xfId="12306" xr:uid="{00000000-0005-0000-0000-000012300000}"/>
    <cellStyle name="Nota 2 6 2 2 2 5" xfId="12307" xr:uid="{00000000-0005-0000-0000-000013300000}"/>
    <cellStyle name="Nota 2 6 2 2 2 5 2" xfId="12308" xr:uid="{00000000-0005-0000-0000-000014300000}"/>
    <cellStyle name="Nota 2 6 2 2 2 5 2 2" xfId="12309" xr:uid="{00000000-0005-0000-0000-000015300000}"/>
    <cellStyle name="Nota 2 6 2 2 2 5 2 3" xfId="28723" xr:uid="{00000000-0005-0000-0000-000033700000}"/>
    <cellStyle name="Nota 2 6 2 2 2 5 3" xfId="12310" xr:uid="{00000000-0005-0000-0000-000016300000}"/>
    <cellStyle name="Nota 2 6 2 2 2 5 3 2" xfId="12311" xr:uid="{00000000-0005-0000-0000-000017300000}"/>
    <cellStyle name="Nota 2 6 2 2 2 5 4" xfId="12312" xr:uid="{00000000-0005-0000-0000-000018300000}"/>
    <cellStyle name="Nota 2 6 2 2 2 5 5" xfId="32569" xr:uid="{00000000-0005-0000-0000-0000397F0000}"/>
    <cellStyle name="Nota 2 6 2 2 2 6" xfId="12313" xr:uid="{00000000-0005-0000-0000-000019300000}"/>
    <cellStyle name="Nota 2 6 2 2 2 6 2" xfId="12314" xr:uid="{00000000-0005-0000-0000-00001A300000}"/>
    <cellStyle name="Nota 2 6 2 2 2 7" xfId="12315" xr:uid="{00000000-0005-0000-0000-00001B300000}"/>
    <cellStyle name="Nota 2 6 2 2 2 7 2" xfId="12316" xr:uid="{00000000-0005-0000-0000-00001C300000}"/>
    <cellStyle name="Nota 2 6 2 2 2 8" xfId="12317" xr:uid="{00000000-0005-0000-0000-00001D300000}"/>
    <cellStyle name="Nota 2 6 2 2 2 9" xfId="31587" xr:uid="{00000000-0005-0000-0000-0000637B0000}"/>
    <cellStyle name="Nota 2 6 2 2 3" xfId="1328" xr:uid="{00000000-0005-0000-0000-000030050000}"/>
    <cellStyle name="Nota 2 6 2 2 3 2" xfId="1590" xr:uid="{00000000-0005-0000-0000-000036060000}"/>
    <cellStyle name="Nota 2 6 2 2 3 2 2" xfId="2575" xr:uid="{00000000-0005-0000-0000-00000F0A0000}"/>
    <cellStyle name="Nota 2 6 2 2 3 2 2 2" xfId="12318" xr:uid="{00000000-0005-0000-0000-00001E300000}"/>
    <cellStyle name="Nota 2 6 2 2 3 2 2 2 2" xfId="12319" xr:uid="{00000000-0005-0000-0000-00001F300000}"/>
    <cellStyle name="Nota 2 6 2 2 3 2 2 2 2 2" xfId="12320" xr:uid="{00000000-0005-0000-0000-000020300000}"/>
    <cellStyle name="Nota 2 6 2 2 3 2 2 2 2 2 2" xfId="26489" xr:uid="{00000000-0005-0000-0000-000079670000}"/>
    <cellStyle name="Nota 2 6 2 2 3 2 2 2 3" xfId="12321" xr:uid="{00000000-0005-0000-0000-000021300000}"/>
    <cellStyle name="Nota 2 6 2 2 3 2 2 2 3 2" xfId="12322" xr:uid="{00000000-0005-0000-0000-000022300000}"/>
    <cellStyle name="Nota 2 6 2 2 3 2 2 2 4" xfId="12323" xr:uid="{00000000-0005-0000-0000-000023300000}"/>
    <cellStyle name="Nota 2 6 2 2 3 2 2 2 5" xfId="28555" xr:uid="{00000000-0005-0000-0000-00008B6F0000}"/>
    <cellStyle name="Nota 2 6 2 2 3 2 2 3" xfId="12324" xr:uid="{00000000-0005-0000-0000-000024300000}"/>
    <cellStyle name="Nota 2 6 2 2 3 2 2 3 2" xfId="12325" xr:uid="{00000000-0005-0000-0000-000025300000}"/>
    <cellStyle name="Nota 2 6 2 2 3 2 2 4" xfId="12326" xr:uid="{00000000-0005-0000-0000-000026300000}"/>
    <cellStyle name="Nota 2 6 2 2 3 2 2 4 2" xfId="12327" xr:uid="{00000000-0005-0000-0000-000027300000}"/>
    <cellStyle name="Nota 2 6 2 2 3 2 2 4 3" xfId="31069" xr:uid="{00000000-0005-0000-0000-00005D790000}"/>
    <cellStyle name="Nota 2 6 2 2 3 2 2 5" xfId="12328" xr:uid="{00000000-0005-0000-0000-000028300000}"/>
    <cellStyle name="Nota 2 6 2 2 3 2 2 6" xfId="27451" xr:uid="{00000000-0005-0000-0000-00003B6B0000}"/>
    <cellStyle name="Nota 2 6 2 2 3 2 3" xfId="12329" xr:uid="{00000000-0005-0000-0000-000029300000}"/>
    <cellStyle name="Nota 2 6 2 2 3 2 3 2" xfId="12330" xr:uid="{00000000-0005-0000-0000-00002A300000}"/>
    <cellStyle name="Nota 2 6 2 2 3 2 3 2 2" xfId="12331" xr:uid="{00000000-0005-0000-0000-00002B300000}"/>
    <cellStyle name="Nota 2 6 2 2 3 2 3 3" xfId="12332" xr:uid="{00000000-0005-0000-0000-00002C300000}"/>
    <cellStyle name="Nota 2 6 2 2 3 2 3 3 2" xfId="12333" xr:uid="{00000000-0005-0000-0000-00002D300000}"/>
    <cellStyle name="Nota 2 6 2 2 3 2 3 3 2 2" xfId="26740" xr:uid="{00000000-0005-0000-0000-000074680000}"/>
    <cellStyle name="Nota 2 6 2 2 3 2 3 4" xfId="12334" xr:uid="{00000000-0005-0000-0000-00002E300000}"/>
    <cellStyle name="Nota 2 6 2 2 3 2 4" xfId="12335" xr:uid="{00000000-0005-0000-0000-00002F300000}"/>
    <cellStyle name="Nota 2 6 2 2 3 2 4 2" xfId="12336" xr:uid="{00000000-0005-0000-0000-000030300000}"/>
    <cellStyle name="Nota 2 6 2 2 3 2 5" xfId="12337" xr:uid="{00000000-0005-0000-0000-000031300000}"/>
    <cellStyle name="Nota 2 6 2 2 3 2 5 2" xfId="12338" xr:uid="{00000000-0005-0000-0000-000032300000}"/>
    <cellStyle name="Nota 2 6 2 2 3 2 5 2 2" xfId="27964" xr:uid="{00000000-0005-0000-0000-00003C6D0000}"/>
    <cellStyle name="Nota 2 6 2 2 3 2 6" xfId="12339" xr:uid="{00000000-0005-0000-0000-000033300000}"/>
    <cellStyle name="Nota 2 6 2 2 3 2 6 2" xfId="29004" xr:uid="{00000000-0005-0000-0000-00004C710000}"/>
    <cellStyle name="Nota 2 6 2 2 3 2 7" xfId="31791" xr:uid="{00000000-0005-0000-0000-00002F7C0000}"/>
    <cellStyle name="Nota 2 6 2 2 3 3" xfId="2319" xr:uid="{00000000-0005-0000-0000-00000F090000}"/>
    <cellStyle name="Nota 2 6 2 2 3 3 2" xfId="12340" xr:uid="{00000000-0005-0000-0000-000034300000}"/>
    <cellStyle name="Nota 2 6 2 2 3 3 2 2" xfId="12341" xr:uid="{00000000-0005-0000-0000-000035300000}"/>
    <cellStyle name="Nota 2 6 2 2 3 3 2 2 2" xfId="12342" xr:uid="{00000000-0005-0000-0000-000036300000}"/>
    <cellStyle name="Nota 2 6 2 2 3 3 2 3" xfId="12343" xr:uid="{00000000-0005-0000-0000-000037300000}"/>
    <cellStyle name="Nota 2 6 2 2 3 3 2 3 2" xfId="12344" xr:uid="{00000000-0005-0000-0000-000038300000}"/>
    <cellStyle name="Nota 2 6 2 2 3 3 2 3 2 2" xfId="27689" xr:uid="{00000000-0005-0000-0000-0000296C0000}"/>
    <cellStyle name="Nota 2 6 2 2 3 3 2 4" xfId="12345" xr:uid="{00000000-0005-0000-0000-000039300000}"/>
    <cellStyle name="Nota 2 6 2 2 3 3 2 5" xfId="30364" xr:uid="{00000000-0005-0000-0000-00009C760000}"/>
    <cellStyle name="Nota 2 6 2 2 3 3 3" xfId="12346" xr:uid="{00000000-0005-0000-0000-00003A300000}"/>
    <cellStyle name="Nota 2 6 2 2 3 3 3 2" xfId="12347" xr:uid="{00000000-0005-0000-0000-00003B300000}"/>
    <cellStyle name="Nota 2 6 2 2 3 3 4" xfId="12348" xr:uid="{00000000-0005-0000-0000-00003C300000}"/>
    <cellStyle name="Nota 2 6 2 2 3 3 4 2" xfId="12349" xr:uid="{00000000-0005-0000-0000-00003D300000}"/>
    <cellStyle name="Nota 2 6 2 2 3 3 5" xfId="12350" xr:uid="{00000000-0005-0000-0000-00003E300000}"/>
    <cellStyle name="Nota 2 6 2 2 3 3 6" xfId="25120" xr:uid="{00000000-0005-0000-0000-000020620000}"/>
    <cellStyle name="Nota 2 6 2 2 3 4" xfId="12351" xr:uid="{00000000-0005-0000-0000-00003F300000}"/>
    <cellStyle name="Nota 2 6 2 2 3 4 2" xfId="12352" xr:uid="{00000000-0005-0000-0000-000040300000}"/>
    <cellStyle name="Nota 2 6 2 2 3 4 2 2" xfId="12353" xr:uid="{00000000-0005-0000-0000-000041300000}"/>
    <cellStyle name="Nota 2 6 2 2 3 4 2 2 2" xfId="26380" xr:uid="{00000000-0005-0000-0000-00000C670000}"/>
    <cellStyle name="Nota 2 6 2 2 3 4 2 3" xfId="27957" xr:uid="{00000000-0005-0000-0000-0000356D0000}"/>
    <cellStyle name="Nota 2 6 2 2 3 4 3" xfId="12354" xr:uid="{00000000-0005-0000-0000-000042300000}"/>
    <cellStyle name="Nota 2 6 2 2 3 4 3 2" xfId="12355" xr:uid="{00000000-0005-0000-0000-000043300000}"/>
    <cellStyle name="Nota 2 6 2 2 3 4 3 3" xfId="26390" xr:uid="{00000000-0005-0000-0000-000016670000}"/>
    <cellStyle name="Nota 2 6 2 2 3 4 4" xfId="12356" xr:uid="{00000000-0005-0000-0000-000044300000}"/>
    <cellStyle name="Nota 2 6 2 2 3 4 5" xfId="30349" xr:uid="{00000000-0005-0000-0000-00008D760000}"/>
    <cellStyle name="Nota 2 6 2 2 3 5" xfId="12357" xr:uid="{00000000-0005-0000-0000-000045300000}"/>
    <cellStyle name="Nota 2 6 2 2 3 5 2" xfId="12358" xr:uid="{00000000-0005-0000-0000-000046300000}"/>
    <cellStyle name="Nota 2 6 2 2 3 5 3" xfId="30940" xr:uid="{00000000-0005-0000-0000-0000DC780000}"/>
    <cellStyle name="Nota 2 6 2 2 3 6" xfId="12359" xr:uid="{00000000-0005-0000-0000-000047300000}"/>
    <cellStyle name="Nota 2 6 2 2 3 6 2" xfId="12360" xr:uid="{00000000-0005-0000-0000-000048300000}"/>
    <cellStyle name="Nota 2 6 2 2 3 7" xfId="12361" xr:uid="{00000000-0005-0000-0000-000049300000}"/>
    <cellStyle name="Nota 2 6 2 2 3 8" xfId="31452" xr:uid="{00000000-0005-0000-0000-0000DC7A0000}"/>
    <cellStyle name="Nota 2 6 2 2 4" xfId="1335" xr:uid="{00000000-0005-0000-0000-000037050000}"/>
    <cellStyle name="Nota 2 6 2 2 4 2" xfId="2326" xr:uid="{00000000-0005-0000-0000-000016090000}"/>
    <cellStyle name="Nota 2 6 2 2 4 2 2" xfId="12362" xr:uid="{00000000-0005-0000-0000-00004A300000}"/>
    <cellStyle name="Nota 2 6 2 2 4 2 2 2" xfId="12363" xr:uid="{00000000-0005-0000-0000-00004B300000}"/>
    <cellStyle name="Nota 2 6 2 2 4 2 2 2 2" xfId="12364" xr:uid="{00000000-0005-0000-0000-00004C300000}"/>
    <cellStyle name="Nota 2 6 2 2 4 2 2 3" xfId="12365" xr:uid="{00000000-0005-0000-0000-00004D300000}"/>
    <cellStyle name="Nota 2 6 2 2 4 2 2 3 2" xfId="12366" xr:uid="{00000000-0005-0000-0000-00004E300000}"/>
    <cellStyle name="Nota 2 6 2 2 4 2 2 3 2 2" xfId="29456" xr:uid="{00000000-0005-0000-0000-000010730000}"/>
    <cellStyle name="Nota 2 6 2 2 4 2 2 4" xfId="12367" xr:uid="{00000000-0005-0000-0000-00004F300000}"/>
    <cellStyle name="Nota 2 6 2 2 4 2 2 4 2" xfId="28887" xr:uid="{00000000-0005-0000-0000-0000D7700000}"/>
    <cellStyle name="Nota 2 6 2 2 4 2 3" xfId="12368" xr:uid="{00000000-0005-0000-0000-000050300000}"/>
    <cellStyle name="Nota 2 6 2 2 4 2 3 2" xfId="12369" xr:uid="{00000000-0005-0000-0000-000051300000}"/>
    <cellStyle name="Nota 2 6 2 2 4 2 3 2 2" xfId="25611" xr:uid="{00000000-0005-0000-0000-00000B640000}"/>
    <cellStyle name="Nota 2 6 2 2 4 2 4" xfId="12370" xr:uid="{00000000-0005-0000-0000-000052300000}"/>
    <cellStyle name="Nota 2 6 2 2 4 2 4 2" xfId="12371" xr:uid="{00000000-0005-0000-0000-000053300000}"/>
    <cellStyle name="Nota 2 6 2 2 4 2 5" xfId="12372" xr:uid="{00000000-0005-0000-0000-000054300000}"/>
    <cellStyle name="Nota 2 6 2 2 4 2 6" xfId="25131" xr:uid="{00000000-0005-0000-0000-00002B620000}"/>
    <cellStyle name="Nota 2 6 2 2 4 3" xfId="12373" xr:uid="{00000000-0005-0000-0000-000055300000}"/>
    <cellStyle name="Nota 2 6 2 2 4 3 2" xfId="12374" xr:uid="{00000000-0005-0000-0000-000056300000}"/>
    <cellStyle name="Nota 2 6 2 2 4 3 2 2" xfId="12375" xr:uid="{00000000-0005-0000-0000-000057300000}"/>
    <cellStyle name="Nota 2 6 2 2 4 3 2 2 2" xfId="27436" xr:uid="{00000000-0005-0000-0000-00002C6B0000}"/>
    <cellStyle name="Nota 2 6 2 2 4 3 3" xfId="12376" xr:uid="{00000000-0005-0000-0000-000058300000}"/>
    <cellStyle name="Nota 2 6 2 2 4 3 3 2" xfId="12377" xr:uid="{00000000-0005-0000-0000-000059300000}"/>
    <cellStyle name="Nota 2 6 2 2 4 3 3 3" xfId="27792" xr:uid="{00000000-0005-0000-0000-0000906C0000}"/>
    <cellStyle name="Nota 2 6 2 2 4 3 4" xfId="12378" xr:uid="{00000000-0005-0000-0000-00005A300000}"/>
    <cellStyle name="Nota 2 6 2 2 4 4" xfId="12379" xr:uid="{00000000-0005-0000-0000-00005B300000}"/>
    <cellStyle name="Nota 2 6 2 2 4 4 2" xfId="12380" xr:uid="{00000000-0005-0000-0000-00005C300000}"/>
    <cellStyle name="Nota 2 6 2 2 4 5" xfId="12381" xr:uid="{00000000-0005-0000-0000-00005D300000}"/>
    <cellStyle name="Nota 2 6 2 2 4 5 2" xfId="12382" xr:uid="{00000000-0005-0000-0000-00005E300000}"/>
    <cellStyle name="Nota 2 6 2 2 4 6" xfId="12383" xr:uid="{00000000-0005-0000-0000-00005F300000}"/>
    <cellStyle name="Nota 2 6 2 2 4 7" xfId="28568" xr:uid="{00000000-0005-0000-0000-0000986F0000}"/>
    <cellStyle name="Nota 2 6 2 2 5" xfId="1597" xr:uid="{00000000-0005-0000-0000-00003D060000}"/>
    <cellStyle name="Nota 2 6 2 2 5 2" xfId="2582" xr:uid="{00000000-0005-0000-0000-0000160A0000}"/>
    <cellStyle name="Nota 2 6 2 2 5 2 2" xfId="12384" xr:uid="{00000000-0005-0000-0000-000060300000}"/>
    <cellStyle name="Nota 2 6 2 2 5 2 2 2" xfId="12385" xr:uid="{00000000-0005-0000-0000-000061300000}"/>
    <cellStyle name="Nota 2 6 2 2 5 2 2 2 2" xfId="12386" xr:uid="{00000000-0005-0000-0000-000062300000}"/>
    <cellStyle name="Nota 2 6 2 2 5 2 2 3" xfId="12387" xr:uid="{00000000-0005-0000-0000-000063300000}"/>
    <cellStyle name="Nota 2 6 2 2 5 2 2 3 2" xfId="12388" xr:uid="{00000000-0005-0000-0000-000064300000}"/>
    <cellStyle name="Nota 2 6 2 2 5 2 2 3 3" xfId="26888" xr:uid="{00000000-0005-0000-0000-000008690000}"/>
    <cellStyle name="Nota 2 6 2 2 5 2 2 4" xfId="12389" xr:uid="{00000000-0005-0000-0000-000065300000}"/>
    <cellStyle name="Nota 2 6 2 2 5 2 2 5" xfId="29874" xr:uid="{00000000-0005-0000-0000-0000B2740000}"/>
    <cellStyle name="Nota 2 6 2 2 5 2 3" xfId="12390" xr:uid="{00000000-0005-0000-0000-000066300000}"/>
    <cellStyle name="Nota 2 6 2 2 5 2 3 2" xfId="12391" xr:uid="{00000000-0005-0000-0000-000067300000}"/>
    <cellStyle name="Nota 2 6 2 2 5 2 3 2 2" xfId="28242" xr:uid="{00000000-0005-0000-0000-0000526E0000}"/>
    <cellStyle name="Nota 2 6 2 2 5 2 3 3" xfId="26515" xr:uid="{00000000-0005-0000-0000-000093670000}"/>
    <cellStyle name="Nota 2 6 2 2 5 2 4" xfId="12392" xr:uid="{00000000-0005-0000-0000-000068300000}"/>
    <cellStyle name="Nota 2 6 2 2 5 2 4 2" xfId="12393" xr:uid="{00000000-0005-0000-0000-000069300000}"/>
    <cellStyle name="Nota 2 6 2 2 5 2 5" xfId="12394" xr:uid="{00000000-0005-0000-0000-00006A300000}"/>
    <cellStyle name="Nota 2 6 2 2 5 2 6" xfId="32231" xr:uid="{00000000-0005-0000-0000-0000E77D0000}"/>
    <cellStyle name="Nota 2 6 2 2 5 3" xfId="12395" xr:uid="{00000000-0005-0000-0000-00006B300000}"/>
    <cellStyle name="Nota 2 6 2 2 5 3 2" xfId="12396" xr:uid="{00000000-0005-0000-0000-00006C300000}"/>
    <cellStyle name="Nota 2 6 2 2 5 3 2 2" xfId="12397" xr:uid="{00000000-0005-0000-0000-00006D300000}"/>
    <cellStyle name="Nota 2 6 2 2 5 3 3" xfId="12398" xr:uid="{00000000-0005-0000-0000-00006E300000}"/>
    <cellStyle name="Nota 2 6 2 2 5 3 3 2" xfId="12399" xr:uid="{00000000-0005-0000-0000-00006F300000}"/>
    <cellStyle name="Nota 2 6 2 2 5 3 3 3" xfId="26406" xr:uid="{00000000-0005-0000-0000-000026670000}"/>
    <cellStyle name="Nota 2 6 2 2 5 3 4" xfId="12400" xr:uid="{00000000-0005-0000-0000-000070300000}"/>
    <cellStyle name="Nota 2 6 2 2 5 3 5" xfId="25220" xr:uid="{00000000-0005-0000-0000-000084620000}"/>
    <cellStyle name="Nota 2 6 2 2 5 4" xfId="12401" xr:uid="{00000000-0005-0000-0000-000071300000}"/>
    <cellStyle name="Nota 2 6 2 2 5 4 2" xfId="12402" xr:uid="{00000000-0005-0000-0000-000072300000}"/>
    <cellStyle name="Nota 2 6 2 2 5 5" xfId="12403" xr:uid="{00000000-0005-0000-0000-000073300000}"/>
    <cellStyle name="Nota 2 6 2 2 5 5 2" xfId="12404" xr:uid="{00000000-0005-0000-0000-000074300000}"/>
    <cellStyle name="Nota 2 6 2 2 5 5 3" xfId="28382" xr:uid="{00000000-0005-0000-0000-0000DE6E0000}"/>
    <cellStyle name="Nota 2 6 2 2 5 6" xfId="12405" xr:uid="{00000000-0005-0000-0000-000075300000}"/>
    <cellStyle name="Nota 2 6 2 2 5 6 2" xfId="30309" xr:uid="{00000000-0005-0000-0000-000065760000}"/>
    <cellStyle name="Nota 2 6 2 2 5 7" xfId="31794" xr:uid="{00000000-0005-0000-0000-0000327C0000}"/>
    <cellStyle name="Nota 2 6 2 2 6" xfId="1845" xr:uid="{00000000-0005-0000-0000-000035070000}"/>
    <cellStyle name="Nota 2 6 2 2 6 2" xfId="12406" xr:uid="{00000000-0005-0000-0000-000076300000}"/>
    <cellStyle name="Nota 2 6 2 2 6 2 2" xfId="12407" xr:uid="{00000000-0005-0000-0000-000077300000}"/>
    <cellStyle name="Nota 2 6 2 2 6 2 2 2" xfId="12408" xr:uid="{00000000-0005-0000-0000-000078300000}"/>
    <cellStyle name="Nota 2 6 2 2 6 2 2 3" xfId="30478" xr:uid="{00000000-0005-0000-0000-00000E770000}"/>
    <cellStyle name="Nota 2 6 2 2 6 2 3" xfId="12409" xr:uid="{00000000-0005-0000-0000-000079300000}"/>
    <cellStyle name="Nota 2 6 2 2 6 2 3 2" xfId="12410" xr:uid="{00000000-0005-0000-0000-00007A300000}"/>
    <cellStyle name="Nota 2 6 2 2 6 2 4" xfId="12411" xr:uid="{00000000-0005-0000-0000-00007B300000}"/>
    <cellStyle name="Nota 2 6 2 2 6 3" xfId="12412" xr:uid="{00000000-0005-0000-0000-00007C300000}"/>
    <cellStyle name="Nota 2 6 2 2 6 3 2" xfId="12413" xr:uid="{00000000-0005-0000-0000-00007D300000}"/>
    <cellStyle name="Nota 2 6 2 2 6 3 3" xfId="25158" xr:uid="{00000000-0005-0000-0000-000046620000}"/>
    <cellStyle name="Nota 2 6 2 2 6 4" xfId="12414" xr:uid="{00000000-0005-0000-0000-00007E300000}"/>
    <cellStyle name="Nota 2 6 2 2 6 4 2" xfId="12415" xr:uid="{00000000-0005-0000-0000-00007F300000}"/>
    <cellStyle name="Nota 2 6 2 2 6 5" xfId="12416" xr:uid="{00000000-0005-0000-0000-000080300000}"/>
    <cellStyle name="Nota 2 6 2 2 6 6" xfId="31213" xr:uid="{00000000-0005-0000-0000-0000ED790000}"/>
    <cellStyle name="Nota 2 6 2 2 7" xfId="2819" xr:uid="{00000000-0005-0000-0000-0000030B0000}"/>
    <cellStyle name="Nota 2 6 2 2 7 2" xfId="12417" xr:uid="{00000000-0005-0000-0000-000081300000}"/>
    <cellStyle name="Nota 2 6 2 2 7 2 2" xfId="12418" xr:uid="{00000000-0005-0000-0000-000082300000}"/>
    <cellStyle name="Nota 2 6 2 2 7 3" xfId="12419" xr:uid="{00000000-0005-0000-0000-000083300000}"/>
    <cellStyle name="Nota 2 6 2 2 7 3 2" xfId="12420" xr:uid="{00000000-0005-0000-0000-000084300000}"/>
    <cellStyle name="Nota 2 6 2 2 7 3 2 2" xfId="29133" xr:uid="{00000000-0005-0000-0000-0000CD710000}"/>
    <cellStyle name="Nota 2 6 2 2 7 3 3" xfId="25283" xr:uid="{00000000-0005-0000-0000-0000C3620000}"/>
    <cellStyle name="Nota 2 6 2 2 7 4" xfId="12421" xr:uid="{00000000-0005-0000-0000-000085300000}"/>
    <cellStyle name="Nota 2 6 2 2 7 5" xfId="30984" xr:uid="{00000000-0005-0000-0000-000008790000}"/>
    <cellStyle name="Nota 2 6 2 2 8" xfId="12422" xr:uid="{00000000-0005-0000-0000-000086300000}"/>
    <cellStyle name="Nota 2 6 2 2 8 2" xfId="12423" xr:uid="{00000000-0005-0000-0000-000087300000}"/>
    <cellStyle name="Nota 2 6 2 2 8 3" xfId="27584" xr:uid="{00000000-0005-0000-0000-0000C06B0000}"/>
    <cellStyle name="Nota 2 6 2 2 9" xfId="12424" xr:uid="{00000000-0005-0000-0000-000088300000}"/>
    <cellStyle name="Nota 2 6 2 2 9 2" xfId="12425" xr:uid="{00000000-0005-0000-0000-000089300000}"/>
    <cellStyle name="Nota 2 6 2 2 9 3" xfId="26124" xr:uid="{00000000-0005-0000-0000-00000C660000}"/>
    <cellStyle name="Nota 2 6 2 3" xfId="1256" xr:uid="{00000000-0005-0000-0000-0000E8040000}"/>
    <cellStyle name="Nota 2 6 2 3 2" xfId="1374" xr:uid="{00000000-0005-0000-0000-00005E050000}"/>
    <cellStyle name="Nota 2 6 2 3 2 2" xfId="2365" xr:uid="{00000000-0005-0000-0000-00003D090000}"/>
    <cellStyle name="Nota 2 6 2 3 2 2 2" xfId="12426" xr:uid="{00000000-0005-0000-0000-00008A300000}"/>
    <cellStyle name="Nota 2 6 2 3 2 2 2 2" xfId="12427" xr:uid="{00000000-0005-0000-0000-00008B300000}"/>
    <cellStyle name="Nota 2 6 2 3 2 2 2 2 2" xfId="12428" xr:uid="{00000000-0005-0000-0000-00008C300000}"/>
    <cellStyle name="Nota 2 6 2 3 2 2 2 2 3" xfId="26883" xr:uid="{00000000-0005-0000-0000-000003690000}"/>
    <cellStyle name="Nota 2 6 2 3 2 2 2 3" xfId="12429" xr:uid="{00000000-0005-0000-0000-00008D300000}"/>
    <cellStyle name="Nota 2 6 2 3 2 2 2 3 2" xfId="12430" xr:uid="{00000000-0005-0000-0000-00008E300000}"/>
    <cellStyle name="Nota 2 6 2 3 2 2 2 4" xfId="12431" xr:uid="{00000000-0005-0000-0000-00008F300000}"/>
    <cellStyle name="Nota 2 6 2 3 2 2 2 4 2" xfId="27092" xr:uid="{00000000-0005-0000-0000-0000D4690000}"/>
    <cellStyle name="Nota 2 6 2 3 2 2 3" xfId="12432" xr:uid="{00000000-0005-0000-0000-000090300000}"/>
    <cellStyle name="Nota 2 6 2 3 2 2 3 2" xfId="12433" xr:uid="{00000000-0005-0000-0000-000091300000}"/>
    <cellStyle name="Nota 2 6 2 3 2 2 3 3" xfId="26902" xr:uid="{00000000-0005-0000-0000-000016690000}"/>
    <cellStyle name="Nota 2 6 2 3 2 2 4" xfId="12434" xr:uid="{00000000-0005-0000-0000-000092300000}"/>
    <cellStyle name="Nota 2 6 2 3 2 2 4 2" xfId="12435" xr:uid="{00000000-0005-0000-0000-000093300000}"/>
    <cellStyle name="Nota 2 6 2 3 2 2 5" xfId="12436" xr:uid="{00000000-0005-0000-0000-000094300000}"/>
    <cellStyle name="Nota 2 6 2 3 2 2 6" xfId="25783" xr:uid="{00000000-0005-0000-0000-0000B7640000}"/>
    <cellStyle name="Nota 2 6 2 3 2 3" xfId="12437" xr:uid="{00000000-0005-0000-0000-000095300000}"/>
    <cellStyle name="Nota 2 6 2 3 2 3 2" xfId="12438" xr:uid="{00000000-0005-0000-0000-000096300000}"/>
    <cellStyle name="Nota 2 6 2 3 2 3 2 2" xfId="12439" xr:uid="{00000000-0005-0000-0000-000097300000}"/>
    <cellStyle name="Nota 2 6 2 3 2 3 3" xfId="12440" xr:uid="{00000000-0005-0000-0000-000098300000}"/>
    <cellStyle name="Nota 2 6 2 3 2 3 3 2" xfId="12441" xr:uid="{00000000-0005-0000-0000-000099300000}"/>
    <cellStyle name="Nota 2 6 2 3 2 3 3 2 2" xfId="30341" xr:uid="{00000000-0005-0000-0000-000085760000}"/>
    <cellStyle name="Nota 2 6 2 3 2 3 4" xfId="12442" xr:uid="{00000000-0005-0000-0000-00009A300000}"/>
    <cellStyle name="Nota 2 6 2 3 2 4" xfId="12443" xr:uid="{00000000-0005-0000-0000-00009B300000}"/>
    <cellStyle name="Nota 2 6 2 3 2 4 2" xfId="12444" xr:uid="{00000000-0005-0000-0000-00009C300000}"/>
    <cellStyle name="Nota 2 6 2 3 2 4 2 2" xfId="30805" xr:uid="{00000000-0005-0000-0000-000055780000}"/>
    <cellStyle name="Nota 2 6 2 3 2 5" xfId="12445" xr:uid="{00000000-0005-0000-0000-00009D300000}"/>
    <cellStyle name="Nota 2 6 2 3 2 5 2" xfId="12446" xr:uid="{00000000-0005-0000-0000-00009E300000}"/>
    <cellStyle name="Nota 2 6 2 3 2 6" xfId="12447" xr:uid="{00000000-0005-0000-0000-00009F300000}"/>
    <cellStyle name="Nota 2 6 2 3 2 7" xfId="31707" xr:uid="{00000000-0005-0000-0000-0000DB7B0000}"/>
    <cellStyle name="Nota 2 6 2 3 3" xfId="1636" xr:uid="{00000000-0005-0000-0000-000064060000}"/>
    <cellStyle name="Nota 2 6 2 3 3 2" xfId="2621" xr:uid="{00000000-0005-0000-0000-00003D0A0000}"/>
    <cellStyle name="Nota 2 6 2 3 3 2 2" xfId="12448" xr:uid="{00000000-0005-0000-0000-0000A0300000}"/>
    <cellStyle name="Nota 2 6 2 3 3 2 2 2" xfId="12449" xr:uid="{00000000-0005-0000-0000-0000A1300000}"/>
    <cellStyle name="Nota 2 6 2 3 3 2 2 2 2" xfId="12450" xr:uid="{00000000-0005-0000-0000-0000A2300000}"/>
    <cellStyle name="Nota 2 6 2 3 3 2 2 3" xfId="12451" xr:uid="{00000000-0005-0000-0000-0000A3300000}"/>
    <cellStyle name="Nota 2 6 2 3 3 2 2 3 2" xfId="12452" xr:uid="{00000000-0005-0000-0000-0000A4300000}"/>
    <cellStyle name="Nota 2 6 2 3 3 2 2 4" xfId="12453" xr:uid="{00000000-0005-0000-0000-0000A5300000}"/>
    <cellStyle name="Nota 2 6 2 3 3 2 2 5" xfId="30248" xr:uid="{00000000-0005-0000-0000-000028760000}"/>
    <cellStyle name="Nota 2 6 2 3 3 2 3" xfId="12454" xr:uid="{00000000-0005-0000-0000-0000A6300000}"/>
    <cellStyle name="Nota 2 6 2 3 3 2 3 2" xfId="12455" xr:uid="{00000000-0005-0000-0000-0000A7300000}"/>
    <cellStyle name="Nota 2 6 2 3 3 2 3 2 2" xfId="27756" xr:uid="{00000000-0005-0000-0000-00006C6C0000}"/>
    <cellStyle name="Nota 2 6 2 3 3 2 4" xfId="12456" xr:uid="{00000000-0005-0000-0000-0000A8300000}"/>
    <cellStyle name="Nota 2 6 2 3 3 2 4 2" xfId="12457" xr:uid="{00000000-0005-0000-0000-0000A9300000}"/>
    <cellStyle name="Nota 2 6 2 3 3 2 5" xfId="12458" xr:uid="{00000000-0005-0000-0000-0000AA300000}"/>
    <cellStyle name="Nota 2 6 2 3 3 3" xfId="12459" xr:uid="{00000000-0005-0000-0000-0000AB300000}"/>
    <cellStyle name="Nota 2 6 2 3 3 3 2" xfId="12460" xr:uid="{00000000-0005-0000-0000-0000AC300000}"/>
    <cellStyle name="Nota 2 6 2 3 3 3 2 2" xfId="12461" xr:uid="{00000000-0005-0000-0000-0000AD300000}"/>
    <cellStyle name="Nota 2 6 2 3 3 3 3" xfId="12462" xr:uid="{00000000-0005-0000-0000-0000AE300000}"/>
    <cellStyle name="Nota 2 6 2 3 3 3 3 2" xfId="12463" xr:uid="{00000000-0005-0000-0000-0000AF300000}"/>
    <cellStyle name="Nota 2 6 2 3 3 3 4" xfId="12464" xr:uid="{00000000-0005-0000-0000-0000B0300000}"/>
    <cellStyle name="Nota 2 6 2 3 3 4" xfId="12465" xr:uid="{00000000-0005-0000-0000-0000B1300000}"/>
    <cellStyle name="Nota 2 6 2 3 3 4 2" xfId="12466" xr:uid="{00000000-0005-0000-0000-0000B2300000}"/>
    <cellStyle name="Nota 2 6 2 3 3 5" xfId="12467" xr:uid="{00000000-0005-0000-0000-0000B3300000}"/>
    <cellStyle name="Nota 2 6 2 3 3 5 2" xfId="12468" xr:uid="{00000000-0005-0000-0000-0000B4300000}"/>
    <cellStyle name="Nota 2 6 2 3 3 6" xfId="12469" xr:uid="{00000000-0005-0000-0000-0000B5300000}"/>
    <cellStyle name="Nota 2 6 2 3 3 7" xfId="26384" xr:uid="{00000000-0005-0000-0000-000010670000}"/>
    <cellStyle name="Nota 2 6 2 3 4" xfId="2254" xr:uid="{00000000-0005-0000-0000-0000CE080000}"/>
    <cellStyle name="Nota 2 6 2 3 4 2" xfId="12470" xr:uid="{00000000-0005-0000-0000-0000B6300000}"/>
    <cellStyle name="Nota 2 6 2 3 4 2 2" xfId="12471" xr:uid="{00000000-0005-0000-0000-0000B7300000}"/>
    <cellStyle name="Nota 2 6 2 3 4 2 2 2" xfId="12472" xr:uid="{00000000-0005-0000-0000-0000B8300000}"/>
    <cellStyle name="Nota 2 6 2 3 4 2 3" xfId="12473" xr:uid="{00000000-0005-0000-0000-0000B9300000}"/>
    <cellStyle name="Nota 2 6 2 3 4 2 3 2" xfId="12474" xr:uid="{00000000-0005-0000-0000-0000BA300000}"/>
    <cellStyle name="Nota 2 6 2 3 4 2 4" xfId="12475" xr:uid="{00000000-0005-0000-0000-0000BB300000}"/>
    <cellStyle name="Nota 2 6 2 3 4 2 4 2" xfId="29833" xr:uid="{00000000-0005-0000-0000-000089740000}"/>
    <cellStyle name="Nota 2 6 2 3 4 2 5" xfId="30964" xr:uid="{00000000-0005-0000-0000-0000F4780000}"/>
    <cellStyle name="Nota 2 6 2 3 4 3" xfId="12476" xr:uid="{00000000-0005-0000-0000-0000BC300000}"/>
    <cellStyle name="Nota 2 6 2 3 4 3 2" xfId="12477" xr:uid="{00000000-0005-0000-0000-0000BD300000}"/>
    <cellStyle name="Nota 2 6 2 3 4 4" xfId="12478" xr:uid="{00000000-0005-0000-0000-0000BE300000}"/>
    <cellStyle name="Nota 2 6 2 3 4 4 2" xfId="12479" xr:uid="{00000000-0005-0000-0000-0000BF300000}"/>
    <cellStyle name="Nota 2 6 2 3 4 4 2 2" xfId="31328" xr:uid="{00000000-0005-0000-0000-0000607A0000}"/>
    <cellStyle name="Nota 2 6 2 3 4 5" xfId="12480" xr:uid="{00000000-0005-0000-0000-0000C0300000}"/>
    <cellStyle name="Nota 2 6 2 3 5" xfId="12481" xr:uid="{00000000-0005-0000-0000-0000C1300000}"/>
    <cellStyle name="Nota 2 6 2 3 5 2" xfId="12482" xr:uid="{00000000-0005-0000-0000-0000C2300000}"/>
    <cellStyle name="Nota 2 6 2 3 5 2 2" xfId="12483" xr:uid="{00000000-0005-0000-0000-0000C3300000}"/>
    <cellStyle name="Nota 2 6 2 3 5 3" xfId="12484" xr:uid="{00000000-0005-0000-0000-0000C4300000}"/>
    <cellStyle name="Nota 2 6 2 3 5 3 2" xfId="12485" xr:uid="{00000000-0005-0000-0000-0000C5300000}"/>
    <cellStyle name="Nota 2 6 2 3 5 4" xfId="12486" xr:uid="{00000000-0005-0000-0000-0000C6300000}"/>
    <cellStyle name="Nota 2 6 2 3 6" xfId="12487" xr:uid="{00000000-0005-0000-0000-0000C7300000}"/>
    <cellStyle name="Nota 2 6 2 3 6 2" xfId="12488" xr:uid="{00000000-0005-0000-0000-0000C8300000}"/>
    <cellStyle name="Nota 2 6 2 3 6 3" xfId="25239" xr:uid="{00000000-0005-0000-0000-000097620000}"/>
    <cellStyle name="Nota 2 6 2 3 7" xfId="12489" xr:uid="{00000000-0005-0000-0000-0000C9300000}"/>
    <cellStyle name="Nota 2 6 2 3 7 2" xfId="12490" xr:uid="{00000000-0005-0000-0000-0000CA300000}"/>
    <cellStyle name="Nota 2 6 2 3 7 3" xfId="29519" xr:uid="{00000000-0005-0000-0000-00004F730000}"/>
    <cellStyle name="Nota 2 6 2 3 8" xfId="12491" xr:uid="{00000000-0005-0000-0000-0000CB300000}"/>
    <cellStyle name="Nota 2 6 2 4" xfId="1218" xr:uid="{00000000-0005-0000-0000-0000C2040000}"/>
    <cellStyle name="Nota 2 6 2 4 2" xfId="1528" xr:uid="{00000000-0005-0000-0000-0000F8050000}"/>
    <cellStyle name="Nota 2 6 2 4 2 2" xfId="2519" xr:uid="{00000000-0005-0000-0000-0000D7090000}"/>
    <cellStyle name="Nota 2 6 2 4 2 2 2" xfId="12492" xr:uid="{00000000-0005-0000-0000-0000CC300000}"/>
    <cellStyle name="Nota 2 6 2 4 2 2 2 2" xfId="12493" xr:uid="{00000000-0005-0000-0000-0000CD300000}"/>
    <cellStyle name="Nota 2 6 2 4 2 2 2 2 2" xfId="12494" xr:uid="{00000000-0005-0000-0000-0000CE300000}"/>
    <cellStyle name="Nota 2 6 2 4 2 2 2 3" xfId="12495" xr:uid="{00000000-0005-0000-0000-0000CF300000}"/>
    <cellStyle name="Nota 2 6 2 4 2 2 2 3 2" xfId="12496" xr:uid="{00000000-0005-0000-0000-0000D0300000}"/>
    <cellStyle name="Nota 2 6 2 4 2 2 2 3 3" xfId="29620" xr:uid="{00000000-0005-0000-0000-0000B4730000}"/>
    <cellStyle name="Nota 2 6 2 4 2 2 2 4" xfId="12497" xr:uid="{00000000-0005-0000-0000-0000D1300000}"/>
    <cellStyle name="Nota 2 6 2 4 2 2 2 5" xfId="28222" xr:uid="{00000000-0005-0000-0000-00003E6E0000}"/>
    <cellStyle name="Nota 2 6 2 4 2 2 3" xfId="12498" xr:uid="{00000000-0005-0000-0000-0000D2300000}"/>
    <cellStyle name="Nota 2 6 2 4 2 2 3 2" xfId="12499" xr:uid="{00000000-0005-0000-0000-0000D3300000}"/>
    <cellStyle name="Nota 2 6 2 4 2 2 3 2 2" xfId="31204" xr:uid="{00000000-0005-0000-0000-0000E4790000}"/>
    <cellStyle name="Nota 2 6 2 4 2 2 4" xfId="12500" xr:uid="{00000000-0005-0000-0000-0000D4300000}"/>
    <cellStyle name="Nota 2 6 2 4 2 2 4 2" xfId="12501" xr:uid="{00000000-0005-0000-0000-0000D5300000}"/>
    <cellStyle name="Nota 2 6 2 4 2 2 4 2 2" xfId="28422" xr:uid="{00000000-0005-0000-0000-0000066F0000}"/>
    <cellStyle name="Nota 2 6 2 4 2 2 5" xfId="12502" xr:uid="{00000000-0005-0000-0000-0000D6300000}"/>
    <cellStyle name="Nota 2 6 2 4 2 2 5 2" xfId="28711" xr:uid="{00000000-0005-0000-0000-000027700000}"/>
    <cellStyle name="Nota 2 6 2 4 2 2 6" xfId="29543" xr:uid="{00000000-0005-0000-0000-000067730000}"/>
    <cellStyle name="Nota 2 6 2 4 2 3" xfId="12503" xr:uid="{00000000-0005-0000-0000-0000D7300000}"/>
    <cellStyle name="Nota 2 6 2 4 2 3 2" xfId="12504" xr:uid="{00000000-0005-0000-0000-0000D8300000}"/>
    <cellStyle name="Nota 2 6 2 4 2 3 2 2" xfId="12505" xr:uid="{00000000-0005-0000-0000-0000D9300000}"/>
    <cellStyle name="Nota 2 6 2 4 2 3 2 3" xfId="29413" xr:uid="{00000000-0005-0000-0000-0000E5720000}"/>
    <cellStyle name="Nota 2 6 2 4 2 3 3" xfId="12506" xr:uid="{00000000-0005-0000-0000-0000DA300000}"/>
    <cellStyle name="Nota 2 6 2 4 2 3 3 2" xfId="12507" xr:uid="{00000000-0005-0000-0000-0000DB300000}"/>
    <cellStyle name="Nota 2 6 2 4 2 3 3 2 2" xfId="26143" xr:uid="{00000000-0005-0000-0000-00001F660000}"/>
    <cellStyle name="Nota 2 6 2 4 2 3 4" xfId="12508" xr:uid="{00000000-0005-0000-0000-0000DC300000}"/>
    <cellStyle name="Nota 2 6 2 4 2 3 4 2" xfId="30137" xr:uid="{00000000-0005-0000-0000-0000B9750000}"/>
    <cellStyle name="Nota 2 6 2 4 2 4" xfId="12509" xr:uid="{00000000-0005-0000-0000-0000DD300000}"/>
    <cellStyle name="Nota 2 6 2 4 2 4 2" xfId="12510" xr:uid="{00000000-0005-0000-0000-0000DE300000}"/>
    <cellStyle name="Nota 2 6 2 4 2 4 2 2" xfId="30340" xr:uid="{00000000-0005-0000-0000-000084760000}"/>
    <cellStyle name="Nota 2 6 2 4 2 4 3" xfId="27664" xr:uid="{00000000-0005-0000-0000-0000106C0000}"/>
    <cellStyle name="Nota 2 6 2 4 2 5" xfId="12511" xr:uid="{00000000-0005-0000-0000-0000DF300000}"/>
    <cellStyle name="Nota 2 6 2 4 2 5 2" xfId="12512" xr:uid="{00000000-0005-0000-0000-0000E0300000}"/>
    <cellStyle name="Nota 2 6 2 4 2 5 2 2" xfId="29721" xr:uid="{00000000-0005-0000-0000-000019740000}"/>
    <cellStyle name="Nota 2 6 2 4 2 6" xfId="12513" xr:uid="{00000000-0005-0000-0000-0000E1300000}"/>
    <cellStyle name="Nota 2 6 2 4 2 6 2" xfId="25928" xr:uid="{00000000-0005-0000-0000-000048650000}"/>
    <cellStyle name="Nota 2 6 2 4 2 7" xfId="31754" xr:uid="{00000000-0005-0000-0000-00000A7C0000}"/>
    <cellStyle name="Nota 2 6 2 4 3" xfId="1790" xr:uid="{00000000-0005-0000-0000-0000FE060000}"/>
    <cellStyle name="Nota 2 6 2 4 3 2" xfId="2775" xr:uid="{00000000-0005-0000-0000-0000D70A0000}"/>
    <cellStyle name="Nota 2 6 2 4 3 2 2" xfId="12514" xr:uid="{00000000-0005-0000-0000-0000E2300000}"/>
    <cellStyle name="Nota 2 6 2 4 3 2 2 2" xfId="12515" xr:uid="{00000000-0005-0000-0000-0000E3300000}"/>
    <cellStyle name="Nota 2 6 2 4 3 2 2 2 2" xfId="12516" xr:uid="{00000000-0005-0000-0000-0000E4300000}"/>
    <cellStyle name="Nota 2 6 2 4 3 2 2 2 2 2" xfId="29405" xr:uid="{00000000-0005-0000-0000-0000DD720000}"/>
    <cellStyle name="Nota 2 6 2 4 3 2 2 3" xfId="12517" xr:uid="{00000000-0005-0000-0000-0000E5300000}"/>
    <cellStyle name="Nota 2 6 2 4 3 2 2 3 2" xfId="12518" xr:uid="{00000000-0005-0000-0000-0000E6300000}"/>
    <cellStyle name="Nota 2 6 2 4 3 2 2 4" xfId="12519" xr:uid="{00000000-0005-0000-0000-0000E7300000}"/>
    <cellStyle name="Nota 2 6 2 4 3 2 2 4 2" xfId="29286" xr:uid="{00000000-0005-0000-0000-000066720000}"/>
    <cellStyle name="Nota 2 6 2 4 3 2 3" xfId="12520" xr:uid="{00000000-0005-0000-0000-0000E8300000}"/>
    <cellStyle name="Nota 2 6 2 4 3 2 3 2" xfId="12521" xr:uid="{00000000-0005-0000-0000-0000E9300000}"/>
    <cellStyle name="Nota 2 6 2 4 3 2 4" xfId="12522" xr:uid="{00000000-0005-0000-0000-0000EA300000}"/>
    <cellStyle name="Nota 2 6 2 4 3 2 4 2" xfId="12523" xr:uid="{00000000-0005-0000-0000-0000EB300000}"/>
    <cellStyle name="Nota 2 6 2 4 3 2 4 2 2" xfId="30607" xr:uid="{00000000-0005-0000-0000-00008F770000}"/>
    <cellStyle name="Nota 2 6 2 4 3 2 5" xfId="12524" xr:uid="{00000000-0005-0000-0000-0000EC300000}"/>
    <cellStyle name="Nota 2 6 2 4 3 2 5 2" xfId="31205" xr:uid="{00000000-0005-0000-0000-0000E5790000}"/>
    <cellStyle name="Nota 2 6 2 4 3 3" xfId="12525" xr:uid="{00000000-0005-0000-0000-0000ED300000}"/>
    <cellStyle name="Nota 2 6 2 4 3 3 2" xfId="12526" xr:uid="{00000000-0005-0000-0000-0000EE300000}"/>
    <cellStyle name="Nota 2 6 2 4 3 3 2 2" xfId="12527" xr:uid="{00000000-0005-0000-0000-0000EF300000}"/>
    <cellStyle name="Nota 2 6 2 4 3 3 3" xfId="12528" xr:uid="{00000000-0005-0000-0000-0000F0300000}"/>
    <cellStyle name="Nota 2 6 2 4 3 3 3 2" xfId="12529" xr:uid="{00000000-0005-0000-0000-0000F1300000}"/>
    <cellStyle name="Nota 2 6 2 4 3 3 4" xfId="12530" xr:uid="{00000000-0005-0000-0000-0000F2300000}"/>
    <cellStyle name="Nota 2 6 2 4 3 4" xfId="12531" xr:uid="{00000000-0005-0000-0000-0000F3300000}"/>
    <cellStyle name="Nota 2 6 2 4 3 4 2" xfId="12532" xr:uid="{00000000-0005-0000-0000-0000F4300000}"/>
    <cellStyle name="Nota 2 6 2 4 3 4 2 2" xfId="29335" xr:uid="{00000000-0005-0000-0000-000097720000}"/>
    <cellStyle name="Nota 2 6 2 4 3 5" xfId="12533" xr:uid="{00000000-0005-0000-0000-0000F5300000}"/>
    <cellStyle name="Nota 2 6 2 4 3 5 2" xfId="12534" xr:uid="{00000000-0005-0000-0000-0000F6300000}"/>
    <cellStyle name="Nota 2 6 2 4 3 5 2 2" xfId="30275" xr:uid="{00000000-0005-0000-0000-000043760000}"/>
    <cellStyle name="Nota 2 6 2 4 3 5 3" xfId="29826" xr:uid="{00000000-0005-0000-0000-000082740000}"/>
    <cellStyle name="Nota 2 6 2 4 3 6" xfId="12535" xr:uid="{00000000-0005-0000-0000-0000F7300000}"/>
    <cellStyle name="Nota 2 6 2 4 3 6 2" xfId="27691" xr:uid="{00000000-0005-0000-0000-00002B6C0000}"/>
    <cellStyle name="Nota 2 6 2 4 4" xfId="2216" xr:uid="{00000000-0005-0000-0000-0000A8080000}"/>
    <cellStyle name="Nota 2 6 2 4 4 2" xfId="12536" xr:uid="{00000000-0005-0000-0000-0000F8300000}"/>
    <cellStyle name="Nota 2 6 2 4 4 2 2" xfId="12537" xr:uid="{00000000-0005-0000-0000-0000F9300000}"/>
    <cellStyle name="Nota 2 6 2 4 4 2 2 2" xfId="12538" xr:uid="{00000000-0005-0000-0000-0000FA300000}"/>
    <cellStyle name="Nota 2 6 2 4 4 2 3" xfId="12539" xr:uid="{00000000-0005-0000-0000-0000FB300000}"/>
    <cellStyle name="Nota 2 6 2 4 4 2 3 2" xfId="12540" xr:uid="{00000000-0005-0000-0000-0000FC300000}"/>
    <cellStyle name="Nota 2 6 2 4 4 2 3 3" xfId="28521" xr:uid="{00000000-0005-0000-0000-0000696F0000}"/>
    <cellStyle name="Nota 2 6 2 4 4 2 4" xfId="12541" xr:uid="{00000000-0005-0000-0000-0000FD300000}"/>
    <cellStyle name="Nota 2 6 2 4 4 3" xfId="12542" xr:uid="{00000000-0005-0000-0000-0000FE300000}"/>
    <cellStyle name="Nota 2 6 2 4 4 3 2" xfId="12543" xr:uid="{00000000-0005-0000-0000-0000FF300000}"/>
    <cellStyle name="Nota 2 6 2 4 4 3 3" xfId="26357" xr:uid="{00000000-0005-0000-0000-0000F5660000}"/>
    <cellStyle name="Nota 2 6 2 4 4 4" xfId="12544" xr:uid="{00000000-0005-0000-0000-000000310000}"/>
    <cellStyle name="Nota 2 6 2 4 4 4 2" xfId="12545" xr:uid="{00000000-0005-0000-0000-000001310000}"/>
    <cellStyle name="Nota 2 6 2 4 4 5" xfId="12546" xr:uid="{00000000-0005-0000-0000-000002310000}"/>
    <cellStyle name="Nota 2 6 2 4 5" xfId="12547" xr:uid="{00000000-0005-0000-0000-000003310000}"/>
    <cellStyle name="Nota 2 6 2 4 5 2" xfId="12548" xr:uid="{00000000-0005-0000-0000-000004310000}"/>
    <cellStyle name="Nota 2 6 2 4 5 2 2" xfId="12549" xr:uid="{00000000-0005-0000-0000-000005310000}"/>
    <cellStyle name="Nota 2 6 2 4 5 3" xfId="12550" xr:uid="{00000000-0005-0000-0000-000006310000}"/>
    <cellStyle name="Nota 2 6 2 4 5 3 2" xfId="12551" xr:uid="{00000000-0005-0000-0000-000007310000}"/>
    <cellStyle name="Nota 2 6 2 4 5 3 2 2" xfId="26001" xr:uid="{00000000-0005-0000-0000-000091650000}"/>
    <cellStyle name="Nota 2 6 2 4 5 3 3" xfId="29598" xr:uid="{00000000-0005-0000-0000-00009E730000}"/>
    <cellStyle name="Nota 2 6 2 4 5 4" xfId="12552" xr:uid="{00000000-0005-0000-0000-000008310000}"/>
    <cellStyle name="Nota 2 6 2 4 5 4 2" xfId="27000" xr:uid="{00000000-0005-0000-0000-000078690000}"/>
    <cellStyle name="Nota 2 6 2 4 5 5" xfId="32565" xr:uid="{00000000-0005-0000-0000-0000357F0000}"/>
    <cellStyle name="Nota 2 6 2 4 6" xfId="12553" xr:uid="{00000000-0005-0000-0000-000009310000}"/>
    <cellStyle name="Nota 2 6 2 4 6 2" xfId="12554" xr:uid="{00000000-0005-0000-0000-00000A310000}"/>
    <cellStyle name="Nota 2 6 2 4 6 3" xfId="28185" xr:uid="{00000000-0005-0000-0000-0000196E0000}"/>
    <cellStyle name="Nota 2 6 2 4 7" xfId="12555" xr:uid="{00000000-0005-0000-0000-00000B310000}"/>
    <cellStyle name="Nota 2 6 2 4 7 2" xfId="12556" xr:uid="{00000000-0005-0000-0000-00000C310000}"/>
    <cellStyle name="Nota 2 6 2 4 7 3" xfId="27528" xr:uid="{00000000-0005-0000-0000-0000886B0000}"/>
    <cellStyle name="Nota 2 6 2 4 8" xfId="12557" xr:uid="{00000000-0005-0000-0000-00000D310000}"/>
    <cellStyle name="Nota 2 6 2 5" xfId="1311" xr:uid="{00000000-0005-0000-0000-00001F050000}"/>
    <cellStyle name="Nota 2 6 2 5 2" xfId="2302" xr:uid="{00000000-0005-0000-0000-0000FE080000}"/>
    <cellStyle name="Nota 2 6 2 5 2 2" xfId="12558" xr:uid="{00000000-0005-0000-0000-00000E310000}"/>
    <cellStyle name="Nota 2 6 2 5 2 2 2" xfId="12559" xr:uid="{00000000-0005-0000-0000-00000F310000}"/>
    <cellStyle name="Nota 2 6 2 5 2 2 2 2" xfId="12560" xr:uid="{00000000-0005-0000-0000-000010310000}"/>
    <cellStyle name="Nota 2 6 2 5 2 2 3" xfId="12561" xr:uid="{00000000-0005-0000-0000-000011310000}"/>
    <cellStyle name="Nota 2 6 2 5 2 2 3 2" xfId="12562" xr:uid="{00000000-0005-0000-0000-000012310000}"/>
    <cellStyle name="Nota 2 6 2 5 2 2 3 3" xfId="28913" xr:uid="{00000000-0005-0000-0000-0000F1700000}"/>
    <cellStyle name="Nota 2 6 2 5 2 2 4" xfId="12563" xr:uid="{00000000-0005-0000-0000-000013310000}"/>
    <cellStyle name="Nota 2 6 2 5 2 2 5" xfId="28472" xr:uid="{00000000-0005-0000-0000-0000386F0000}"/>
    <cellStyle name="Nota 2 6 2 5 2 3" xfId="12564" xr:uid="{00000000-0005-0000-0000-000014310000}"/>
    <cellStyle name="Nota 2 6 2 5 2 3 2" xfId="12565" xr:uid="{00000000-0005-0000-0000-000015310000}"/>
    <cellStyle name="Nota 2 6 2 5 2 3 3" xfId="28029" xr:uid="{00000000-0005-0000-0000-00007D6D0000}"/>
    <cellStyle name="Nota 2 6 2 5 2 4" xfId="12566" xr:uid="{00000000-0005-0000-0000-000016310000}"/>
    <cellStyle name="Nota 2 6 2 5 2 4 2" xfId="12567" xr:uid="{00000000-0005-0000-0000-000017310000}"/>
    <cellStyle name="Nota 2 6 2 5 2 5" xfId="12568" xr:uid="{00000000-0005-0000-0000-000018310000}"/>
    <cellStyle name="Nota 2 6 2 5 2 6" xfId="26030" xr:uid="{00000000-0005-0000-0000-0000AE650000}"/>
    <cellStyle name="Nota 2 6 2 5 3" xfId="12569" xr:uid="{00000000-0005-0000-0000-000019310000}"/>
    <cellStyle name="Nota 2 6 2 5 3 2" xfId="12570" xr:uid="{00000000-0005-0000-0000-00001A310000}"/>
    <cellStyle name="Nota 2 6 2 5 3 2 2" xfId="12571" xr:uid="{00000000-0005-0000-0000-00001B310000}"/>
    <cellStyle name="Nota 2 6 2 5 3 3" xfId="12572" xr:uid="{00000000-0005-0000-0000-00001C310000}"/>
    <cellStyle name="Nota 2 6 2 5 3 3 2" xfId="12573" xr:uid="{00000000-0005-0000-0000-00001D310000}"/>
    <cellStyle name="Nota 2 6 2 5 3 3 3" xfId="27014" xr:uid="{00000000-0005-0000-0000-000086690000}"/>
    <cellStyle name="Nota 2 6 2 5 3 4" xfId="12574" xr:uid="{00000000-0005-0000-0000-00001E310000}"/>
    <cellStyle name="Nota 2 6 2 5 3 5" xfId="25458" xr:uid="{00000000-0005-0000-0000-000072630000}"/>
    <cellStyle name="Nota 2 6 2 5 4" xfId="12575" xr:uid="{00000000-0005-0000-0000-00001F310000}"/>
    <cellStyle name="Nota 2 6 2 5 4 2" xfId="12576" xr:uid="{00000000-0005-0000-0000-000020310000}"/>
    <cellStyle name="Nota 2 6 2 5 5" xfId="12577" xr:uid="{00000000-0005-0000-0000-000021310000}"/>
    <cellStyle name="Nota 2 6 2 5 5 2" xfId="12578" xr:uid="{00000000-0005-0000-0000-000022310000}"/>
    <cellStyle name="Nota 2 6 2 5 6" xfId="12579" xr:uid="{00000000-0005-0000-0000-000023310000}"/>
    <cellStyle name="Nota 2 6 2 5 7" xfId="31677" xr:uid="{00000000-0005-0000-0000-0000BD7B0000}"/>
    <cellStyle name="Nota 2 6 2 6" xfId="1573" xr:uid="{00000000-0005-0000-0000-000025060000}"/>
    <cellStyle name="Nota 2 6 2 6 2" xfId="2558" xr:uid="{00000000-0005-0000-0000-0000FE090000}"/>
    <cellStyle name="Nota 2 6 2 6 2 2" xfId="12580" xr:uid="{00000000-0005-0000-0000-000024310000}"/>
    <cellStyle name="Nota 2 6 2 6 2 2 2" xfId="12581" xr:uid="{00000000-0005-0000-0000-000025310000}"/>
    <cellStyle name="Nota 2 6 2 6 2 2 2 2" xfId="12582" xr:uid="{00000000-0005-0000-0000-000026310000}"/>
    <cellStyle name="Nota 2 6 2 6 2 2 3" xfId="12583" xr:uid="{00000000-0005-0000-0000-000027310000}"/>
    <cellStyle name="Nota 2 6 2 6 2 2 3 2" xfId="12584" xr:uid="{00000000-0005-0000-0000-000028310000}"/>
    <cellStyle name="Nota 2 6 2 6 2 2 4" xfId="12585" xr:uid="{00000000-0005-0000-0000-000029310000}"/>
    <cellStyle name="Nota 2 6 2 6 2 3" xfId="12586" xr:uid="{00000000-0005-0000-0000-00002A310000}"/>
    <cellStyle name="Nota 2 6 2 6 2 3 2" xfId="12587" xr:uid="{00000000-0005-0000-0000-00002B310000}"/>
    <cellStyle name="Nota 2 6 2 6 2 4" xfId="12588" xr:uid="{00000000-0005-0000-0000-00002C310000}"/>
    <cellStyle name="Nota 2 6 2 6 2 4 2" xfId="12589" xr:uid="{00000000-0005-0000-0000-00002D310000}"/>
    <cellStyle name="Nota 2 6 2 6 2 4 3" xfId="26687" xr:uid="{00000000-0005-0000-0000-00003F680000}"/>
    <cellStyle name="Nota 2 6 2 6 2 5" xfId="12590" xr:uid="{00000000-0005-0000-0000-00002E310000}"/>
    <cellStyle name="Nota 2 6 2 6 2 6" xfId="32220" xr:uid="{00000000-0005-0000-0000-0000DC7D0000}"/>
    <cellStyle name="Nota 2 6 2 6 3" xfId="12591" xr:uid="{00000000-0005-0000-0000-00002F310000}"/>
    <cellStyle name="Nota 2 6 2 6 3 2" xfId="12592" xr:uid="{00000000-0005-0000-0000-000030310000}"/>
    <cellStyle name="Nota 2 6 2 6 3 2 2" xfId="12593" xr:uid="{00000000-0005-0000-0000-000031310000}"/>
    <cellStyle name="Nota 2 6 2 6 3 3" xfId="12594" xr:uid="{00000000-0005-0000-0000-000032310000}"/>
    <cellStyle name="Nota 2 6 2 6 3 3 2" xfId="12595" xr:uid="{00000000-0005-0000-0000-000033310000}"/>
    <cellStyle name="Nota 2 6 2 6 3 4" xfId="12596" xr:uid="{00000000-0005-0000-0000-000034310000}"/>
    <cellStyle name="Nota 2 6 2 6 3 4 2" xfId="31275" xr:uid="{00000000-0005-0000-0000-00002B7A0000}"/>
    <cellStyle name="Nota 2 6 2 6 3 5" xfId="28762" xr:uid="{00000000-0005-0000-0000-00005A700000}"/>
    <cellStyle name="Nota 2 6 2 6 4" xfId="12597" xr:uid="{00000000-0005-0000-0000-000035310000}"/>
    <cellStyle name="Nota 2 6 2 6 4 2" xfId="12598" xr:uid="{00000000-0005-0000-0000-000036310000}"/>
    <cellStyle name="Nota 2 6 2 6 5" xfId="12599" xr:uid="{00000000-0005-0000-0000-000037310000}"/>
    <cellStyle name="Nota 2 6 2 6 5 2" xfId="12600" xr:uid="{00000000-0005-0000-0000-000038310000}"/>
    <cellStyle name="Nota 2 6 2 6 5 2 2" xfId="26455" xr:uid="{00000000-0005-0000-0000-000057670000}"/>
    <cellStyle name="Nota 2 6 2 6 6" xfId="12601" xr:uid="{00000000-0005-0000-0000-000039310000}"/>
    <cellStyle name="Nota 2 6 2 6 7" xfId="31780" xr:uid="{00000000-0005-0000-0000-0000247C0000}"/>
    <cellStyle name="Nota 2 6 2 7" xfId="1834" xr:uid="{00000000-0005-0000-0000-00002A070000}"/>
    <cellStyle name="Nota 2 6 2 7 2" xfId="12602" xr:uid="{00000000-0005-0000-0000-00003A310000}"/>
    <cellStyle name="Nota 2 6 2 7 2 2" xfId="12603" xr:uid="{00000000-0005-0000-0000-00003B310000}"/>
    <cellStyle name="Nota 2 6 2 7 2 2 2" xfId="12604" xr:uid="{00000000-0005-0000-0000-00003C310000}"/>
    <cellStyle name="Nota 2 6 2 7 2 3" xfId="12605" xr:uid="{00000000-0005-0000-0000-00003D310000}"/>
    <cellStyle name="Nota 2 6 2 7 2 3 2" xfId="12606" xr:uid="{00000000-0005-0000-0000-00003E310000}"/>
    <cellStyle name="Nota 2 6 2 7 2 4" xfId="12607" xr:uid="{00000000-0005-0000-0000-00003F310000}"/>
    <cellStyle name="Nota 2 6 2 7 2 5" xfId="31179" xr:uid="{00000000-0005-0000-0000-0000CB790000}"/>
    <cellStyle name="Nota 2 6 2 7 3" xfId="12608" xr:uid="{00000000-0005-0000-0000-000040310000}"/>
    <cellStyle name="Nota 2 6 2 7 3 2" xfId="12609" xr:uid="{00000000-0005-0000-0000-000041310000}"/>
    <cellStyle name="Nota 2 6 2 7 3 3" xfId="29716" xr:uid="{00000000-0005-0000-0000-000014740000}"/>
    <cellStyle name="Nota 2 6 2 7 4" xfId="12610" xr:uid="{00000000-0005-0000-0000-000042310000}"/>
    <cellStyle name="Nota 2 6 2 7 4 2" xfId="12611" xr:uid="{00000000-0005-0000-0000-000043310000}"/>
    <cellStyle name="Nota 2 6 2 7 4 2 2" xfId="27631" xr:uid="{00000000-0005-0000-0000-0000EF6B0000}"/>
    <cellStyle name="Nota 2 6 2 7 5" xfId="12612" xr:uid="{00000000-0005-0000-0000-000044310000}"/>
    <cellStyle name="Nota 2 6 2 7 6" xfId="28321" xr:uid="{00000000-0005-0000-0000-0000A16E0000}"/>
    <cellStyle name="Nota 2 6 2 8" xfId="12613" xr:uid="{00000000-0005-0000-0000-000045310000}"/>
    <cellStyle name="Nota 2 6 2 8 2" xfId="12614" xr:uid="{00000000-0005-0000-0000-000046310000}"/>
    <cellStyle name="Nota 2 6 2 9" xfId="12615" xr:uid="{00000000-0005-0000-0000-000047310000}"/>
    <cellStyle name="Nota 2 6 2 9 2" xfId="12616" xr:uid="{00000000-0005-0000-0000-000048310000}"/>
    <cellStyle name="Nota 2 6 2 9 3" xfId="31335" xr:uid="{00000000-0005-0000-0000-0000677A0000}"/>
    <cellStyle name="Nota 2 6 3" xfId="894" xr:uid="{00000000-0005-0000-0000-00007E030000}"/>
    <cellStyle name="Nota 2 6 3 2" xfId="1403" xr:uid="{00000000-0005-0000-0000-00007B050000}"/>
    <cellStyle name="Nota 2 6 3 2 2" xfId="2394" xr:uid="{00000000-0005-0000-0000-00005A090000}"/>
    <cellStyle name="Nota 2 6 3 2 2 2" xfId="12617" xr:uid="{00000000-0005-0000-0000-000049310000}"/>
    <cellStyle name="Nota 2 6 3 2 2 2 2" xfId="12618" xr:uid="{00000000-0005-0000-0000-00004A310000}"/>
    <cellStyle name="Nota 2 6 3 2 2 2 2 2" xfId="12619" xr:uid="{00000000-0005-0000-0000-00004B310000}"/>
    <cellStyle name="Nota 2 6 3 2 2 2 3" xfId="12620" xr:uid="{00000000-0005-0000-0000-00004C310000}"/>
    <cellStyle name="Nota 2 6 3 2 2 2 3 2" xfId="12621" xr:uid="{00000000-0005-0000-0000-00004D310000}"/>
    <cellStyle name="Nota 2 6 3 2 2 2 3 2 2" xfId="29514" xr:uid="{00000000-0005-0000-0000-00004A730000}"/>
    <cellStyle name="Nota 2 6 3 2 2 2 4" xfId="12622" xr:uid="{00000000-0005-0000-0000-00004E310000}"/>
    <cellStyle name="Nota 2 6 3 2 2 2 5" xfId="28067" xr:uid="{00000000-0005-0000-0000-0000A36D0000}"/>
    <cellStyle name="Nota 2 6 3 2 2 3" xfId="12623" xr:uid="{00000000-0005-0000-0000-00004F310000}"/>
    <cellStyle name="Nota 2 6 3 2 2 3 2" xfId="12624" xr:uid="{00000000-0005-0000-0000-000050310000}"/>
    <cellStyle name="Nota 2 6 3 2 2 4" xfId="12625" xr:uid="{00000000-0005-0000-0000-000051310000}"/>
    <cellStyle name="Nota 2 6 3 2 2 4 2" xfId="12626" xr:uid="{00000000-0005-0000-0000-000052310000}"/>
    <cellStyle name="Nota 2 6 3 2 2 4 3" xfId="27214" xr:uid="{00000000-0005-0000-0000-00004E6A0000}"/>
    <cellStyle name="Nota 2 6 3 2 2 5" xfId="12627" xr:uid="{00000000-0005-0000-0000-000053310000}"/>
    <cellStyle name="Nota 2 6 3 2 3" xfId="12628" xr:uid="{00000000-0005-0000-0000-000054310000}"/>
    <cellStyle name="Nota 2 6 3 2 3 2" xfId="12629" xr:uid="{00000000-0005-0000-0000-000055310000}"/>
    <cellStyle name="Nota 2 6 3 2 3 2 2" xfId="12630" xr:uid="{00000000-0005-0000-0000-000056310000}"/>
    <cellStyle name="Nota 2 6 3 2 3 3" xfId="12631" xr:uid="{00000000-0005-0000-0000-000057310000}"/>
    <cellStyle name="Nota 2 6 3 2 3 3 2" xfId="12632" xr:uid="{00000000-0005-0000-0000-000058310000}"/>
    <cellStyle name="Nota 2 6 3 2 3 4" xfId="12633" xr:uid="{00000000-0005-0000-0000-000059310000}"/>
    <cellStyle name="Nota 2 6 3 2 4" xfId="12634" xr:uid="{00000000-0005-0000-0000-00005A310000}"/>
    <cellStyle name="Nota 2 6 3 2 4 2" xfId="12635" xr:uid="{00000000-0005-0000-0000-00005B310000}"/>
    <cellStyle name="Nota 2 6 3 2 5" xfId="12636" xr:uid="{00000000-0005-0000-0000-00005C310000}"/>
    <cellStyle name="Nota 2 6 3 2 5 2" xfId="12637" xr:uid="{00000000-0005-0000-0000-00005D310000}"/>
    <cellStyle name="Nota 2 6 3 2 6" xfId="12638" xr:uid="{00000000-0005-0000-0000-00005E310000}"/>
    <cellStyle name="Nota 2 6 3 2 7" xfId="31719" xr:uid="{00000000-0005-0000-0000-0000E77B0000}"/>
    <cellStyle name="Nota 2 6 3 3" xfId="1665" xr:uid="{00000000-0005-0000-0000-000081060000}"/>
    <cellStyle name="Nota 2 6 3 3 2" xfId="2650" xr:uid="{00000000-0005-0000-0000-00005A0A0000}"/>
    <cellStyle name="Nota 2 6 3 3 2 2" xfId="12639" xr:uid="{00000000-0005-0000-0000-00005F310000}"/>
    <cellStyle name="Nota 2 6 3 3 2 2 2" xfId="12640" xr:uid="{00000000-0005-0000-0000-000060310000}"/>
    <cellStyle name="Nota 2 6 3 3 2 2 2 2" xfId="12641" xr:uid="{00000000-0005-0000-0000-000061310000}"/>
    <cellStyle name="Nota 2 6 3 3 2 2 2 3" xfId="31046" xr:uid="{00000000-0005-0000-0000-000046790000}"/>
    <cellStyle name="Nota 2 6 3 3 2 2 3" xfId="12642" xr:uid="{00000000-0005-0000-0000-000062310000}"/>
    <cellStyle name="Nota 2 6 3 3 2 2 3 2" xfId="12643" xr:uid="{00000000-0005-0000-0000-000063310000}"/>
    <cellStyle name="Nota 2 6 3 3 2 2 4" xfId="12644" xr:uid="{00000000-0005-0000-0000-000064310000}"/>
    <cellStyle name="Nota 2 6 3 3 2 3" xfId="12645" xr:uid="{00000000-0005-0000-0000-000065310000}"/>
    <cellStyle name="Nota 2 6 3 3 2 3 2" xfId="12646" xr:uid="{00000000-0005-0000-0000-000066310000}"/>
    <cellStyle name="Nota 2 6 3 3 2 3 2 2" xfId="29442" xr:uid="{00000000-0005-0000-0000-000002730000}"/>
    <cellStyle name="Nota 2 6 3 3 2 4" xfId="12647" xr:uid="{00000000-0005-0000-0000-000067310000}"/>
    <cellStyle name="Nota 2 6 3 3 2 4 2" xfId="12648" xr:uid="{00000000-0005-0000-0000-000068310000}"/>
    <cellStyle name="Nota 2 6 3 3 2 4 2 2" xfId="30334" xr:uid="{00000000-0005-0000-0000-00007E760000}"/>
    <cellStyle name="Nota 2 6 3 3 2 4 3" xfId="27444" xr:uid="{00000000-0005-0000-0000-0000346B0000}"/>
    <cellStyle name="Nota 2 6 3 3 2 5" xfId="12649" xr:uid="{00000000-0005-0000-0000-000069310000}"/>
    <cellStyle name="Nota 2 6 3 3 2 5 2" xfId="30090" xr:uid="{00000000-0005-0000-0000-00008A750000}"/>
    <cellStyle name="Nota 2 6 3 3 2 6" xfId="32270" xr:uid="{00000000-0005-0000-0000-00000E7E0000}"/>
    <cellStyle name="Nota 2 6 3 3 3" xfId="12650" xr:uid="{00000000-0005-0000-0000-00006A310000}"/>
    <cellStyle name="Nota 2 6 3 3 3 2" xfId="12651" xr:uid="{00000000-0005-0000-0000-00006B310000}"/>
    <cellStyle name="Nota 2 6 3 3 3 2 2" xfId="12652" xr:uid="{00000000-0005-0000-0000-00006C310000}"/>
    <cellStyle name="Nota 2 6 3 3 3 2 2 2" xfId="26917" xr:uid="{00000000-0005-0000-0000-000025690000}"/>
    <cellStyle name="Nota 2 6 3 3 3 3" xfId="12653" xr:uid="{00000000-0005-0000-0000-00006D310000}"/>
    <cellStyle name="Nota 2 6 3 3 3 3 2" xfId="12654" xr:uid="{00000000-0005-0000-0000-00006E310000}"/>
    <cellStyle name="Nota 2 6 3 3 3 3 2 2" xfId="30980" xr:uid="{00000000-0005-0000-0000-000004790000}"/>
    <cellStyle name="Nota 2 6 3 3 3 3 3" xfId="27506" xr:uid="{00000000-0005-0000-0000-0000726B0000}"/>
    <cellStyle name="Nota 2 6 3 3 3 4" xfId="12655" xr:uid="{00000000-0005-0000-0000-00006F310000}"/>
    <cellStyle name="Nota 2 6 3 3 3 4 2" xfId="31019" xr:uid="{00000000-0005-0000-0000-00002B790000}"/>
    <cellStyle name="Nota 2 6 3 3 3 5" xfId="27441" xr:uid="{00000000-0005-0000-0000-0000316B0000}"/>
    <cellStyle name="Nota 2 6 3 3 4" xfId="12656" xr:uid="{00000000-0005-0000-0000-000070310000}"/>
    <cellStyle name="Nota 2 6 3 3 4 2" xfId="12657" xr:uid="{00000000-0005-0000-0000-000071310000}"/>
    <cellStyle name="Nota 2 6 3 3 4 3" xfId="25583" xr:uid="{00000000-0005-0000-0000-0000EF630000}"/>
    <cellStyle name="Nota 2 6 3 3 5" xfId="12658" xr:uid="{00000000-0005-0000-0000-000072310000}"/>
    <cellStyle name="Nota 2 6 3 3 5 2" xfId="12659" xr:uid="{00000000-0005-0000-0000-000073310000}"/>
    <cellStyle name="Nota 2 6 3 3 6" xfId="12660" xr:uid="{00000000-0005-0000-0000-000074310000}"/>
    <cellStyle name="Nota 2 6 3 3 6 2" xfId="29981" xr:uid="{00000000-0005-0000-0000-00001D750000}"/>
    <cellStyle name="Nota 2 6 3 3 7" xfId="31832" xr:uid="{00000000-0005-0000-0000-0000587C0000}"/>
    <cellStyle name="Nota 2 6 3 4" xfId="1942" xr:uid="{00000000-0005-0000-0000-000096070000}"/>
    <cellStyle name="Nota 2 6 3 4 2" xfId="12661" xr:uid="{00000000-0005-0000-0000-000075310000}"/>
    <cellStyle name="Nota 2 6 3 4 2 2" xfId="12662" xr:uid="{00000000-0005-0000-0000-000076310000}"/>
    <cellStyle name="Nota 2 6 3 4 2 2 2" xfId="12663" xr:uid="{00000000-0005-0000-0000-000077310000}"/>
    <cellStyle name="Nota 2 6 3 4 2 2 2 2" xfId="30417" xr:uid="{00000000-0005-0000-0000-0000D1760000}"/>
    <cellStyle name="Nota 2 6 3 4 2 3" xfId="12664" xr:uid="{00000000-0005-0000-0000-000078310000}"/>
    <cellStyle name="Nota 2 6 3 4 2 3 2" xfId="12665" xr:uid="{00000000-0005-0000-0000-000079310000}"/>
    <cellStyle name="Nota 2 6 3 4 2 4" xfId="12666" xr:uid="{00000000-0005-0000-0000-00007A310000}"/>
    <cellStyle name="Nota 2 6 3 4 3" xfId="12667" xr:uid="{00000000-0005-0000-0000-00007B310000}"/>
    <cellStyle name="Nota 2 6 3 4 3 2" xfId="12668" xr:uid="{00000000-0005-0000-0000-00007C310000}"/>
    <cellStyle name="Nota 2 6 3 4 4" xfId="12669" xr:uid="{00000000-0005-0000-0000-00007D310000}"/>
    <cellStyle name="Nota 2 6 3 4 4 2" xfId="12670" xr:uid="{00000000-0005-0000-0000-00007E310000}"/>
    <cellStyle name="Nota 2 6 3 4 5" xfId="12671" xr:uid="{00000000-0005-0000-0000-00007F310000}"/>
    <cellStyle name="Nota 2 6 3 4 5 2" xfId="29857" xr:uid="{00000000-0005-0000-0000-0000A1740000}"/>
    <cellStyle name="Nota 2 6 3 4 6" xfId="32055" xr:uid="{00000000-0005-0000-0000-0000377D0000}"/>
    <cellStyle name="Nota 2 6 3 5" xfId="12672" xr:uid="{00000000-0005-0000-0000-000080310000}"/>
    <cellStyle name="Nota 2 6 3 5 2" xfId="12673" xr:uid="{00000000-0005-0000-0000-000081310000}"/>
    <cellStyle name="Nota 2 6 3 5 2 2" xfId="12674" xr:uid="{00000000-0005-0000-0000-000082310000}"/>
    <cellStyle name="Nota 2 6 3 5 3" xfId="12675" xr:uid="{00000000-0005-0000-0000-000083310000}"/>
    <cellStyle name="Nota 2 6 3 5 3 2" xfId="12676" xr:uid="{00000000-0005-0000-0000-000084310000}"/>
    <cellStyle name="Nota 2 6 3 5 3 3" xfId="26034" xr:uid="{00000000-0005-0000-0000-0000B2650000}"/>
    <cellStyle name="Nota 2 6 3 5 4" xfId="12677" xr:uid="{00000000-0005-0000-0000-000085310000}"/>
    <cellStyle name="Nota 2 6 3 5 4 2" xfId="29930" xr:uid="{00000000-0005-0000-0000-0000EA740000}"/>
    <cellStyle name="Nota 2 6 3 6" xfId="12678" xr:uid="{00000000-0005-0000-0000-000086310000}"/>
    <cellStyle name="Nota 2 6 3 6 2" xfId="12679" xr:uid="{00000000-0005-0000-0000-000087310000}"/>
    <cellStyle name="Nota 2 6 3 7" xfId="12680" xr:uid="{00000000-0005-0000-0000-000088310000}"/>
    <cellStyle name="Nota 2 6 3 7 2" xfId="12681" xr:uid="{00000000-0005-0000-0000-000089310000}"/>
    <cellStyle name="Nota 2 6 3 8" xfId="12682" xr:uid="{00000000-0005-0000-0000-00008A310000}"/>
    <cellStyle name="Nota 2 6 3 8 2" xfId="29960" xr:uid="{00000000-0005-0000-0000-000008750000}"/>
    <cellStyle name="Nota 2 6 3 9" xfId="26461" xr:uid="{00000000-0005-0000-0000-00005D670000}"/>
    <cellStyle name="Nota 2 6 4" xfId="921" xr:uid="{00000000-0005-0000-0000-000099030000}"/>
    <cellStyle name="Nota 2 6 4 2" xfId="1963" xr:uid="{00000000-0005-0000-0000-0000AB070000}"/>
    <cellStyle name="Nota 2 6 4 2 2" xfId="12683" xr:uid="{00000000-0005-0000-0000-00008B310000}"/>
    <cellStyle name="Nota 2 6 4 2 2 2" xfId="12684" xr:uid="{00000000-0005-0000-0000-00008C310000}"/>
    <cellStyle name="Nota 2 6 4 2 2 2 2" xfId="12685" xr:uid="{00000000-0005-0000-0000-00008D310000}"/>
    <cellStyle name="Nota 2 6 4 2 2 2 3" xfId="31007" xr:uid="{00000000-0005-0000-0000-00001F790000}"/>
    <cellStyle name="Nota 2 6 4 2 2 3" xfId="12686" xr:uid="{00000000-0005-0000-0000-00008E310000}"/>
    <cellStyle name="Nota 2 6 4 2 2 3 2" xfId="12687" xr:uid="{00000000-0005-0000-0000-00008F310000}"/>
    <cellStyle name="Nota 2 6 4 2 2 4" xfId="12688" xr:uid="{00000000-0005-0000-0000-000090310000}"/>
    <cellStyle name="Nota 2 6 4 2 2 5" xfId="31038" xr:uid="{00000000-0005-0000-0000-00003E790000}"/>
    <cellStyle name="Nota 2 6 4 2 3" xfId="12689" xr:uid="{00000000-0005-0000-0000-000091310000}"/>
    <cellStyle name="Nota 2 6 4 2 3 2" xfId="12690" xr:uid="{00000000-0005-0000-0000-000092310000}"/>
    <cellStyle name="Nota 2 6 4 2 4" xfId="12691" xr:uid="{00000000-0005-0000-0000-000093310000}"/>
    <cellStyle name="Nota 2 6 4 2 4 2" xfId="12692" xr:uid="{00000000-0005-0000-0000-000094310000}"/>
    <cellStyle name="Nota 2 6 4 2 4 2 2" xfId="29931" xr:uid="{00000000-0005-0000-0000-0000EB740000}"/>
    <cellStyle name="Nota 2 6 4 2 4 3" xfId="28671" xr:uid="{00000000-0005-0000-0000-0000FF6F0000}"/>
    <cellStyle name="Nota 2 6 4 2 5" xfId="12693" xr:uid="{00000000-0005-0000-0000-000095310000}"/>
    <cellStyle name="Nota 2 6 4 2 6" xfId="32064" xr:uid="{00000000-0005-0000-0000-0000407D0000}"/>
    <cellStyle name="Nota 2 6 4 3" xfId="12694" xr:uid="{00000000-0005-0000-0000-000096310000}"/>
    <cellStyle name="Nota 2 6 4 3 2" xfId="12695" xr:uid="{00000000-0005-0000-0000-000097310000}"/>
    <cellStyle name="Nota 2 6 4 3 2 2" xfId="12696" xr:uid="{00000000-0005-0000-0000-000098310000}"/>
    <cellStyle name="Nota 2 6 4 3 2 3" xfId="25343" xr:uid="{00000000-0005-0000-0000-0000FF620000}"/>
    <cellStyle name="Nota 2 6 4 3 3" xfId="12697" xr:uid="{00000000-0005-0000-0000-000099310000}"/>
    <cellStyle name="Nota 2 6 4 3 3 2" xfId="12698" xr:uid="{00000000-0005-0000-0000-00009A310000}"/>
    <cellStyle name="Nota 2 6 4 3 3 2 2" xfId="30032" xr:uid="{00000000-0005-0000-0000-000050750000}"/>
    <cellStyle name="Nota 2 6 4 3 4" xfId="12699" xr:uid="{00000000-0005-0000-0000-00009B310000}"/>
    <cellStyle name="Nota 2 6 4 3 5" xfId="30503" xr:uid="{00000000-0005-0000-0000-000027770000}"/>
    <cellStyle name="Nota 2 6 4 4" xfId="12700" xr:uid="{00000000-0005-0000-0000-00009C310000}"/>
    <cellStyle name="Nota 2 6 4 4 2" xfId="12701" xr:uid="{00000000-0005-0000-0000-00009D310000}"/>
    <cellStyle name="Nota 2 6 4 5" xfId="12702" xr:uid="{00000000-0005-0000-0000-00009E310000}"/>
    <cellStyle name="Nota 2 6 4 5 2" xfId="12703" xr:uid="{00000000-0005-0000-0000-00009F310000}"/>
    <cellStyle name="Nota 2 6 4 5 2 2" xfId="25885" xr:uid="{00000000-0005-0000-0000-00001D650000}"/>
    <cellStyle name="Nota 2 6 4 6" xfId="12704" xr:uid="{00000000-0005-0000-0000-0000A0310000}"/>
    <cellStyle name="Nota 2 6 4 6 2" xfId="30031" xr:uid="{00000000-0005-0000-0000-00004F750000}"/>
    <cellStyle name="Nota 2 6 4 7" xfId="31617" xr:uid="{00000000-0005-0000-0000-0000817B0000}"/>
    <cellStyle name="Nota 2 6 5" xfId="1012" xr:uid="{00000000-0005-0000-0000-0000F4030000}"/>
    <cellStyle name="Nota 2 6 5 2" xfId="2030" xr:uid="{00000000-0005-0000-0000-0000EE070000}"/>
    <cellStyle name="Nota 2 6 5 2 2" xfId="12705" xr:uid="{00000000-0005-0000-0000-0000A1310000}"/>
    <cellStyle name="Nota 2 6 5 2 2 2" xfId="12706" xr:uid="{00000000-0005-0000-0000-0000A2310000}"/>
    <cellStyle name="Nota 2 6 5 2 2 2 2" xfId="12707" xr:uid="{00000000-0005-0000-0000-0000A3310000}"/>
    <cellStyle name="Nota 2 6 5 2 2 2 3" xfId="30189" xr:uid="{00000000-0005-0000-0000-0000ED750000}"/>
    <cellStyle name="Nota 2 6 5 2 2 3" xfId="12708" xr:uid="{00000000-0005-0000-0000-0000A4310000}"/>
    <cellStyle name="Nota 2 6 5 2 2 3 2" xfId="12709" xr:uid="{00000000-0005-0000-0000-0000A5310000}"/>
    <cellStyle name="Nota 2 6 5 2 2 4" xfId="12710" xr:uid="{00000000-0005-0000-0000-0000A6310000}"/>
    <cellStyle name="Nota 2 6 5 2 2 4 2" xfId="28458" xr:uid="{00000000-0005-0000-0000-00002A6F0000}"/>
    <cellStyle name="Nota 2 6 5 2 3" xfId="12711" xr:uid="{00000000-0005-0000-0000-0000A7310000}"/>
    <cellStyle name="Nota 2 6 5 2 3 2" xfId="12712" xr:uid="{00000000-0005-0000-0000-0000A8310000}"/>
    <cellStyle name="Nota 2 6 5 2 4" xfId="12713" xr:uid="{00000000-0005-0000-0000-0000A9310000}"/>
    <cellStyle name="Nota 2 6 5 2 4 2" xfId="12714" xr:uid="{00000000-0005-0000-0000-0000AA310000}"/>
    <cellStyle name="Nota 2 6 5 2 5" xfId="12715" xr:uid="{00000000-0005-0000-0000-0000AB310000}"/>
    <cellStyle name="Nota 2 6 5 2 5 2" xfId="26586" xr:uid="{00000000-0005-0000-0000-0000DA670000}"/>
    <cellStyle name="Nota 2 6 5 3" xfId="12716" xr:uid="{00000000-0005-0000-0000-0000AC310000}"/>
    <cellStyle name="Nota 2 6 5 3 2" xfId="12717" xr:uid="{00000000-0005-0000-0000-0000AD310000}"/>
    <cellStyle name="Nota 2 6 5 3 2 2" xfId="12718" xr:uid="{00000000-0005-0000-0000-0000AE310000}"/>
    <cellStyle name="Nota 2 6 5 3 3" xfId="12719" xr:uid="{00000000-0005-0000-0000-0000AF310000}"/>
    <cellStyle name="Nota 2 6 5 3 3 2" xfId="12720" xr:uid="{00000000-0005-0000-0000-0000B0310000}"/>
    <cellStyle name="Nota 2 6 5 3 4" xfId="12721" xr:uid="{00000000-0005-0000-0000-0000B1310000}"/>
    <cellStyle name="Nota 2 6 5 3 4 2" xfId="26797" xr:uid="{00000000-0005-0000-0000-0000AD680000}"/>
    <cellStyle name="Nota 2 6 5 3 5" xfId="32459" xr:uid="{00000000-0005-0000-0000-0000CB7E0000}"/>
    <cellStyle name="Nota 2 6 5 4" xfId="12722" xr:uid="{00000000-0005-0000-0000-0000B2310000}"/>
    <cellStyle name="Nota 2 6 5 4 2" xfId="12723" xr:uid="{00000000-0005-0000-0000-0000B3310000}"/>
    <cellStyle name="Nota 2 6 5 5" xfId="12724" xr:uid="{00000000-0005-0000-0000-0000B4310000}"/>
    <cellStyle name="Nota 2 6 5 5 2" xfId="12725" xr:uid="{00000000-0005-0000-0000-0000B5310000}"/>
    <cellStyle name="Nota 2 6 5 6" xfId="12726" xr:uid="{00000000-0005-0000-0000-0000B6310000}"/>
    <cellStyle name="Nota 2 6 5 6 2" xfId="30069" xr:uid="{00000000-0005-0000-0000-000075750000}"/>
    <cellStyle name="Nota 2 6 5 7" xfId="25302" xr:uid="{00000000-0005-0000-0000-0000D6620000}"/>
    <cellStyle name="Nota 2 6 6" xfId="1099" xr:uid="{00000000-0005-0000-0000-00004B040000}"/>
    <cellStyle name="Nota 2 6 6 2" xfId="12727" xr:uid="{00000000-0005-0000-0000-0000B7310000}"/>
    <cellStyle name="Nota 2 6 6 2 2" xfId="12728" xr:uid="{00000000-0005-0000-0000-0000B8310000}"/>
    <cellStyle name="Nota 2 6 6 2 2 2" xfId="12729" xr:uid="{00000000-0005-0000-0000-0000B9310000}"/>
    <cellStyle name="Nota 2 6 6 2 2 2 2" xfId="28599" xr:uid="{00000000-0005-0000-0000-0000B76F0000}"/>
    <cellStyle name="Nota 2 6 6 2 2 3" xfId="28131" xr:uid="{00000000-0005-0000-0000-0000E36D0000}"/>
    <cellStyle name="Nota 2 6 6 2 3" xfId="12730" xr:uid="{00000000-0005-0000-0000-0000BA310000}"/>
    <cellStyle name="Nota 2 6 6 2 3 2" xfId="12731" xr:uid="{00000000-0005-0000-0000-0000BB310000}"/>
    <cellStyle name="Nota 2 6 6 2 4" xfId="12732" xr:uid="{00000000-0005-0000-0000-0000BC310000}"/>
    <cellStyle name="Nota 2 6 6 2 5" xfId="26709" xr:uid="{00000000-0005-0000-0000-000055680000}"/>
    <cellStyle name="Nota 2 6 6 3" xfId="12733" xr:uid="{00000000-0005-0000-0000-0000BD310000}"/>
    <cellStyle name="Nota 2 6 6 3 2" xfId="12734" xr:uid="{00000000-0005-0000-0000-0000BE310000}"/>
    <cellStyle name="Nota 2 6 6 4" xfId="12735" xr:uid="{00000000-0005-0000-0000-0000BF310000}"/>
    <cellStyle name="Nota 2 6 6 4 2" xfId="12736" xr:uid="{00000000-0005-0000-0000-0000C0310000}"/>
    <cellStyle name="Nota 2 6 6 5" xfId="12737" xr:uid="{00000000-0005-0000-0000-0000C1310000}"/>
    <cellStyle name="Nota 2 6 6 6" xfId="31960" xr:uid="{00000000-0005-0000-0000-0000D87C0000}"/>
    <cellStyle name="Nota 2 6 7" xfId="2820" xr:uid="{00000000-0005-0000-0000-0000040B0000}"/>
    <cellStyle name="Nota 2 6 7 2" xfId="12738" xr:uid="{00000000-0005-0000-0000-0000C2310000}"/>
    <cellStyle name="Nota 2 6 7 2 2" xfId="12739" xr:uid="{00000000-0005-0000-0000-0000C3310000}"/>
    <cellStyle name="Nota 2 6 7 3" xfId="12740" xr:uid="{00000000-0005-0000-0000-0000C4310000}"/>
    <cellStyle name="Nota 2 6 7 3 2" xfId="12741" xr:uid="{00000000-0005-0000-0000-0000C5310000}"/>
    <cellStyle name="Nota 2 6 7 4" xfId="12742" xr:uid="{00000000-0005-0000-0000-0000C6310000}"/>
    <cellStyle name="Nota 2 6 7 5" xfId="31932" xr:uid="{00000000-0005-0000-0000-0000BC7C0000}"/>
    <cellStyle name="Nota 2 6 8" xfId="12743" xr:uid="{00000000-0005-0000-0000-0000C7310000}"/>
    <cellStyle name="Nota 2 6 8 2" xfId="12744" xr:uid="{00000000-0005-0000-0000-0000C8310000}"/>
    <cellStyle name="Nota 2 6 8 2 2" xfId="27312" xr:uid="{00000000-0005-0000-0000-0000B06A0000}"/>
    <cellStyle name="Nota 2 6 8 3" xfId="30460" xr:uid="{00000000-0005-0000-0000-0000FC760000}"/>
    <cellStyle name="Nota 2 6 9" xfId="12745" xr:uid="{00000000-0005-0000-0000-0000C9310000}"/>
    <cellStyle name="Nota 2 6 9 2" xfId="12746" xr:uid="{00000000-0005-0000-0000-0000CA310000}"/>
    <cellStyle name="Nota 2 6 9 2 2" xfId="29531" xr:uid="{00000000-0005-0000-0000-00005B730000}"/>
    <cellStyle name="Nota 2 7" xfId="444" xr:uid="{00000000-0005-0000-0000-0000BC010000}"/>
    <cellStyle name="Nota 2 8" xfId="480" xr:uid="{00000000-0005-0000-0000-0000E0010000}"/>
    <cellStyle name="Nota 3" xfId="579" xr:uid="{00000000-0005-0000-0000-000043020000}"/>
    <cellStyle name="Nota 3 2" xfId="536" xr:uid="{00000000-0005-0000-0000-000018020000}"/>
    <cellStyle name="Nota 3 2 2" xfId="491" xr:uid="{00000000-0005-0000-0000-0000EB010000}"/>
    <cellStyle name="Nota 3 2 3" xfId="416" xr:uid="{00000000-0005-0000-0000-0000A0010000}"/>
    <cellStyle name="Nota 3 2 3 10" xfId="12747" xr:uid="{00000000-0005-0000-0000-0000CB310000}"/>
    <cellStyle name="Nota 3 2 3 11" xfId="31397" xr:uid="{00000000-0005-0000-0000-0000A57A0000}"/>
    <cellStyle name="Nota 3 2 3 2" xfId="967" xr:uid="{00000000-0005-0000-0000-0000C7030000}"/>
    <cellStyle name="Nota 3 2 3 2 10" xfId="12748" xr:uid="{00000000-0005-0000-0000-0000CC310000}"/>
    <cellStyle name="Nota 3 2 3 2 10 2" xfId="26387" xr:uid="{00000000-0005-0000-0000-000013670000}"/>
    <cellStyle name="Nota 3 2 3 2 11" xfId="31435" xr:uid="{00000000-0005-0000-0000-0000CB7A0000}"/>
    <cellStyle name="Nota 3 2 3 2 2" xfId="889" xr:uid="{00000000-0005-0000-0000-000079030000}"/>
    <cellStyle name="Nota 3 2 3 2 2 10" xfId="12749" xr:uid="{00000000-0005-0000-0000-0000CD310000}"/>
    <cellStyle name="Nota 3 2 3 2 2 10 2" xfId="26986" xr:uid="{00000000-0005-0000-0000-00006A690000}"/>
    <cellStyle name="Nota 3 2 3 2 2 2" xfId="1251" xr:uid="{00000000-0005-0000-0000-0000E3040000}"/>
    <cellStyle name="Nota 3 2 3 2 2 2 2" xfId="1536" xr:uid="{00000000-0005-0000-0000-000000060000}"/>
    <cellStyle name="Nota 3 2 3 2 2 2 2 2" xfId="2527" xr:uid="{00000000-0005-0000-0000-0000DF090000}"/>
    <cellStyle name="Nota 3 2 3 2 2 2 2 2 2" xfId="12750" xr:uid="{00000000-0005-0000-0000-0000CE310000}"/>
    <cellStyle name="Nota 3 2 3 2 2 2 2 2 2 2" xfId="12751" xr:uid="{00000000-0005-0000-0000-0000CF310000}"/>
    <cellStyle name="Nota 3 2 3 2 2 2 2 2 2 2 2" xfId="12752" xr:uid="{00000000-0005-0000-0000-0000D0310000}"/>
    <cellStyle name="Nota 3 2 3 2 2 2 2 2 2 2 3" xfId="28516" xr:uid="{00000000-0005-0000-0000-0000646F0000}"/>
    <cellStyle name="Nota 3 2 3 2 2 2 2 2 2 3" xfId="12753" xr:uid="{00000000-0005-0000-0000-0000D1310000}"/>
    <cellStyle name="Nota 3 2 3 2 2 2 2 2 2 3 2" xfId="12754" xr:uid="{00000000-0005-0000-0000-0000D2310000}"/>
    <cellStyle name="Nota 3 2 3 2 2 2 2 2 2 3 2 2" xfId="29971" xr:uid="{00000000-0005-0000-0000-000013750000}"/>
    <cellStyle name="Nota 3 2 3 2 2 2 2 2 2 4" xfId="12755" xr:uid="{00000000-0005-0000-0000-0000D3310000}"/>
    <cellStyle name="Nota 3 2 3 2 2 2 2 2 3" xfId="12756" xr:uid="{00000000-0005-0000-0000-0000D4310000}"/>
    <cellStyle name="Nota 3 2 3 2 2 2 2 2 3 2" xfId="12757" xr:uid="{00000000-0005-0000-0000-0000D5310000}"/>
    <cellStyle name="Nota 3 2 3 2 2 2 2 2 4" xfId="12758" xr:uid="{00000000-0005-0000-0000-0000D6310000}"/>
    <cellStyle name="Nota 3 2 3 2 2 2 2 2 4 2" xfId="12759" xr:uid="{00000000-0005-0000-0000-0000D7310000}"/>
    <cellStyle name="Nota 3 2 3 2 2 2 2 2 4 2 2" xfId="29972" xr:uid="{00000000-0005-0000-0000-000014750000}"/>
    <cellStyle name="Nota 3 2 3 2 2 2 2 2 5" xfId="12760" xr:uid="{00000000-0005-0000-0000-0000D8310000}"/>
    <cellStyle name="Nota 3 2 3 2 2 2 2 2 6" xfId="32201" xr:uid="{00000000-0005-0000-0000-0000C97D0000}"/>
    <cellStyle name="Nota 3 2 3 2 2 2 2 3" xfId="12761" xr:uid="{00000000-0005-0000-0000-0000D9310000}"/>
    <cellStyle name="Nota 3 2 3 2 2 2 2 3 2" xfId="12762" xr:uid="{00000000-0005-0000-0000-0000DA310000}"/>
    <cellStyle name="Nota 3 2 3 2 2 2 2 3 2 2" xfId="12763" xr:uid="{00000000-0005-0000-0000-0000DB310000}"/>
    <cellStyle name="Nota 3 2 3 2 2 2 2 3 3" xfId="12764" xr:uid="{00000000-0005-0000-0000-0000DC310000}"/>
    <cellStyle name="Nota 3 2 3 2 2 2 2 3 3 2" xfId="12765" xr:uid="{00000000-0005-0000-0000-0000DD310000}"/>
    <cellStyle name="Nota 3 2 3 2 2 2 2 3 3 2 2" xfId="29941" xr:uid="{00000000-0005-0000-0000-0000F5740000}"/>
    <cellStyle name="Nota 3 2 3 2 2 2 2 3 4" xfId="12766" xr:uid="{00000000-0005-0000-0000-0000DE310000}"/>
    <cellStyle name="Nota 3 2 3 2 2 2 2 3 4 2" xfId="30347" xr:uid="{00000000-0005-0000-0000-00008B760000}"/>
    <cellStyle name="Nota 3 2 3 2 2 2 2 3 5" xfId="30338" xr:uid="{00000000-0005-0000-0000-000082760000}"/>
    <cellStyle name="Nota 3 2 3 2 2 2 2 4" xfId="12767" xr:uid="{00000000-0005-0000-0000-0000DF310000}"/>
    <cellStyle name="Nota 3 2 3 2 2 2 2 4 2" xfId="12768" xr:uid="{00000000-0005-0000-0000-0000E0310000}"/>
    <cellStyle name="Nota 3 2 3 2 2 2 2 5" xfId="12769" xr:uid="{00000000-0005-0000-0000-0000E1310000}"/>
    <cellStyle name="Nota 3 2 3 2 2 2 2 5 2" xfId="12770" xr:uid="{00000000-0005-0000-0000-0000E2310000}"/>
    <cellStyle name="Nota 3 2 3 2 2 2 2 5 2 2" xfId="30292" xr:uid="{00000000-0005-0000-0000-000054760000}"/>
    <cellStyle name="Nota 3 2 3 2 2 2 2 6" xfId="12771" xr:uid="{00000000-0005-0000-0000-0000E3310000}"/>
    <cellStyle name="Nota 3 2 3 2 2 2 2 6 2" xfId="25119" xr:uid="{00000000-0005-0000-0000-00001F620000}"/>
    <cellStyle name="Nota 3 2 3 2 2 2 2 7" xfId="29623" xr:uid="{00000000-0005-0000-0000-0000B7730000}"/>
    <cellStyle name="Nota 3 2 3 2 2 2 3" xfId="1798" xr:uid="{00000000-0005-0000-0000-000006070000}"/>
    <cellStyle name="Nota 3 2 3 2 2 2 3 2" xfId="2783" xr:uid="{00000000-0005-0000-0000-0000DF0A0000}"/>
    <cellStyle name="Nota 3 2 3 2 2 2 3 2 2" xfId="12772" xr:uid="{00000000-0005-0000-0000-0000E4310000}"/>
    <cellStyle name="Nota 3 2 3 2 2 2 3 2 2 2" xfId="12773" xr:uid="{00000000-0005-0000-0000-0000E5310000}"/>
    <cellStyle name="Nota 3 2 3 2 2 2 3 2 2 2 2" xfId="12774" xr:uid="{00000000-0005-0000-0000-0000E6310000}"/>
    <cellStyle name="Nota 3 2 3 2 2 2 3 2 2 2 2 2" xfId="28947" xr:uid="{00000000-0005-0000-0000-000013710000}"/>
    <cellStyle name="Nota 3 2 3 2 2 2 3 2 2 3" xfId="12775" xr:uid="{00000000-0005-0000-0000-0000E7310000}"/>
    <cellStyle name="Nota 3 2 3 2 2 2 3 2 2 3 2" xfId="12776" xr:uid="{00000000-0005-0000-0000-0000E8310000}"/>
    <cellStyle name="Nota 3 2 3 2 2 2 3 2 2 4" xfId="12777" xr:uid="{00000000-0005-0000-0000-0000E9310000}"/>
    <cellStyle name="Nota 3 2 3 2 2 2 3 2 2 4 2" xfId="29904" xr:uid="{00000000-0005-0000-0000-0000D0740000}"/>
    <cellStyle name="Nota 3 2 3 2 2 2 3 2 3" xfId="12778" xr:uid="{00000000-0005-0000-0000-0000EA310000}"/>
    <cellStyle name="Nota 3 2 3 2 2 2 3 2 3 2" xfId="12779" xr:uid="{00000000-0005-0000-0000-0000EB310000}"/>
    <cellStyle name="Nota 3 2 3 2 2 2 3 2 4" xfId="12780" xr:uid="{00000000-0005-0000-0000-0000EC310000}"/>
    <cellStyle name="Nota 3 2 3 2 2 2 3 2 4 2" xfId="12781" xr:uid="{00000000-0005-0000-0000-0000ED310000}"/>
    <cellStyle name="Nota 3 2 3 2 2 2 3 2 5" xfId="12782" xr:uid="{00000000-0005-0000-0000-0000EE310000}"/>
    <cellStyle name="Nota 3 2 3 2 2 2 3 2 6" xfId="32347" xr:uid="{00000000-0005-0000-0000-00005B7E0000}"/>
    <cellStyle name="Nota 3 2 3 2 2 2 3 3" xfId="12783" xr:uid="{00000000-0005-0000-0000-0000EF310000}"/>
    <cellStyle name="Nota 3 2 3 2 2 2 3 3 2" xfId="12784" xr:uid="{00000000-0005-0000-0000-0000F0310000}"/>
    <cellStyle name="Nota 3 2 3 2 2 2 3 3 2 2" xfId="12785" xr:uid="{00000000-0005-0000-0000-0000F1310000}"/>
    <cellStyle name="Nota 3 2 3 2 2 2 3 3 3" xfId="12786" xr:uid="{00000000-0005-0000-0000-0000F2310000}"/>
    <cellStyle name="Nota 3 2 3 2 2 2 3 3 3 2" xfId="12787" xr:uid="{00000000-0005-0000-0000-0000F3310000}"/>
    <cellStyle name="Nota 3 2 3 2 2 2 3 3 4" xfId="12788" xr:uid="{00000000-0005-0000-0000-0000F4310000}"/>
    <cellStyle name="Nota 3 2 3 2 2 2 3 3 4 2" xfId="27858" xr:uid="{00000000-0005-0000-0000-0000D26C0000}"/>
    <cellStyle name="Nota 3 2 3 2 2 2 3 4" xfId="12789" xr:uid="{00000000-0005-0000-0000-0000F5310000}"/>
    <cellStyle name="Nota 3 2 3 2 2 2 3 4 2" xfId="12790" xr:uid="{00000000-0005-0000-0000-0000F6310000}"/>
    <cellStyle name="Nota 3 2 3 2 2 2 3 4 2 2" xfId="31164" xr:uid="{00000000-0005-0000-0000-0000BC790000}"/>
    <cellStyle name="Nota 3 2 3 2 2 2 3 5" xfId="12791" xr:uid="{00000000-0005-0000-0000-0000F7310000}"/>
    <cellStyle name="Nota 3 2 3 2 2 2 3 5 2" xfId="12792" xr:uid="{00000000-0005-0000-0000-0000F8310000}"/>
    <cellStyle name="Nota 3 2 3 2 2 2 3 6" xfId="12793" xr:uid="{00000000-0005-0000-0000-0000F9310000}"/>
    <cellStyle name="Nota 3 2 3 2 2 2 3 6 2" xfId="25695" xr:uid="{00000000-0005-0000-0000-00005F640000}"/>
    <cellStyle name="Nota 3 2 3 2 2 2 3 7" xfId="28376" xr:uid="{00000000-0005-0000-0000-0000D86E0000}"/>
    <cellStyle name="Nota 3 2 3 2 2 2 4" xfId="2249" xr:uid="{00000000-0005-0000-0000-0000C9080000}"/>
    <cellStyle name="Nota 3 2 3 2 2 2 4 2" xfId="12794" xr:uid="{00000000-0005-0000-0000-0000FA310000}"/>
    <cellStyle name="Nota 3 2 3 2 2 2 4 2 2" xfId="12795" xr:uid="{00000000-0005-0000-0000-0000FB310000}"/>
    <cellStyle name="Nota 3 2 3 2 2 2 4 2 2 2" xfId="12796" xr:uid="{00000000-0005-0000-0000-0000FC310000}"/>
    <cellStyle name="Nota 3 2 3 2 2 2 4 2 2 3" xfId="26112" xr:uid="{00000000-0005-0000-0000-000000660000}"/>
    <cellStyle name="Nota 3 2 3 2 2 2 4 2 3" xfId="12797" xr:uid="{00000000-0005-0000-0000-0000FD310000}"/>
    <cellStyle name="Nota 3 2 3 2 2 2 4 2 3 2" xfId="12798" xr:uid="{00000000-0005-0000-0000-0000FE310000}"/>
    <cellStyle name="Nota 3 2 3 2 2 2 4 2 3 3" xfId="25895" xr:uid="{00000000-0005-0000-0000-000027650000}"/>
    <cellStyle name="Nota 3 2 3 2 2 2 4 2 4" xfId="12799" xr:uid="{00000000-0005-0000-0000-0000FF310000}"/>
    <cellStyle name="Nota 3 2 3 2 2 2 4 2 4 2" xfId="26495" xr:uid="{00000000-0005-0000-0000-00007F670000}"/>
    <cellStyle name="Nota 3 2 3 2 2 2 4 3" xfId="12800" xr:uid="{00000000-0005-0000-0000-000000320000}"/>
    <cellStyle name="Nota 3 2 3 2 2 2 4 3 2" xfId="12801" xr:uid="{00000000-0005-0000-0000-000001320000}"/>
    <cellStyle name="Nota 3 2 3 2 2 2 4 3 3" xfId="29144" xr:uid="{00000000-0005-0000-0000-0000D8710000}"/>
    <cellStyle name="Nota 3 2 3 2 2 2 4 4" xfId="12802" xr:uid="{00000000-0005-0000-0000-000002320000}"/>
    <cellStyle name="Nota 3 2 3 2 2 2 4 4 2" xfId="12803" xr:uid="{00000000-0005-0000-0000-000003320000}"/>
    <cellStyle name="Nota 3 2 3 2 2 2 4 4 2 2" xfId="29075" xr:uid="{00000000-0005-0000-0000-000093710000}"/>
    <cellStyle name="Nota 3 2 3 2 2 2 4 4 3" xfId="26311" xr:uid="{00000000-0005-0000-0000-0000C7660000}"/>
    <cellStyle name="Nota 3 2 3 2 2 2 4 5" xfId="12804" xr:uid="{00000000-0005-0000-0000-000004320000}"/>
    <cellStyle name="Nota 3 2 3 2 2 2 4 5 2" xfId="28477" xr:uid="{00000000-0005-0000-0000-00003D6F0000}"/>
    <cellStyle name="Nota 3 2 3 2 2 2 5" xfId="12805" xr:uid="{00000000-0005-0000-0000-000005320000}"/>
    <cellStyle name="Nota 3 2 3 2 2 2 5 2" xfId="12806" xr:uid="{00000000-0005-0000-0000-000006320000}"/>
    <cellStyle name="Nota 3 2 3 2 2 2 5 2 2" xfId="12807" xr:uid="{00000000-0005-0000-0000-000007320000}"/>
    <cellStyle name="Nota 3 2 3 2 2 2 5 3" xfId="12808" xr:uid="{00000000-0005-0000-0000-000008320000}"/>
    <cellStyle name="Nota 3 2 3 2 2 2 5 3 2" xfId="12809" xr:uid="{00000000-0005-0000-0000-000009320000}"/>
    <cellStyle name="Nota 3 2 3 2 2 2 5 3 3" xfId="26221" xr:uid="{00000000-0005-0000-0000-00006D660000}"/>
    <cellStyle name="Nota 3 2 3 2 2 2 5 4" xfId="12810" xr:uid="{00000000-0005-0000-0000-00000A320000}"/>
    <cellStyle name="Nota 3 2 3 2 2 2 5 4 2" xfId="27746" xr:uid="{00000000-0005-0000-0000-0000626C0000}"/>
    <cellStyle name="Nota 3 2 3 2 2 2 5 5" xfId="30950" xr:uid="{00000000-0005-0000-0000-0000E6780000}"/>
    <cellStyle name="Nota 3 2 3 2 2 2 6" xfId="12811" xr:uid="{00000000-0005-0000-0000-00000B320000}"/>
    <cellStyle name="Nota 3 2 3 2 2 2 6 2" xfId="12812" xr:uid="{00000000-0005-0000-0000-00000C320000}"/>
    <cellStyle name="Nota 3 2 3 2 2 2 6 2 2" xfId="31170" xr:uid="{00000000-0005-0000-0000-0000C2790000}"/>
    <cellStyle name="Nota 3 2 3 2 2 2 6 3" xfId="25415" xr:uid="{00000000-0005-0000-0000-000047630000}"/>
    <cellStyle name="Nota 3 2 3 2 2 2 7" xfId="12813" xr:uid="{00000000-0005-0000-0000-00000D320000}"/>
    <cellStyle name="Nota 3 2 3 2 2 2 7 2" xfId="12814" xr:uid="{00000000-0005-0000-0000-00000E320000}"/>
    <cellStyle name="Nota 3 2 3 2 2 2 8" xfId="12815" xr:uid="{00000000-0005-0000-0000-00000F320000}"/>
    <cellStyle name="Nota 3 2 3 2 2 2 8 2" xfId="29858" xr:uid="{00000000-0005-0000-0000-0000A2740000}"/>
    <cellStyle name="Nota 3 2 3 2 2 2 9" xfId="31591" xr:uid="{00000000-0005-0000-0000-0000677B0000}"/>
    <cellStyle name="Nota 3 2 3 2 2 3" xfId="1401" xr:uid="{00000000-0005-0000-0000-000079050000}"/>
    <cellStyle name="Nota 3 2 3 2 2 3 2" xfId="1663" xr:uid="{00000000-0005-0000-0000-00007F060000}"/>
    <cellStyle name="Nota 3 2 3 2 2 3 2 2" xfId="2648" xr:uid="{00000000-0005-0000-0000-0000580A0000}"/>
    <cellStyle name="Nota 3 2 3 2 2 3 2 2 2" xfId="12816" xr:uid="{00000000-0005-0000-0000-000010320000}"/>
    <cellStyle name="Nota 3 2 3 2 2 3 2 2 2 2" xfId="12817" xr:uid="{00000000-0005-0000-0000-000011320000}"/>
    <cellStyle name="Nota 3 2 3 2 2 3 2 2 2 2 2" xfId="12818" xr:uid="{00000000-0005-0000-0000-000012320000}"/>
    <cellStyle name="Nota 3 2 3 2 2 3 2 2 2 2 2 2" xfId="25684" xr:uid="{00000000-0005-0000-0000-000054640000}"/>
    <cellStyle name="Nota 3 2 3 2 2 3 2 2 2 3" xfId="12819" xr:uid="{00000000-0005-0000-0000-000013320000}"/>
    <cellStyle name="Nota 3 2 3 2 2 3 2 2 2 3 2" xfId="12820" xr:uid="{00000000-0005-0000-0000-000014320000}"/>
    <cellStyle name="Nota 3 2 3 2 2 3 2 2 2 3 2 2" xfId="29496" xr:uid="{00000000-0005-0000-0000-000038730000}"/>
    <cellStyle name="Nota 3 2 3 2 2 3 2 2 2 3 3" xfId="25331" xr:uid="{00000000-0005-0000-0000-0000F3620000}"/>
    <cellStyle name="Nota 3 2 3 2 2 3 2 2 2 4" xfId="12821" xr:uid="{00000000-0005-0000-0000-000015320000}"/>
    <cellStyle name="Nota 3 2 3 2 2 3 2 2 2 4 2" xfId="30812" xr:uid="{00000000-0005-0000-0000-00005C780000}"/>
    <cellStyle name="Nota 3 2 3 2 2 3 2 2 3" xfId="12822" xr:uid="{00000000-0005-0000-0000-000016320000}"/>
    <cellStyle name="Nota 3 2 3 2 2 3 2 2 3 2" xfId="12823" xr:uid="{00000000-0005-0000-0000-000017320000}"/>
    <cellStyle name="Nota 3 2 3 2 2 3 2 2 4" xfId="12824" xr:uid="{00000000-0005-0000-0000-000018320000}"/>
    <cellStyle name="Nota 3 2 3 2 2 3 2 2 4 2" xfId="12825" xr:uid="{00000000-0005-0000-0000-000019320000}"/>
    <cellStyle name="Nota 3 2 3 2 2 3 2 2 4 2 2" xfId="25722" xr:uid="{00000000-0005-0000-0000-00007A640000}"/>
    <cellStyle name="Nota 3 2 3 2 2 3 2 2 5" xfId="12826" xr:uid="{00000000-0005-0000-0000-00001A320000}"/>
    <cellStyle name="Nota 3 2 3 2 2 3 2 3" xfId="12827" xr:uid="{00000000-0005-0000-0000-00001B320000}"/>
    <cellStyle name="Nota 3 2 3 2 2 3 2 3 2" xfId="12828" xr:uid="{00000000-0005-0000-0000-00001C320000}"/>
    <cellStyle name="Nota 3 2 3 2 2 3 2 3 2 2" xfId="12829" xr:uid="{00000000-0005-0000-0000-00001D320000}"/>
    <cellStyle name="Nota 3 2 3 2 2 3 2 3 2 3" xfId="25916" xr:uid="{00000000-0005-0000-0000-00003C650000}"/>
    <cellStyle name="Nota 3 2 3 2 2 3 2 3 3" xfId="12830" xr:uid="{00000000-0005-0000-0000-00001E320000}"/>
    <cellStyle name="Nota 3 2 3 2 2 3 2 3 3 2" xfId="12831" xr:uid="{00000000-0005-0000-0000-00001F320000}"/>
    <cellStyle name="Nota 3 2 3 2 2 3 2 3 3 2 2" xfId="27971" xr:uid="{00000000-0005-0000-0000-0000436D0000}"/>
    <cellStyle name="Nota 3 2 3 2 2 3 2 3 3 3" xfId="27414" xr:uid="{00000000-0005-0000-0000-0000166B0000}"/>
    <cellStyle name="Nota 3 2 3 2 2 3 2 3 4" xfId="12832" xr:uid="{00000000-0005-0000-0000-000020320000}"/>
    <cellStyle name="Nota 3 2 3 2 2 3 2 4" xfId="12833" xr:uid="{00000000-0005-0000-0000-000021320000}"/>
    <cellStyle name="Nota 3 2 3 2 2 3 2 4 2" xfId="12834" xr:uid="{00000000-0005-0000-0000-000022320000}"/>
    <cellStyle name="Nota 3 2 3 2 2 3 2 4 2 2" xfId="29633" xr:uid="{00000000-0005-0000-0000-0000C1730000}"/>
    <cellStyle name="Nota 3 2 3 2 2 3 2 5" xfId="12835" xr:uid="{00000000-0005-0000-0000-000023320000}"/>
    <cellStyle name="Nota 3 2 3 2 2 3 2 5 2" xfId="12836" xr:uid="{00000000-0005-0000-0000-000024320000}"/>
    <cellStyle name="Nota 3 2 3 2 2 3 2 5 2 2" xfId="30075" xr:uid="{00000000-0005-0000-0000-00007B750000}"/>
    <cellStyle name="Nota 3 2 3 2 2 3 2 5 3" xfId="27210" xr:uid="{00000000-0005-0000-0000-00004A6A0000}"/>
    <cellStyle name="Nota 3 2 3 2 2 3 2 6" xfId="12837" xr:uid="{00000000-0005-0000-0000-000025320000}"/>
    <cellStyle name="Nota 3 2 3 2 2 3 2 6 2" xfId="27310" xr:uid="{00000000-0005-0000-0000-0000AE6A0000}"/>
    <cellStyle name="Nota 3 2 3 2 2 3 2 7" xfId="31830" xr:uid="{00000000-0005-0000-0000-0000567C0000}"/>
    <cellStyle name="Nota 3 2 3 2 2 3 3" xfId="2392" xr:uid="{00000000-0005-0000-0000-000058090000}"/>
    <cellStyle name="Nota 3 2 3 2 2 3 3 2" xfId="12838" xr:uid="{00000000-0005-0000-0000-000026320000}"/>
    <cellStyle name="Nota 3 2 3 2 2 3 3 2 2" xfId="12839" xr:uid="{00000000-0005-0000-0000-000027320000}"/>
    <cellStyle name="Nota 3 2 3 2 2 3 3 2 2 2" xfId="12840" xr:uid="{00000000-0005-0000-0000-000028320000}"/>
    <cellStyle name="Nota 3 2 3 2 2 3 3 2 3" xfId="12841" xr:uid="{00000000-0005-0000-0000-000029320000}"/>
    <cellStyle name="Nota 3 2 3 2 2 3 3 2 3 2" xfId="12842" xr:uid="{00000000-0005-0000-0000-00002A320000}"/>
    <cellStyle name="Nota 3 2 3 2 2 3 3 2 3 2 2" xfId="28789" xr:uid="{00000000-0005-0000-0000-000075700000}"/>
    <cellStyle name="Nota 3 2 3 2 2 3 3 2 4" xfId="12843" xr:uid="{00000000-0005-0000-0000-00002B320000}"/>
    <cellStyle name="Nota 3 2 3 2 2 3 3 2 5" xfId="25480" xr:uid="{00000000-0005-0000-0000-000088630000}"/>
    <cellStyle name="Nota 3 2 3 2 2 3 3 3" xfId="12844" xr:uid="{00000000-0005-0000-0000-00002C320000}"/>
    <cellStyle name="Nota 3 2 3 2 2 3 3 3 2" xfId="12845" xr:uid="{00000000-0005-0000-0000-00002D320000}"/>
    <cellStyle name="Nota 3 2 3 2 2 3 3 4" xfId="12846" xr:uid="{00000000-0005-0000-0000-00002E320000}"/>
    <cellStyle name="Nota 3 2 3 2 2 3 3 4 2" xfId="12847" xr:uid="{00000000-0005-0000-0000-00002F320000}"/>
    <cellStyle name="Nota 3 2 3 2 2 3 3 4 2 2" xfId="30072" xr:uid="{00000000-0005-0000-0000-000078750000}"/>
    <cellStyle name="Nota 3 2 3 2 2 3 3 5" xfId="12848" xr:uid="{00000000-0005-0000-0000-000030320000}"/>
    <cellStyle name="Nota 3 2 3 2 2 3 4" xfId="12849" xr:uid="{00000000-0005-0000-0000-000031320000}"/>
    <cellStyle name="Nota 3 2 3 2 2 3 4 2" xfId="12850" xr:uid="{00000000-0005-0000-0000-000032320000}"/>
    <cellStyle name="Nota 3 2 3 2 2 3 4 2 2" xfId="12851" xr:uid="{00000000-0005-0000-0000-000033320000}"/>
    <cellStyle name="Nota 3 2 3 2 2 3 4 2 2 2" xfId="25691" xr:uid="{00000000-0005-0000-0000-00005B640000}"/>
    <cellStyle name="Nota 3 2 3 2 2 3 4 3" xfId="12852" xr:uid="{00000000-0005-0000-0000-000034320000}"/>
    <cellStyle name="Nota 3 2 3 2 2 3 4 3 2" xfId="12853" xr:uid="{00000000-0005-0000-0000-000035320000}"/>
    <cellStyle name="Nota 3 2 3 2 2 3 4 4" xfId="12854" xr:uid="{00000000-0005-0000-0000-000036320000}"/>
    <cellStyle name="Nota 3 2 3 2 2 3 5" xfId="12855" xr:uid="{00000000-0005-0000-0000-000037320000}"/>
    <cellStyle name="Nota 3 2 3 2 2 3 5 2" xfId="12856" xr:uid="{00000000-0005-0000-0000-000038320000}"/>
    <cellStyle name="Nota 3 2 3 2 2 3 6" xfId="12857" xr:uid="{00000000-0005-0000-0000-000039320000}"/>
    <cellStyle name="Nota 3 2 3 2 2 3 6 2" xfId="12858" xr:uid="{00000000-0005-0000-0000-00003A320000}"/>
    <cellStyle name="Nota 3 2 3 2 2 3 6 3" xfId="29738" xr:uid="{00000000-0005-0000-0000-00002A740000}"/>
    <cellStyle name="Nota 3 2 3 2 2 3 7" xfId="12859" xr:uid="{00000000-0005-0000-0000-00003B320000}"/>
    <cellStyle name="Nota 3 2 3 2 2 3 7 2" xfId="25492" xr:uid="{00000000-0005-0000-0000-000094630000}"/>
    <cellStyle name="Nota 3 2 3 2 2 3 8" xfId="31510" xr:uid="{00000000-0005-0000-0000-0000167B0000}"/>
    <cellStyle name="Nota 3 2 3 2 2 4" xfId="1369" xr:uid="{00000000-0005-0000-0000-000059050000}"/>
    <cellStyle name="Nota 3 2 3 2 2 4 2" xfId="2360" xr:uid="{00000000-0005-0000-0000-000038090000}"/>
    <cellStyle name="Nota 3 2 3 2 2 4 2 2" xfId="12860" xr:uid="{00000000-0005-0000-0000-00003C320000}"/>
    <cellStyle name="Nota 3 2 3 2 2 4 2 2 2" xfId="12861" xr:uid="{00000000-0005-0000-0000-00003D320000}"/>
    <cellStyle name="Nota 3 2 3 2 2 4 2 2 2 2" xfId="12862" xr:uid="{00000000-0005-0000-0000-00003E320000}"/>
    <cellStyle name="Nota 3 2 3 2 2 4 2 2 3" xfId="12863" xr:uid="{00000000-0005-0000-0000-00003F320000}"/>
    <cellStyle name="Nota 3 2 3 2 2 4 2 2 3 2" xfId="12864" xr:uid="{00000000-0005-0000-0000-000040320000}"/>
    <cellStyle name="Nota 3 2 3 2 2 4 2 2 3 3" xfId="29986" xr:uid="{00000000-0005-0000-0000-000022750000}"/>
    <cellStyle name="Nota 3 2 3 2 2 4 2 2 4" xfId="12865" xr:uid="{00000000-0005-0000-0000-000041320000}"/>
    <cellStyle name="Nota 3 2 3 2 2 4 2 2 4 2" xfId="27958" xr:uid="{00000000-0005-0000-0000-0000366D0000}"/>
    <cellStyle name="Nota 3 2 3 2 2 4 2 3" xfId="12866" xr:uid="{00000000-0005-0000-0000-000042320000}"/>
    <cellStyle name="Nota 3 2 3 2 2 4 2 3 2" xfId="12867" xr:uid="{00000000-0005-0000-0000-000043320000}"/>
    <cellStyle name="Nota 3 2 3 2 2 4 2 3 3" xfId="27891" xr:uid="{00000000-0005-0000-0000-0000F36C0000}"/>
    <cellStyle name="Nota 3 2 3 2 2 4 2 4" xfId="12868" xr:uid="{00000000-0005-0000-0000-000044320000}"/>
    <cellStyle name="Nota 3 2 3 2 2 4 2 4 2" xfId="12869" xr:uid="{00000000-0005-0000-0000-000045320000}"/>
    <cellStyle name="Nota 3 2 3 2 2 4 2 5" xfId="12870" xr:uid="{00000000-0005-0000-0000-000046320000}"/>
    <cellStyle name="Nota 3 2 3 2 2 4 2 5 2" xfId="30003" xr:uid="{00000000-0005-0000-0000-000033750000}"/>
    <cellStyle name="Nota 3 2 3 2 2 4 3" xfId="12871" xr:uid="{00000000-0005-0000-0000-000047320000}"/>
    <cellStyle name="Nota 3 2 3 2 2 4 3 2" xfId="12872" xr:uid="{00000000-0005-0000-0000-000048320000}"/>
    <cellStyle name="Nota 3 2 3 2 2 4 3 2 2" xfId="12873" xr:uid="{00000000-0005-0000-0000-000049320000}"/>
    <cellStyle name="Nota 3 2 3 2 2 4 3 2 2 2" xfId="28305" xr:uid="{00000000-0005-0000-0000-0000916E0000}"/>
    <cellStyle name="Nota 3 2 3 2 2 4 3 2 3" xfId="31243" xr:uid="{00000000-0005-0000-0000-00000B7A0000}"/>
    <cellStyle name="Nota 3 2 3 2 2 4 3 3" xfId="12874" xr:uid="{00000000-0005-0000-0000-00004A320000}"/>
    <cellStyle name="Nota 3 2 3 2 2 4 3 3 2" xfId="12875" xr:uid="{00000000-0005-0000-0000-00004B320000}"/>
    <cellStyle name="Nota 3 2 3 2 2 4 3 4" xfId="12876" xr:uid="{00000000-0005-0000-0000-00004C320000}"/>
    <cellStyle name="Nota 3 2 3 2 2 4 3 4 2" xfId="28424" xr:uid="{00000000-0005-0000-0000-0000086F0000}"/>
    <cellStyle name="Nota 3 2 3 2 2 4 4" xfId="12877" xr:uid="{00000000-0005-0000-0000-00004D320000}"/>
    <cellStyle name="Nota 3 2 3 2 2 4 4 2" xfId="12878" xr:uid="{00000000-0005-0000-0000-00004E320000}"/>
    <cellStyle name="Nota 3 2 3 2 2 4 4 2 2" xfId="26945" xr:uid="{00000000-0005-0000-0000-000041690000}"/>
    <cellStyle name="Nota 3 2 3 2 2 4 5" xfId="12879" xr:uid="{00000000-0005-0000-0000-00004F320000}"/>
    <cellStyle name="Nota 3 2 3 2 2 4 5 2" xfId="12880" xr:uid="{00000000-0005-0000-0000-000050320000}"/>
    <cellStyle name="Nota 3 2 3 2 2 4 6" xfId="12881" xr:uid="{00000000-0005-0000-0000-000051320000}"/>
    <cellStyle name="Nota 3 2 3 2 2 4 7" xfId="31012" xr:uid="{00000000-0005-0000-0000-000024790000}"/>
    <cellStyle name="Nota 3 2 3 2 2 5" xfId="1631" xr:uid="{00000000-0005-0000-0000-00005F060000}"/>
    <cellStyle name="Nota 3 2 3 2 2 5 2" xfId="2616" xr:uid="{00000000-0005-0000-0000-0000380A0000}"/>
    <cellStyle name="Nota 3 2 3 2 2 5 2 2" xfId="12882" xr:uid="{00000000-0005-0000-0000-000052320000}"/>
    <cellStyle name="Nota 3 2 3 2 2 5 2 2 2" xfId="12883" xr:uid="{00000000-0005-0000-0000-000053320000}"/>
    <cellStyle name="Nota 3 2 3 2 2 5 2 2 2 2" xfId="12884" xr:uid="{00000000-0005-0000-0000-000054320000}"/>
    <cellStyle name="Nota 3 2 3 2 2 5 2 2 3" xfId="12885" xr:uid="{00000000-0005-0000-0000-000055320000}"/>
    <cellStyle name="Nota 3 2 3 2 2 5 2 2 3 2" xfId="12886" xr:uid="{00000000-0005-0000-0000-000056320000}"/>
    <cellStyle name="Nota 3 2 3 2 2 5 2 2 4" xfId="12887" xr:uid="{00000000-0005-0000-0000-000057320000}"/>
    <cellStyle name="Nota 3 2 3 2 2 5 2 2 5" xfId="30026" xr:uid="{00000000-0005-0000-0000-00004A750000}"/>
    <cellStyle name="Nota 3 2 3 2 2 5 2 3" xfId="12888" xr:uid="{00000000-0005-0000-0000-000058320000}"/>
    <cellStyle name="Nota 3 2 3 2 2 5 2 3 2" xfId="12889" xr:uid="{00000000-0005-0000-0000-000059320000}"/>
    <cellStyle name="Nota 3 2 3 2 2 5 2 4" xfId="12890" xr:uid="{00000000-0005-0000-0000-00005A320000}"/>
    <cellStyle name="Nota 3 2 3 2 2 5 2 4 2" xfId="12891" xr:uid="{00000000-0005-0000-0000-00005B320000}"/>
    <cellStyle name="Nota 3 2 3 2 2 5 2 4 2 2" xfId="25445" xr:uid="{00000000-0005-0000-0000-000065630000}"/>
    <cellStyle name="Nota 3 2 3 2 2 5 2 5" xfId="12892" xr:uid="{00000000-0005-0000-0000-00005C320000}"/>
    <cellStyle name="Nota 3 2 3 2 2 5 2 6" xfId="28866" xr:uid="{00000000-0005-0000-0000-0000C2700000}"/>
    <cellStyle name="Nota 3 2 3 2 2 5 3" xfId="12893" xr:uid="{00000000-0005-0000-0000-00005D320000}"/>
    <cellStyle name="Nota 3 2 3 2 2 5 3 2" xfId="12894" xr:uid="{00000000-0005-0000-0000-00005E320000}"/>
    <cellStyle name="Nota 3 2 3 2 2 5 3 2 2" xfId="12895" xr:uid="{00000000-0005-0000-0000-00005F320000}"/>
    <cellStyle name="Nota 3 2 3 2 2 5 3 3" xfId="12896" xr:uid="{00000000-0005-0000-0000-000060320000}"/>
    <cellStyle name="Nota 3 2 3 2 2 5 3 3 2" xfId="12897" xr:uid="{00000000-0005-0000-0000-000061320000}"/>
    <cellStyle name="Nota 3 2 3 2 2 5 3 3 3" xfId="30796" xr:uid="{00000000-0005-0000-0000-00004C780000}"/>
    <cellStyle name="Nota 3 2 3 2 2 5 3 4" xfId="12898" xr:uid="{00000000-0005-0000-0000-000062320000}"/>
    <cellStyle name="Nota 3 2 3 2 2 5 3 4 2" xfId="30064" xr:uid="{00000000-0005-0000-0000-000070750000}"/>
    <cellStyle name="Nota 3 2 3 2 2 5 4" xfId="12899" xr:uid="{00000000-0005-0000-0000-000063320000}"/>
    <cellStyle name="Nota 3 2 3 2 2 5 4 2" xfId="12900" xr:uid="{00000000-0005-0000-0000-000064320000}"/>
    <cellStyle name="Nota 3 2 3 2 2 5 5" xfId="12901" xr:uid="{00000000-0005-0000-0000-000065320000}"/>
    <cellStyle name="Nota 3 2 3 2 2 5 5 2" xfId="12902" xr:uid="{00000000-0005-0000-0000-000066320000}"/>
    <cellStyle name="Nota 3 2 3 2 2 5 5 2 2" xfId="30076" xr:uid="{00000000-0005-0000-0000-00007C750000}"/>
    <cellStyle name="Nota 3 2 3 2 2 5 5 3" xfId="26824" xr:uid="{00000000-0005-0000-0000-0000C8680000}"/>
    <cellStyle name="Nota 3 2 3 2 2 5 6" xfId="12903" xr:uid="{00000000-0005-0000-0000-000067320000}"/>
    <cellStyle name="Nota 3 2 3 2 2 5 7" xfId="31815" xr:uid="{00000000-0005-0000-0000-0000477C0000}"/>
    <cellStyle name="Nota 3 2 3 2 2 6" xfId="1938" xr:uid="{00000000-0005-0000-0000-000092070000}"/>
    <cellStyle name="Nota 3 2 3 2 2 6 2" xfId="12904" xr:uid="{00000000-0005-0000-0000-000068320000}"/>
    <cellStyle name="Nota 3 2 3 2 2 6 2 2" xfId="12905" xr:uid="{00000000-0005-0000-0000-000069320000}"/>
    <cellStyle name="Nota 3 2 3 2 2 6 2 2 2" xfId="12906" xr:uid="{00000000-0005-0000-0000-00006A320000}"/>
    <cellStyle name="Nota 3 2 3 2 2 6 2 2 3" xfId="28057" xr:uid="{00000000-0005-0000-0000-0000996D0000}"/>
    <cellStyle name="Nota 3 2 3 2 2 6 2 3" xfId="12907" xr:uid="{00000000-0005-0000-0000-00006B320000}"/>
    <cellStyle name="Nota 3 2 3 2 2 6 2 3 2" xfId="12908" xr:uid="{00000000-0005-0000-0000-00006C320000}"/>
    <cellStyle name="Nota 3 2 3 2 2 6 2 4" xfId="12909" xr:uid="{00000000-0005-0000-0000-00006D320000}"/>
    <cellStyle name="Nota 3 2 3 2 2 6 3" xfId="12910" xr:uid="{00000000-0005-0000-0000-00006E320000}"/>
    <cellStyle name="Nota 3 2 3 2 2 6 3 2" xfId="12911" xr:uid="{00000000-0005-0000-0000-00006F320000}"/>
    <cellStyle name="Nota 3 2 3 2 2 6 3 3" xfId="30832" xr:uid="{00000000-0005-0000-0000-000070780000}"/>
    <cellStyle name="Nota 3 2 3 2 2 6 4" xfId="12912" xr:uid="{00000000-0005-0000-0000-000070320000}"/>
    <cellStyle name="Nota 3 2 3 2 2 6 4 2" xfId="12913" xr:uid="{00000000-0005-0000-0000-000071320000}"/>
    <cellStyle name="Nota 3 2 3 2 2 6 4 2 2" xfId="30029" xr:uid="{00000000-0005-0000-0000-00004D750000}"/>
    <cellStyle name="Nota 3 2 3 2 2 6 5" xfId="12914" xr:uid="{00000000-0005-0000-0000-000072320000}"/>
    <cellStyle name="Nota 3 2 3 2 2 6 6" xfId="27074" xr:uid="{00000000-0005-0000-0000-0000C2690000}"/>
    <cellStyle name="Nota 3 2 3 2 2 7" xfId="2821" xr:uid="{00000000-0005-0000-0000-0000050B0000}"/>
    <cellStyle name="Nota 3 2 3 2 2 7 2" xfId="12915" xr:uid="{00000000-0005-0000-0000-000073320000}"/>
    <cellStyle name="Nota 3 2 3 2 2 7 2 2" xfId="12916" xr:uid="{00000000-0005-0000-0000-000074320000}"/>
    <cellStyle name="Nota 3 2 3 2 2 7 2 2 2" xfId="29431" xr:uid="{00000000-0005-0000-0000-0000F7720000}"/>
    <cellStyle name="Nota 3 2 3 2 2 7 3" xfId="12917" xr:uid="{00000000-0005-0000-0000-000075320000}"/>
    <cellStyle name="Nota 3 2 3 2 2 7 3 2" xfId="12918" xr:uid="{00000000-0005-0000-0000-000076320000}"/>
    <cellStyle name="Nota 3 2 3 2 2 7 3 2 2" xfId="29888" xr:uid="{00000000-0005-0000-0000-0000C0740000}"/>
    <cellStyle name="Nota 3 2 3 2 2 7 4" xfId="12919" xr:uid="{00000000-0005-0000-0000-000077320000}"/>
    <cellStyle name="Nota 3 2 3 2 2 7 4 2" xfId="25521" xr:uid="{00000000-0005-0000-0000-0000B1630000}"/>
    <cellStyle name="Nota 3 2 3 2 2 7 5" xfId="31943" xr:uid="{00000000-0005-0000-0000-0000C77C0000}"/>
    <cellStyle name="Nota 3 2 3 2 2 8" xfId="12920" xr:uid="{00000000-0005-0000-0000-000078320000}"/>
    <cellStyle name="Nota 3 2 3 2 2 8 2" xfId="12921" xr:uid="{00000000-0005-0000-0000-000079320000}"/>
    <cellStyle name="Nota 3 2 3 2 2 8 3" xfId="28220" xr:uid="{00000000-0005-0000-0000-00003C6E0000}"/>
    <cellStyle name="Nota 3 2 3 2 2 9" xfId="12922" xr:uid="{00000000-0005-0000-0000-00007A320000}"/>
    <cellStyle name="Nota 3 2 3 2 2 9 2" xfId="12923" xr:uid="{00000000-0005-0000-0000-00007B320000}"/>
    <cellStyle name="Nota 3 2 3 2 3" xfId="1255" xr:uid="{00000000-0005-0000-0000-0000E7040000}"/>
    <cellStyle name="Nota 3 2 3 2 3 2" xfId="1373" xr:uid="{00000000-0005-0000-0000-00005D050000}"/>
    <cellStyle name="Nota 3 2 3 2 3 2 2" xfId="2364" xr:uid="{00000000-0005-0000-0000-00003C090000}"/>
    <cellStyle name="Nota 3 2 3 2 3 2 2 2" xfId="12924" xr:uid="{00000000-0005-0000-0000-00007C320000}"/>
    <cellStyle name="Nota 3 2 3 2 3 2 2 2 2" xfId="12925" xr:uid="{00000000-0005-0000-0000-00007D320000}"/>
    <cellStyle name="Nota 3 2 3 2 3 2 2 2 2 2" xfId="12926" xr:uid="{00000000-0005-0000-0000-00007E320000}"/>
    <cellStyle name="Nota 3 2 3 2 3 2 2 2 3" xfId="12927" xr:uid="{00000000-0005-0000-0000-00007F320000}"/>
    <cellStyle name="Nota 3 2 3 2 3 2 2 2 3 2" xfId="12928" xr:uid="{00000000-0005-0000-0000-000080320000}"/>
    <cellStyle name="Nota 3 2 3 2 3 2 2 2 3 2 2" xfId="26213" xr:uid="{00000000-0005-0000-0000-000065660000}"/>
    <cellStyle name="Nota 3 2 3 2 3 2 2 2 4" xfId="12929" xr:uid="{00000000-0005-0000-0000-000081320000}"/>
    <cellStyle name="Nota 3 2 3 2 3 2 2 3" xfId="12930" xr:uid="{00000000-0005-0000-0000-000082320000}"/>
    <cellStyle name="Nota 3 2 3 2 3 2 2 3 2" xfId="12931" xr:uid="{00000000-0005-0000-0000-000083320000}"/>
    <cellStyle name="Nota 3 2 3 2 3 2 2 4" xfId="12932" xr:uid="{00000000-0005-0000-0000-000084320000}"/>
    <cellStyle name="Nota 3 2 3 2 3 2 2 4 2" xfId="12933" xr:uid="{00000000-0005-0000-0000-000085320000}"/>
    <cellStyle name="Nota 3 2 3 2 3 2 2 4 2 2" xfId="29856" xr:uid="{00000000-0005-0000-0000-0000A0740000}"/>
    <cellStyle name="Nota 3 2 3 2 3 2 2 5" xfId="12934" xr:uid="{00000000-0005-0000-0000-000086320000}"/>
    <cellStyle name="Nota 3 2 3 2 3 2 2 6" xfId="28312" xr:uid="{00000000-0005-0000-0000-0000986E0000}"/>
    <cellStyle name="Nota 3 2 3 2 3 2 3" xfId="12935" xr:uid="{00000000-0005-0000-0000-000087320000}"/>
    <cellStyle name="Nota 3 2 3 2 3 2 3 2" xfId="12936" xr:uid="{00000000-0005-0000-0000-000088320000}"/>
    <cellStyle name="Nota 3 2 3 2 3 2 3 2 2" xfId="12937" xr:uid="{00000000-0005-0000-0000-000089320000}"/>
    <cellStyle name="Nota 3 2 3 2 3 2 3 2 2 2" xfId="26392" xr:uid="{00000000-0005-0000-0000-000018670000}"/>
    <cellStyle name="Nota 3 2 3 2 3 2 3 3" xfId="12938" xr:uid="{00000000-0005-0000-0000-00008A320000}"/>
    <cellStyle name="Nota 3 2 3 2 3 2 3 3 2" xfId="12939" xr:uid="{00000000-0005-0000-0000-00008B320000}"/>
    <cellStyle name="Nota 3 2 3 2 3 2 3 4" xfId="12940" xr:uid="{00000000-0005-0000-0000-00008C320000}"/>
    <cellStyle name="Nota 3 2 3 2 3 2 3 5" xfId="28346" xr:uid="{00000000-0005-0000-0000-0000BA6E0000}"/>
    <cellStyle name="Nota 3 2 3 2 3 2 4" xfId="12941" xr:uid="{00000000-0005-0000-0000-00008D320000}"/>
    <cellStyle name="Nota 3 2 3 2 3 2 4 2" xfId="12942" xr:uid="{00000000-0005-0000-0000-00008E320000}"/>
    <cellStyle name="Nota 3 2 3 2 3 2 5" xfId="12943" xr:uid="{00000000-0005-0000-0000-00008F320000}"/>
    <cellStyle name="Nota 3 2 3 2 3 2 5 2" xfId="12944" xr:uid="{00000000-0005-0000-0000-000090320000}"/>
    <cellStyle name="Nota 3 2 3 2 3 2 5 2 2" xfId="26508" xr:uid="{00000000-0005-0000-0000-00008C670000}"/>
    <cellStyle name="Nota 3 2 3 2 3 2 6" xfId="12945" xr:uid="{00000000-0005-0000-0000-000091320000}"/>
    <cellStyle name="Nota 3 2 3 2 3 2 6 2" xfId="28451" xr:uid="{00000000-0005-0000-0000-0000236F0000}"/>
    <cellStyle name="Nota 3 2 3 2 3 3" xfId="1635" xr:uid="{00000000-0005-0000-0000-000063060000}"/>
    <cellStyle name="Nota 3 2 3 2 3 3 2" xfId="2620" xr:uid="{00000000-0005-0000-0000-00003C0A0000}"/>
    <cellStyle name="Nota 3 2 3 2 3 3 2 2" xfId="12946" xr:uid="{00000000-0005-0000-0000-000092320000}"/>
    <cellStyle name="Nota 3 2 3 2 3 3 2 2 2" xfId="12947" xr:uid="{00000000-0005-0000-0000-000093320000}"/>
    <cellStyle name="Nota 3 2 3 2 3 3 2 2 2 2" xfId="12948" xr:uid="{00000000-0005-0000-0000-000094320000}"/>
    <cellStyle name="Nota 3 2 3 2 3 3 2 2 2 2 2" xfId="29334" xr:uid="{00000000-0005-0000-0000-000096720000}"/>
    <cellStyle name="Nota 3 2 3 2 3 3 2 2 3" xfId="12949" xr:uid="{00000000-0005-0000-0000-000095320000}"/>
    <cellStyle name="Nota 3 2 3 2 3 3 2 2 3 2" xfId="12950" xr:uid="{00000000-0005-0000-0000-000096320000}"/>
    <cellStyle name="Nota 3 2 3 2 3 3 2 2 4" xfId="12951" xr:uid="{00000000-0005-0000-0000-000097320000}"/>
    <cellStyle name="Nota 3 2 3 2 3 3 2 2 5" xfId="29950" xr:uid="{00000000-0005-0000-0000-0000FE740000}"/>
    <cellStyle name="Nota 3 2 3 2 3 3 2 3" xfId="12952" xr:uid="{00000000-0005-0000-0000-000098320000}"/>
    <cellStyle name="Nota 3 2 3 2 3 3 2 3 2" xfId="12953" xr:uid="{00000000-0005-0000-0000-000099320000}"/>
    <cellStyle name="Nota 3 2 3 2 3 3 2 3 2 2" xfId="25595" xr:uid="{00000000-0005-0000-0000-0000FB630000}"/>
    <cellStyle name="Nota 3 2 3 2 3 3 2 4" xfId="12954" xr:uid="{00000000-0005-0000-0000-00009A320000}"/>
    <cellStyle name="Nota 3 2 3 2 3 3 2 4 2" xfId="12955" xr:uid="{00000000-0005-0000-0000-00009B320000}"/>
    <cellStyle name="Nota 3 2 3 2 3 3 2 4 3" xfId="26394" xr:uid="{00000000-0005-0000-0000-00001A670000}"/>
    <cellStyle name="Nota 3 2 3 2 3 3 2 5" xfId="12956" xr:uid="{00000000-0005-0000-0000-00009C320000}"/>
    <cellStyle name="Nota 3 2 3 2 3 3 2 5 2" xfId="30059" xr:uid="{00000000-0005-0000-0000-00006B750000}"/>
    <cellStyle name="Nota 3 2 3 2 3 3 3" xfId="12957" xr:uid="{00000000-0005-0000-0000-00009D320000}"/>
    <cellStyle name="Nota 3 2 3 2 3 3 3 2" xfId="12958" xr:uid="{00000000-0005-0000-0000-00009E320000}"/>
    <cellStyle name="Nota 3 2 3 2 3 3 3 2 2" xfId="12959" xr:uid="{00000000-0005-0000-0000-00009F320000}"/>
    <cellStyle name="Nota 3 2 3 2 3 3 3 2 3" xfId="26185" xr:uid="{00000000-0005-0000-0000-000049660000}"/>
    <cellStyle name="Nota 3 2 3 2 3 3 3 3" xfId="12960" xr:uid="{00000000-0005-0000-0000-0000A0320000}"/>
    <cellStyle name="Nota 3 2 3 2 3 3 3 3 2" xfId="12961" xr:uid="{00000000-0005-0000-0000-0000A1320000}"/>
    <cellStyle name="Nota 3 2 3 2 3 3 3 4" xfId="12962" xr:uid="{00000000-0005-0000-0000-0000A2320000}"/>
    <cellStyle name="Nota 3 2 3 2 3 3 3 4 2" xfId="27748" xr:uid="{00000000-0005-0000-0000-0000646C0000}"/>
    <cellStyle name="Nota 3 2 3 2 3 3 3 5" xfId="25233" xr:uid="{00000000-0005-0000-0000-000091620000}"/>
    <cellStyle name="Nota 3 2 3 2 3 3 4" xfId="12963" xr:uid="{00000000-0005-0000-0000-0000A3320000}"/>
    <cellStyle name="Nota 3 2 3 2 3 3 4 2" xfId="12964" xr:uid="{00000000-0005-0000-0000-0000A4320000}"/>
    <cellStyle name="Nota 3 2 3 2 3 3 4 2 2" xfId="29799" xr:uid="{00000000-0005-0000-0000-000067740000}"/>
    <cellStyle name="Nota 3 2 3 2 3 3 5" xfId="12965" xr:uid="{00000000-0005-0000-0000-0000A5320000}"/>
    <cellStyle name="Nota 3 2 3 2 3 3 5 2" xfId="12966" xr:uid="{00000000-0005-0000-0000-0000A6320000}"/>
    <cellStyle name="Nota 3 2 3 2 3 3 5 3" xfId="26968" xr:uid="{00000000-0005-0000-0000-000058690000}"/>
    <cellStyle name="Nota 3 2 3 2 3 3 6" xfId="12967" xr:uid="{00000000-0005-0000-0000-0000A7320000}"/>
    <cellStyle name="Nota 3 2 3 2 3 3 7" xfId="26270" xr:uid="{00000000-0005-0000-0000-00009E660000}"/>
    <cellStyle name="Nota 3 2 3 2 3 4" xfId="2253" xr:uid="{00000000-0005-0000-0000-0000CD080000}"/>
    <cellStyle name="Nota 3 2 3 2 3 4 2" xfId="12968" xr:uid="{00000000-0005-0000-0000-0000A8320000}"/>
    <cellStyle name="Nota 3 2 3 2 3 4 2 2" xfId="12969" xr:uid="{00000000-0005-0000-0000-0000A9320000}"/>
    <cellStyle name="Nota 3 2 3 2 3 4 2 2 2" xfId="12970" xr:uid="{00000000-0005-0000-0000-0000AA320000}"/>
    <cellStyle name="Nota 3 2 3 2 3 4 2 3" xfId="12971" xr:uid="{00000000-0005-0000-0000-0000AB320000}"/>
    <cellStyle name="Nota 3 2 3 2 3 4 2 3 2" xfId="12972" xr:uid="{00000000-0005-0000-0000-0000AC320000}"/>
    <cellStyle name="Nota 3 2 3 2 3 4 2 3 2 2" xfId="29991" xr:uid="{00000000-0005-0000-0000-000027750000}"/>
    <cellStyle name="Nota 3 2 3 2 3 4 2 4" xfId="12973" xr:uid="{00000000-0005-0000-0000-0000AD320000}"/>
    <cellStyle name="Nota 3 2 3 2 3 4 2 4 2" xfId="29965" xr:uid="{00000000-0005-0000-0000-00000D750000}"/>
    <cellStyle name="Nota 3 2 3 2 3 4 3" xfId="12974" xr:uid="{00000000-0005-0000-0000-0000AE320000}"/>
    <cellStyle name="Nota 3 2 3 2 3 4 3 2" xfId="12975" xr:uid="{00000000-0005-0000-0000-0000AF320000}"/>
    <cellStyle name="Nota 3 2 3 2 3 4 3 3" xfId="30924" xr:uid="{00000000-0005-0000-0000-0000CC780000}"/>
    <cellStyle name="Nota 3 2 3 2 3 4 4" xfId="12976" xr:uid="{00000000-0005-0000-0000-0000B0320000}"/>
    <cellStyle name="Nota 3 2 3 2 3 4 4 2" xfId="12977" xr:uid="{00000000-0005-0000-0000-0000B1320000}"/>
    <cellStyle name="Nota 3 2 3 2 3 4 5" xfId="12978" xr:uid="{00000000-0005-0000-0000-0000B2320000}"/>
    <cellStyle name="Nota 3 2 3 2 3 5" xfId="12979" xr:uid="{00000000-0005-0000-0000-0000B3320000}"/>
    <cellStyle name="Nota 3 2 3 2 3 5 2" xfId="12980" xr:uid="{00000000-0005-0000-0000-0000B4320000}"/>
    <cellStyle name="Nota 3 2 3 2 3 5 2 2" xfId="12981" xr:uid="{00000000-0005-0000-0000-0000B5320000}"/>
    <cellStyle name="Nota 3 2 3 2 3 5 2 2 2" xfId="26299" xr:uid="{00000000-0005-0000-0000-0000BB660000}"/>
    <cellStyle name="Nota 3 2 3 2 3 5 3" xfId="12982" xr:uid="{00000000-0005-0000-0000-0000B6320000}"/>
    <cellStyle name="Nota 3 2 3 2 3 5 3 2" xfId="12983" xr:uid="{00000000-0005-0000-0000-0000B7320000}"/>
    <cellStyle name="Nota 3 2 3 2 3 5 3 2 2" xfId="29938" xr:uid="{00000000-0005-0000-0000-0000F2740000}"/>
    <cellStyle name="Nota 3 2 3 2 3 5 4" xfId="12984" xr:uid="{00000000-0005-0000-0000-0000B8320000}"/>
    <cellStyle name="Nota 3 2 3 2 3 5 4 2" xfId="25602" xr:uid="{00000000-0005-0000-0000-000002640000}"/>
    <cellStyle name="Nota 3 2 3 2 3 6" xfId="12985" xr:uid="{00000000-0005-0000-0000-0000B9320000}"/>
    <cellStyle name="Nota 3 2 3 2 3 6 2" xfId="12986" xr:uid="{00000000-0005-0000-0000-0000BA320000}"/>
    <cellStyle name="Nota 3 2 3 2 3 6 2 2" xfId="27821" xr:uid="{00000000-0005-0000-0000-0000AD6C0000}"/>
    <cellStyle name="Nota 3 2 3 2 3 7" xfId="12987" xr:uid="{00000000-0005-0000-0000-0000BB320000}"/>
    <cellStyle name="Nota 3 2 3 2 3 7 2" xfId="12988" xr:uid="{00000000-0005-0000-0000-0000BC320000}"/>
    <cellStyle name="Nota 3 2 3 2 3 7 2 2" xfId="26373" xr:uid="{00000000-0005-0000-0000-000005670000}"/>
    <cellStyle name="Nota 3 2 3 2 3 7 3" xfId="30091" xr:uid="{00000000-0005-0000-0000-00008B750000}"/>
    <cellStyle name="Nota 3 2 3 2 3 8" xfId="12989" xr:uid="{00000000-0005-0000-0000-0000BD320000}"/>
    <cellStyle name="Nota 3 2 3 2 3 9" xfId="31496" xr:uid="{00000000-0005-0000-0000-0000087B0000}"/>
    <cellStyle name="Nota 3 2 3 2 4" xfId="1217" xr:uid="{00000000-0005-0000-0000-0000C1040000}"/>
    <cellStyle name="Nota 3 2 3 2 4 2" xfId="1527" xr:uid="{00000000-0005-0000-0000-0000F7050000}"/>
    <cellStyle name="Nota 3 2 3 2 4 2 2" xfId="2518" xr:uid="{00000000-0005-0000-0000-0000D6090000}"/>
    <cellStyle name="Nota 3 2 3 2 4 2 2 2" xfId="12990" xr:uid="{00000000-0005-0000-0000-0000BE320000}"/>
    <cellStyle name="Nota 3 2 3 2 4 2 2 2 2" xfId="12991" xr:uid="{00000000-0005-0000-0000-0000BF320000}"/>
    <cellStyle name="Nota 3 2 3 2 4 2 2 2 2 2" xfId="12992" xr:uid="{00000000-0005-0000-0000-0000C0320000}"/>
    <cellStyle name="Nota 3 2 3 2 4 2 2 2 3" xfId="12993" xr:uid="{00000000-0005-0000-0000-0000C1320000}"/>
    <cellStyle name="Nota 3 2 3 2 4 2 2 2 3 2" xfId="12994" xr:uid="{00000000-0005-0000-0000-0000C2320000}"/>
    <cellStyle name="Nota 3 2 3 2 4 2 2 2 3 3" xfId="27785" xr:uid="{00000000-0005-0000-0000-0000896C0000}"/>
    <cellStyle name="Nota 3 2 3 2 4 2 2 2 4" xfId="12995" xr:uid="{00000000-0005-0000-0000-0000C3320000}"/>
    <cellStyle name="Nota 3 2 3 2 4 2 2 3" xfId="12996" xr:uid="{00000000-0005-0000-0000-0000C4320000}"/>
    <cellStyle name="Nota 3 2 3 2 4 2 2 3 2" xfId="12997" xr:uid="{00000000-0005-0000-0000-0000C5320000}"/>
    <cellStyle name="Nota 3 2 3 2 4 2 2 4" xfId="12998" xr:uid="{00000000-0005-0000-0000-0000C6320000}"/>
    <cellStyle name="Nota 3 2 3 2 4 2 2 4 2" xfId="12999" xr:uid="{00000000-0005-0000-0000-0000C7320000}"/>
    <cellStyle name="Nota 3 2 3 2 4 2 2 4 2 2" xfId="26307" xr:uid="{00000000-0005-0000-0000-0000C3660000}"/>
    <cellStyle name="Nota 3 2 3 2 4 2 2 5" xfId="13000" xr:uid="{00000000-0005-0000-0000-0000C8320000}"/>
    <cellStyle name="Nota 3 2 3 2 4 2 2 5 2" xfId="31017" xr:uid="{00000000-0005-0000-0000-000029790000}"/>
    <cellStyle name="Nota 3 2 3 2 4 2 2 6" xfId="28740" xr:uid="{00000000-0005-0000-0000-000044700000}"/>
    <cellStyle name="Nota 3 2 3 2 4 2 3" xfId="13001" xr:uid="{00000000-0005-0000-0000-0000C9320000}"/>
    <cellStyle name="Nota 3 2 3 2 4 2 3 2" xfId="13002" xr:uid="{00000000-0005-0000-0000-0000CA320000}"/>
    <cellStyle name="Nota 3 2 3 2 4 2 3 2 2" xfId="13003" xr:uid="{00000000-0005-0000-0000-0000CB320000}"/>
    <cellStyle name="Nota 3 2 3 2 4 2 3 2 2 2" xfId="30520" xr:uid="{00000000-0005-0000-0000-000038770000}"/>
    <cellStyle name="Nota 3 2 3 2 4 2 3 2 3" xfId="28292" xr:uid="{00000000-0005-0000-0000-0000846E0000}"/>
    <cellStyle name="Nota 3 2 3 2 4 2 3 3" xfId="13004" xr:uid="{00000000-0005-0000-0000-0000CC320000}"/>
    <cellStyle name="Nota 3 2 3 2 4 2 3 3 2" xfId="13005" xr:uid="{00000000-0005-0000-0000-0000CD320000}"/>
    <cellStyle name="Nota 3 2 3 2 4 2 3 4" xfId="13006" xr:uid="{00000000-0005-0000-0000-0000CE320000}"/>
    <cellStyle name="Nota 3 2 3 2 4 2 3 4 2" xfId="26867" xr:uid="{00000000-0005-0000-0000-0000F3680000}"/>
    <cellStyle name="Nota 3 2 3 2 4 2 4" xfId="13007" xr:uid="{00000000-0005-0000-0000-0000CF320000}"/>
    <cellStyle name="Nota 3 2 3 2 4 2 4 2" xfId="13008" xr:uid="{00000000-0005-0000-0000-0000D0320000}"/>
    <cellStyle name="Nota 3 2 3 2 4 2 5" xfId="13009" xr:uid="{00000000-0005-0000-0000-0000D1320000}"/>
    <cellStyle name="Nota 3 2 3 2 4 2 5 2" xfId="13010" xr:uid="{00000000-0005-0000-0000-0000D2320000}"/>
    <cellStyle name="Nota 3 2 3 2 4 2 5 2 2" xfId="30065" xr:uid="{00000000-0005-0000-0000-000071750000}"/>
    <cellStyle name="Nota 3 2 3 2 4 2 5 3" xfId="26462" xr:uid="{00000000-0005-0000-0000-00005E670000}"/>
    <cellStyle name="Nota 3 2 3 2 4 2 6" xfId="13011" xr:uid="{00000000-0005-0000-0000-0000D3320000}"/>
    <cellStyle name="Nota 3 2 3 2 4 2 6 2" xfId="28113" xr:uid="{00000000-0005-0000-0000-0000D16D0000}"/>
    <cellStyle name="Nota 3 2 3 2 4 2 7" xfId="31753" xr:uid="{00000000-0005-0000-0000-0000097C0000}"/>
    <cellStyle name="Nota 3 2 3 2 4 3" xfId="1789" xr:uid="{00000000-0005-0000-0000-0000FD060000}"/>
    <cellStyle name="Nota 3 2 3 2 4 3 2" xfId="2774" xr:uid="{00000000-0005-0000-0000-0000D60A0000}"/>
    <cellStyle name="Nota 3 2 3 2 4 3 2 2" xfId="13012" xr:uid="{00000000-0005-0000-0000-0000D4320000}"/>
    <cellStyle name="Nota 3 2 3 2 4 3 2 2 2" xfId="13013" xr:uid="{00000000-0005-0000-0000-0000D5320000}"/>
    <cellStyle name="Nota 3 2 3 2 4 3 2 2 2 2" xfId="13014" xr:uid="{00000000-0005-0000-0000-0000D6320000}"/>
    <cellStyle name="Nota 3 2 3 2 4 3 2 2 3" xfId="13015" xr:uid="{00000000-0005-0000-0000-0000D7320000}"/>
    <cellStyle name="Nota 3 2 3 2 4 3 2 2 3 2" xfId="13016" xr:uid="{00000000-0005-0000-0000-0000D8320000}"/>
    <cellStyle name="Nota 3 2 3 2 4 3 2 2 4" xfId="13017" xr:uid="{00000000-0005-0000-0000-0000D9320000}"/>
    <cellStyle name="Nota 3 2 3 2 4 3 2 3" xfId="13018" xr:uid="{00000000-0005-0000-0000-0000DA320000}"/>
    <cellStyle name="Nota 3 2 3 2 4 3 2 3 2" xfId="13019" xr:uid="{00000000-0005-0000-0000-0000DB320000}"/>
    <cellStyle name="Nota 3 2 3 2 4 3 2 3 3" xfId="25124" xr:uid="{00000000-0005-0000-0000-000024620000}"/>
    <cellStyle name="Nota 3 2 3 2 4 3 2 4" xfId="13020" xr:uid="{00000000-0005-0000-0000-0000DC320000}"/>
    <cellStyle name="Nota 3 2 3 2 4 3 2 4 2" xfId="13021" xr:uid="{00000000-0005-0000-0000-0000DD320000}"/>
    <cellStyle name="Nota 3 2 3 2 4 3 2 5" xfId="13022" xr:uid="{00000000-0005-0000-0000-0000DE320000}"/>
    <cellStyle name="Nota 3 2 3 2 4 3 2 6" xfId="32342" xr:uid="{00000000-0005-0000-0000-0000567E0000}"/>
    <cellStyle name="Nota 3 2 3 2 4 3 3" xfId="13023" xr:uid="{00000000-0005-0000-0000-0000DF320000}"/>
    <cellStyle name="Nota 3 2 3 2 4 3 3 2" xfId="13024" xr:uid="{00000000-0005-0000-0000-0000E0320000}"/>
    <cellStyle name="Nota 3 2 3 2 4 3 3 2 2" xfId="13025" xr:uid="{00000000-0005-0000-0000-0000E1320000}"/>
    <cellStyle name="Nota 3 2 3 2 4 3 3 3" xfId="13026" xr:uid="{00000000-0005-0000-0000-0000E2320000}"/>
    <cellStyle name="Nota 3 2 3 2 4 3 3 3 2" xfId="13027" xr:uid="{00000000-0005-0000-0000-0000E3320000}"/>
    <cellStyle name="Nota 3 2 3 2 4 3 3 4" xfId="13028" xr:uid="{00000000-0005-0000-0000-0000E4320000}"/>
    <cellStyle name="Nota 3 2 3 2 4 3 3 4 2" xfId="29929" xr:uid="{00000000-0005-0000-0000-0000E9740000}"/>
    <cellStyle name="Nota 3 2 3 2 4 3 4" xfId="13029" xr:uid="{00000000-0005-0000-0000-0000E5320000}"/>
    <cellStyle name="Nota 3 2 3 2 4 3 4 2" xfId="13030" xr:uid="{00000000-0005-0000-0000-0000E6320000}"/>
    <cellStyle name="Nota 3 2 3 2 4 3 4 3" xfId="28160" xr:uid="{00000000-0005-0000-0000-0000006E0000}"/>
    <cellStyle name="Nota 3 2 3 2 4 3 5" xfId="13031" xr:uid="{00000000-0005-0000-0000-0000E7320000}"/>
    <cellStyle name="Nota 3 2 3 2 4 3 5 2" xfId="13032" xr:uid="{00000000-0005-0000-0000-0000E8320000}"/>
    <cellStyle name="Nota 3 2 3 2 4 3 5 2 2" xfId="29993" xr:uid="{00000000-0005-0000-0000-000029750000}"/>
    <cellStyle name="Nota 3 2 3 2 4 3 5 3" xfId="31115" xr:uid="{00000000-0005-0000-0000-00008B790000}"/>
    <cellStyle name="Nota 3 2 3 2 4 3 6" xfId="13033" xr:uid="{00000000-0005-0000-0000-0000E9320000}"/>
    <cellStyle name="Nota 3 2 3 2 4 3 7" xfId="25393" xr:uid="{00000000-0005-0000-0000-000031630000}"/>
    <cellStyle name="Nota 3 2 3 2 4 4" xfId="2215" xr:uid="{00000000-0005-0000-0000-0000A7080000}"/>
    <cellStyle name="Nota 3 2 3 2 4 4 2" xfId="13034" xr:uid="{00000000-0005-0000-0000-0000EA320000}"/>
    <cellStyle name="Nota 3 2 3 2 4 4 2 2" xfId="13035" xr:uid="{00000000-0005-0000-0000-0000EB320000}"/>
    <cellStyle name="Nota 3 2 3 2 4 4 2 2 2" xfId="13036" xr:uid="{00000000-0005-0000-0000-0000EC320000}"/>
    <cellStyle name="Nota 3 2 3 2 4 4 2 3" xfId="13037" xr:uid="{00000000-0005-0000-0000-0000ED320000}"/>
    <cellStyle name="Nota 3 2 3 2 4 4 2 3 2" xfId="13038" xr:uid="{00000000-0005-0000-0000-0000EE320000}"/>
    <cellStyle name="Nota 3 2 3 2 4 4 2 4" xfId="13039" xr:uid="{00000000-0005-0000-0000-0000EF320000}"/>
    <cellStyle name="Nota 3 2 3 2 4 4 3" xfId="13040" xr:uid="{00000000-0005-0000-0000-0000F0320000}"/>
    <cellStyle name="Nota 3 2 3 2 4 4 3 2" xfId="13041" xr:uid="{00000000-0005-0000-0000-0000F1320000}"/>
    <cellStyle name="Nota 3 2 3 2 4 4 3 2 2" xfId="28625" xr:uid="{00000000-0005-0000-0000-0000D16F0000}"/>
    <cellStyle name="Nota 3 2 3 2 4 4 4" xfId="13042" xr:uid="{00000000-0005-0000-0000-0000F2320000}"/>
    <cellStyle name="Nota 3 2 3 2 4 4 4 2" xfId="13043" xr:uid="{00000000-0005-0000-0000-0000F3320000}"/>
    <cellStyle name="Nota 3 2 3 2 4 4 5" xfId="13044" xr:uid="{00000000-0005-0000-0000-0000F4320000}"/>
    <cellStyle name="Nota 3 2 3 2 4 5" xfId="13045" xr:uid="{00000000-0005-0000-0000-0000F5320000}"/>
    <cellStyle name="Nota 3 2 3 2 4 5 2" xfId="13046" xr:uid="{00000000-0005-0000-0000-0000F6320000}"/>
    <cellStyle name="Nota 3 2 3 2 4 5 2 2" xfId="13047" xr:uid="{00000000-0005-0000-0000-0000F7320000}"/>
    <cellStyle name="Nota 3 2 3 2 4 5 2 2 2" xfId="31317" xr:uid="{00000000-0005-0000-0000-0000557A0000}"/>
    <cellStyle name="Nota 3 2 3 2 4 5 3" xfId="13048" xr:uid="{00000000-0005-0000-0000-0000F8320000}"/>
    <cellStyle name="Nota 3 2 3 2 4 5 3 2" xfId="13049" xr:uid="{00000000-0005-0000-0000-0000F9320000}"/>
    <cellStyle name="Nota 3 2 3 2 4 5 3 3" xfId="25963" xr:uid="{00000000-0005-0000-0000-00006B650000}"/>
    <cellStyle name="Nota 3 2 3 2 4 5 4" xfId="13050" xr:uid="{00000000-0005-0000-0000-0000FA320000}"/>
    <cellStyle name="Nota 3 2 3 2 4 5 5" xfId="32564" xr:uid="{00000000-0005-0000-0000-0000347F0000}"/>
    <cellStyle name="Nota 3 2 3 2 4 6" xfId="13051" xr:uid="{00000000-0005-0000-0000-0000FB320000}"/>
    <cellStyle name="Nota 3 2 3 2 4 6 2" xfId="13052" xr:uid="{00000000-0005-0000-0000-0000FC320000}"/>
    <cellStyle name="Nota 3 2 3 2 4 7" xfId="13053" xr:uid="{00000000-0005-0000-0000-0000FD320000}"/>
    <cellStyle name="Nota 3 2 3 2 4 7 2" xfId="13054" xr:uid="{00000000-0005-0000-0000-0000FE320000}"/>
    <cellStyle name="Nota 3 2 3 2 4 7 2 2" xfId="29948" xr:uid="{00000000-0005-0000-0000-0000FC740000}"/>
    <cellStyle name="Nota 3 2 3 2 4 8" xfId="13055" xr:uid="{00000000-0005-0000-0000-0000FF320000}"/>
    <cellStyle name="Nota 3 2 3 2 4 9" xfId="31583" xr:uid="{00000000-0005-0000-0000-00005F7B0000}"/>
    <cellStyle name="Nota 3 2 3 2 5" xfId="1310" xr:uid="{00000000-0005-0000-0000-00001E050000}"/>
    <cellStyle name="Nota 3 2 3 2 5 2" xfId="2301" xr:uid="{00000000-0005-0000-0000-0000FD080000}"/>
    <cellStyle name="Nota 3 2 3 2 5 2 2" xfId="13056" xr:uid="{00000000-0005-0000-0000-000000330000}"/>
    <cellStyle name="Nota 3 2 3 2 5 2 2 2" xfId="13057" xr:uid="{00000000-0005-0000-0000-000001330000}"/>
    <cellStyle name="Nota 3 2 3 2 5 2 2 2 2" xfId="13058" xr:uid="{00000000-0005-0000-0000-000002330000}"/>
    <cellStyle name="Nota 3 2 3 2 5 2 2 2 2 2" xfId="28817" xr:uid="{00000000-0005-0000-0000-000091700000}"/>
    <cellStyle name="Nota 3 2 3 2 5 2 2 3" xfId="13059" xr:uid="{00000000-0005-0000-0000-000003330000}"/>
    <cellStyle name="Nota 3 2 3 2 5 2 2 3 2" xfId="13060" xr:uid="{00000000-0005-0000-0000-000004330000}"/>
    <cellStyle name="Nota 3 2 3 2 5 2 2 3 3" xfId="30667" xr:uid="{00000000-0005-0000-0000-0000CB770000}"/>
    <cellStyle name="Nota 3 2 3 2 5 2 2 4" xfId="13061" xr:uid="{00000000-0005-0000-0000-000005330000}"/>
    <cellStyle name="Nota 3 2 3 2 5 2 3" xfId="13062" xr:uid="{00000000-0005-0000-0000-000006330000}"/>
    <cellStyle name="Nota 3 2 3 2 5 2 3 2" xfId="13063" xr:uid="{00000000-0005-0000-0000-000007330000}"/>
    <cellStyle name="Nota 3 2 3 2 5 2 3 3" xfId="25566" xr:uid="{00000000-0005-0000-0000-0000DE630000}"/>
    <cellStyle name="Nota 3 2 3 2 5 2 4" xfId="13064" xr:uid="{00000000-0005-0000-0000-000008330000}"/>
    <cellStyle name="Nota 3 2 3 2 5 2 4 2" xfId="13065" xr:uid="{00000000-0005-0000-0000-000009330000}"/>
    <cellStyle name="Nota 3 2 3 2 5 2 5" xfId="13066" xr:uid="{00000000-0005-0000-0000-00000A330000}"/>
    <cellStyle name="Nota 3 2 3 2 5 2 6" xfId="25203" xr:uid="{00000000-0005-0000-0000-000073620000}"/>
    <cellStyle name="Nota 3 2 3 2 5 3" xfId="13067" xr:uid="{00000000-0005-0000-0000-00000B330000}"/>
    <cellStyle name="Nota 3 2 3 2 5 3 2" xfId="13068" xr:uid="{00000000-0005-0000-0000-00000C330000}"/>
    <cellStyle name="Nota 3 2 3 2 5 3 2 2" xfId="13069" xr:uid="{00000000-0005-0000-0000-00000D330000}"/>
    <cellStyle name="Nota 3 2 3 2 5 3 2 3" xfId="25477" xr:uid="{00000000-0005-0000-0000-000085630000}"/>
    <cellStyle name="Nota 3 2 3 2 5 3 3" xfId="13070" xr:uid="{00000000-0005-0000-0000-00000E330000}"/>
    <cellStyle name="Nota 3 2 3 2 5 3 3 2" xfId="13071" xr:uid="{00000000-0005-0000-0000-00000F330000}"/>
    <cellStyle name="Nota 3 2 3 2 5 3 4" xfId="13072" xr:uid="{00000000-0005-0000-0000-000010330000}"/>
    <cellStyle name="Nota 3 2 3 2 5 3 4 2" xfId="30041" xr:uid="{00000000-0005-0000-0000-000059750000}"/>
    <cellStyle name="Nota 3 2 3 2 5 3 5" xfId="26613" xr:uid="{00000000-0005-0000-0000-0000F5670000}"/>
    <cellStyle name="Nota 3 2 3 2 5 4" xfId="13073" xr:uid="{00000000-0005-0000-0000-000011330000}"/>
    <cellStyle name="Nota 3 2 3 2 5 4 2" xfId="13074" xr:uid="{00000000-0005-0000-0000-000012330000}"/>
    <cellStyle name="Nota 3 2 3 2 5 4 2 2" xfId="30678" xr:uid="{00000000-0005-0000-0000-0000D6770000}"/>
    <cellStyle name="Nota 3 2 3 2 5 4 3" xfId="26708" xr:uid="{00000000-0005-0000-0000-000054680000}"/>
    <cellStyle name="Nota 3 2 3 2 5 5" xfId="13075" xr:uid="{00000000-0005-0000-0000-000013330000}"/>
    <cellStyle name="Nota 3 2 3 2 5 5 2" xfId="13076" xr:uid="{00000000-0005-0000-0000-000014330000}"/>
    <cellStyle name="Nota 3 2 3 2 5 6" xfId="13077" xr:uid="{00000000-0005-0000-0000-000015330000}"/>
    <cellStyle name="Nota 3 2 3 2 5 7" xfId="31676" xr:uid="{00000000-0005-0000-0000-0000BC7B0000}"/>
    <cellStyle name="Nota 3 2 3 2 6" xfId="1572" xr:uid="{00000000-0005-0000-0000-000024060000}"/>
    <cellStyle name="Nota 3 2 3 2 6 2" xfId="2557" xr:uid="{00000000-0005-0000-0000-0000FD090000}"/>
    <cellStyle name="Nota 3 2 3 2 6 2 2" xfId="13078" xr:uid="{00000000-0005-0000-0000-000016330000}"/>
    <cellStyle name="Nota 3 2 3 2 6 2 2 2" xfId="13079" xr:uid="{00000000-0005-0000-0000-000017330000}"/>
    <cellStyle name="Nota 3 2 3 2 6 2 2 2 2" xfId="13080" xr:uid="{00000000-0005-0000-0000-000018330000}"/>
    <cellStyle name="Nota 3 2 3 2 6 2 2 3" xfId="13081" xr:uid="{00000000-0005-0000-0000-000019330000}"/>
    <cellStyle name="Nota 3 2 3 2 6 2 2 3 2" xfId="13082" xr:uid="{00000000-0005-0000-0000-00001A330000}"/>
    <cellStyle name="Nota 3 2 3 2 6 2 2 3 2 2" xfId="26849" xr:uid="{00000000-0005-0000-0000-0000E1680000}"/>
    <cellStyle name="Nota 3 2 3 2 6 2 2 3 3" xfId="25677" xr:uid="{00000000-0005-0000-0000-00004D640000}"/>
    <cellStyle name="Nota 3 2 3 2 6 2 2 4" xfId="13083" xr:uid="{00000000-0005-0000-0000-00001B330000}"/>
    <cellStyle name="Nota 3 2 3 2 6 2 2 5" xfId="25642" xr:uid="{00000000-0005-0000-0000-00002A640000}"/>
    <cellStyle name="Nota 3 2 3 2 6 2 3" xfId="13084" xr:uid="{00000000-0005-0000-0000-00001C330000}"/>
    <cellStyle name="Nota 3 2 3 2 6 2 3 2" xfId="13085" xr:uid="{00000000-0005-0000-0000-00001D330000}"/>
    <cellStyle name="Nota 3 2 3 2 6 2 4" xfId="13086" xr:uid="{00000000-0005-0000-0000-00001E330000}"/>
    <cellStyle name="Nota 3 2 3 2 6 2 4 2" xfId="13087" xr:uid="{00000000-0005-0000-0000-00001F330000}"/>
    <cellStyle name="Nota 3 2 3 2 6 2 5" xfId="13088" xr:uid="{00000000-0005-0000-0000-000020330000}"/>
    <cellStyle name="Nota 3 2 3 2 6 3" xfId="13089" xr:uid="{00000000-0005-0000-0000-000021330000}"/>
    <cellStyle name="Nota 3 2 3 2 6 3 2" xfId="13090" xr:uid="{00000000-0005-0000-0000-000022330000}"/>
    <cellStyle name="Nota 3 2 3 2 6 3 2 2" xfId="13091" xr:uid="{00000000-0005-0000-0000-000023330000}"/>
    <cellStyle name="Nota 3 2 3 2 6 3 2 3" xfId="31037" xr:uid="{00000000-0005-0000-0000-00003D790000}"/>
    <cellStyle name="Nota 3 2 3 2 6 3 3" xfId="13092" xr:uid="{00000000-0005-0000-0000-000024330000}"/>
    <cellStyle name="Nota 3 2 3 2 6 3 3 2" xfId="13093" xr:uid="{00000000-0005-0000-0000-000025330000}"/>
    <cellStyle name="Nota 3 2 3 2 6 3 3 3" xfId="25617" xr:uid="{00000000-0005-0000-0000-000011640000}"/>
    <cellStyle name="Nota 3 2 3 2 6 3 4" xfId="13094" xr:uid="{00000000-0005-0000-0000-000026330000}"/>
    <cellStyle name="Nota 3 2 3 2 6 4" xfId="13095" xr:uid="{00000000-0005-0000-0000-000027330000}"/>
    <cellStyle name="Nota 3 2 3 2 6 4 2" xfId="13096" xr:uid="{00000000-0005-0000-0000-000028330000}"/>
    <cellStyle name="Nota 3 2 3 2 6 4 3" xfId="25390" xr:uid="{00000000-0005-0000-0000-00002E630000}"/>
    <cellStyle name="Nota 3 2 3 2 6 5" xfId="13097" xr:uid="{00000000-0005-0000-0000-000029330000}"/>
    <cellStyle name="Nota 3 2 3 2 6 5 2" xfId="13098" xr:uid="{00000000-0005-0000-0000-00002A330000}"/>
    <cellStyle name="Nota 3 2 3 2 6 5 2 2" xfId="30092" xr:uid="{00000000-0005-0000-0000-00008C750000}"/>
    <cellStyle name="Nota 3 2 3 2 6 5 3" xfId="29654" xr:uid="{00000000-0005-0000-0000-0000D6730000}"/>
    <cellStyle name="Nota 3 2 3 2 6 6" xfId="13099" xr:uid="{00000000-0005-0000-0000-00002B330000}"/>
    <cellStyle name="Nota 3 2 3 2 6 7" xfId="31779" xr:uid="{00000000-0005-0000-0000-0000237C0000}"/>
    <cellStyle name="Nota 3 2 3 2 7" xfId="1833" xr:uid="{00000000-0005-0000-0000-000029070000}"/>
    <cellStyle name="Nota 3 2 3 2 7 2" xfId="13100" xr:uid="{00000000-0005-0000-0000-00002C330000}"/>
    <cellStyle name="Nota 3 2 3 2 7 2 2" xfId="13101" xr:uid="{00000000-0005-0000-0000-00002D330000}"/>
    <cellStyle name="Nota 3 2 3 2 7 2 2 2" xfId="13102" xr:uid="{00000000-0005-0000-0000-00002E330000}"/>
    <cellStyle name="Nota 3 2 3 2 7 2 3" xfId="13103" xr:uid="{00000000-0005-0000-0000-00002F330000}"/>
    <cellStyle name="Nota 3 2 3 2 7 2 3 2" xfId="13104" xr:uid="{00000000-0005-0000-0000-000030330000}"/>
    <cellStyle name="Nota 3 2 3 2 7 2 4" xfId="13105" xr:uid="{00000000-0005-0000-0000-000031330000}"/>
    <cellStyle name="Nota 3 2 3 2 7 2 5" xfId="27283" xr:uid="{00000000-0005-0000-0000-0000936A0000}"/>
    <cellStyle name="Nota 3 2 3 2 7 3" xfId="13106" xr:uid="{00000000-0005-0000-0000-000032330000}"/>
    <cellStyle name="Nota 3 2 3 2 7 3 2" xfId="13107" xr:uid="{00000000-0005-0000-0000-000033330000}"/>
    <cellStyle name="Nota 3 2 3 2 7 3 2 2" xfId="26904" xr:uid="{00000000-0005-0000-0000-000018690000}"/>
    <cellStyle name="Nota 3 2 3 2 7 4" xfId="13108" xr:uid="{00000000-0005-0000-0000-000034330000}"/>
    <cellStyle name="Nota 3 2 3 2 7 4 2" xfId="13109" xr:uid="{00000000-0005-0000-0000-000035330000}"/>
    <cellStyle name="Nota 3 2 3 2 7 4 3" xfId="29302" xr:uid="{00000000-0005-0000-0000-000076720000}"/>
    <cellStyle name="Nota 3 2 3 2 7 5" xfId="13110" xr:uid="{00000000-0005-0000-0000-000036330000}"/>
    <cellStyle name="Nota 3 2 3 2 7 6" xfId="31994" xr:uid="{00000000-0005-0000-0000-0000FA7C0000}"/>
    <cellStyle name="Nota 3 2 3 2 8" xfId="13111" xr:uid="{00000000-0005-0000-0000-000037330000}"/>
    <cellStyle name="Nota 3 2 3 2 8 2" xfId="13112" xr:uid="{00000000-0005-0000-0000-000038330000}"/>
    <cellStyle name="Nota 3 2 3 2 8 3" xfId="26805" xr:uid="{00000000-0005-0000-0000-0000B5680000}"/>
    <cellStyle name="Nota 3 2 3 2 9" xfId="13113" xr:uid="{00000000-0005-0000-0000-000039330000}"/>
    <cellStyle name="Nota 3 2 3 2 9 2" xfId="13114" xr:uid="{00000000-0005-0000-0000-00003A330000}"/>
    <cellStyle name="Nota 3 2 3 2 9 2 2" xfId="29054" xr:uid="{00000000-0005-0000-0000-00007E710000}"/>
    <cellStyle name="Nota 3 2 3 2 9 3" xfId="29099" xr:uid="{00000000-0005-0000-0000-0000AB710000}"/>
    <cellStyle name="Nota 3 2 3 3" xfId="912" xr:uid="{00000000-0005-0000-0000-000090030000}"/>
    <cellStyle name="Nota 3 2 3 3 2" xfId="1405" xr:uid="{00000000-0005-0000-0000-00007D050000}"/>
    <cellStyle name="Nota 3 2 3 3 2 2" xfId="2396" xr:uid="{00000000-0005-0000-0000-00005C090000}"/>
    <cellStyle name="Nota 3 2 3 3 2 2 2" xfId="13115" xr:uid="{00000000-0005-0000-0000-00003B330000}"/>
    <cellStyle name="Nota 3 2 3 3 2 2 2 2" xfId="13116" xr:uid="{00000000-0005-0000-0000-00003C330000}"/>
    <cellStyle name="Nota 3 2 3 3 2 2 2 2 2" xfId="13117" xr:uid="{00000000-0005-0000-0000-00003D330000}"/>
    <cellStyle name="Nota 3 2 3 3 2 2 2 3" xfId="13118" xr:uid="{00000000-0005-0000-0000-00003E330000}"/>
    <cellStyle name="Nota 3 2 3 3 2 2 2 3 2" xfId="13119" xr:uid="{00000000-0005-0000-0000-00003F330000}"/>
    <cellStyle name="Nota 3 2 3 3 2 2 2 4" xfId="13120" xr:uid="{00000000-0005-0000-0000-000040330000}"/>
    <cellStyle name="Nota 3 2 3 3 2 2 2 4 2" xfId="26021" xr:uid="{00000000-0005-0000-0000-0000A5650000}"/>
    <cellStyle name="Nota 3 2 3 3 2 2 3" xfId="13121" xr:uid="{00000000-0005-0000-0000-000041330000}"/>
    <cellStyle name="Nota 3 2 3 3 2 2 3 2" xfId="13122" xr:uid="{00000000-0005-0000-0000-000042330000}"/>
    <cellStyle name="Nota 3 2 3 3 2 2 4" xfId="13123" xr:uid="{00000000-0005-0000-0000-000043330000}"/>
    <cellStyle name="Nota 3 2 3 3 2 2 4 2" xfId="13124" xr:uid="{00000000-0005-0000-0000-000044330000}"/>
    <cellStyle name="Nota 3 2 3 3 2 2 4 2 2" xfId="27016" xr:uid="{00000000-0005-0000-0000-000088690000}"/>
    <cellStyle name="Nota 3 2 3 3 2 2 5" xfId="13125" xr:uid="{00000000-0005-0000-0000-000045330000}"/>
    <cellStyle name="Nota 3 2 3 3 2 3" xfId="13126" xr:uid="{00000000-0005-0000-0000-000046330000}"/>
    <cellStyle name="Nota 3 2 3 3 2 3 2" xfId="13127" xr:uid="{00000000-0005-0000-0000-000047330000}"/>
    <cellStyle name="Nota 3 2 3 3 2 3 2 2" xfId="13128" xr:uid="{00000000-0005-0000-0000-000048330000}"/>
    <cellStyle name="Nota 3 2 3 3 2 3 3" xfId="13129" xr:uid="{00000000-0005-0000-0000-000049330000}"/>
    <cellStyle name="Nota 3 2 3 3 2 3 3 2" xfId="13130" xr:uid="{00000000-0005-0000-0000-00004A330000}"/>
    <cellStyle name="Nota 3 2 3 3 2 3 4" xfId="13131" xr:uid="{00000000-0005-0000-0000-00004B330000}"/>
    <cellStyle name="Nota 3 2 3 3 2 4" xfId="13132" xr:uid="{00000000-0005-0000-0000-00004C330000}"/>
    <cellStyle name="Nota 3 2 3 3 2 4 2" xfId="13133" xr:uid="{00000000-0005-0000-0000-00004D330000}"/>
    <cellStyle name="Nota 3 2 3 3 2 4 3" xfId="27697" xr:uid="{00000000-0005-0000-0000-0000316C0000}"/>
    <cellStyle name="Nota 3 2 3 3 2 5" xfId="13134" xr:uid="{00000000-0005-0000-0000-00004E330000}"/>
    <cellStyle name="Nota 3 2 3 3 2 5 2" xfId="13135" xr:uid="{00000000-0005-0000-0000-00004F330000}"/>
    <cellStyle name="Nota 3 2 3 3 2 6" xfId="13136" xr:uid="{00000000-0005-0000-0000-000050330000}"/>
    <cellStyle name="Nota 3 2 3 3 2 7" xfId="31721" xr:uid="{00000000-0005-0000-0000-0000E97B0000}"/>
    <cellStyle name="Nota 3 2 3 3 3" xfId="1667" xr:uid="{00000000-0005-0000-0000-000083060000}"/>
    <cellStyle name="Nota 3 2 3 3 3 2" xfId="2652" xr:uid="{00000000-0005-0000-0000-00005C0A0000}"/>
    <cellStyle name="Nota 3 2 3 3 3 2 2" xfId="13137" xr:uid="{00000000-0005-0000-0000-000051330000}"/>
    <cellStyle name="Nota 3 2 3 3 3 2 2 2" xfId="13138" xr:uid="{00000000-0005-0000-0000-000052330000}"/>
    <cellStyle name="Nota 3 2 3 3 3 2 2 2 2" xfId="13139" xr:uid="{00000000-0005-0000-0000-000053330000}"/>
    <cellStyle name="Nota 3 2 3 3 3 2 2 3" xfId="13140" xr:uid="{00000000-0005-0000-0000-000054330000}"/>
    <cellStyle name="Nota 3 2 3 3 3 2 2 3 2" xfId="13141" xr:uid="{00000000-0005-0000-0000-000055330000}"/>
    <cellStyle name="Nota 3 2 3 3 3 2 2 4" xfId="13142" xr:uid="{00000000-0005-0000-0000-000056330000}"/>
    <cellStyle name="Nota 3 2 3 3 3 2 3" xfId="13143" xr:uid="{00000000-0005-0000-0000-000057330000}"/>
    <cellStyle name="Nota 3 2 3 3 3 2 3 2" xfId="13144" xr:uid="{00000000-0005-0000-0000-000058330000}"/>
    <cellStyle name="Nota 3 2 3 3 3 2 4" xfId="13145" xr:uid="{00000000-0005-0000-0000-000059330000}"/>
    <cellStyle name="Nota 3 2 3 3 3 2 4 2" xfId="13146" xr:uid="{00000000-0005-0000-0000-00005A330000}"/>
    <cellStyle name="Nota 3 2 3 3 3 2 4 2 2" xfId="31072" xr:uid="{00000000-0005-0000-0000-000060790000}"/>
    <cellStyle name="Nota 3 2 3 3 3 2 5" xfId="13147" xr:uid="{00000000-0005-0000-0000-00005B330000}"/>
    <cellStyle name="Nota 3 2 3 3 3 2 6" xfId="27100" xr:uid="{00000000-0005-0000-0000-0000DC690000}"/>
    <cellStyle name="Nota 3 2 3 3 3 3" xfId="13148" xr:uid="{00000000-0005-0000-0000-00005C330000}"/>
    <cellStyle name="Nota 3 2 3 3 3 3 2" xfId="13149" xr:uid="{00000000-0005-0000-0000-00005D330000}"/>
    <cellStyle name="Nota 3 2 3 3 3 3 2 2" xfId="13150" xr:uid="{00000000-0005-0000-0000-00005E330000}"/>
    <cellStyle name="Nota 3 2 3 3 3 3 3" xfId="13151" xr:uid="{00000000-0005-0000-0000-00005F330000}"/>
    <cellStyle name="Nota 3 2 3 3 3 3 3 2" xfId="13152" xr:uid="{00000000-0005-0000-0000-000060330000}"/>
    <cellStyle name="Nota 3 2 3 3 3 3 4" xfId="13153" xr:uid="{00000000-0005-0000-0000-000061330000}"/>
    <cellStyle name="Nota 3 2 3 3 3 4" xfId="13154" xr:uid="{00000000-0005-0000-0000-000062330000}"/>
    <cellStyle name="Nota 3 2 3 3 3 4 2" xfId="13155" xr:uid="{00000000-0005-0000-0000-000063330000}"/>
    <cellStyle name="Nota 3 2 3 3 3 5" xfId="13156" xr:uid="{00000000-0005-0000-0000-000064330000}"/>
    <cellStyle name="Nota 3 2 3 3 3 5 2" xfId="13157" xr:uid="{00000000-0005-0000-0000-000065330000}"/>
    <cellStyle name="Nota 3 2 3 3 3 5 3" xfId="30516" xr:uid="{00000000-0005-0000-0000-000034770000}"/>
    <cellStyle name="Nota 3 2 3 3 3 6" xfId="13158" xr:uid="{00000000-0005-0000-0000-000066330000}"/>
    <cellStyle name="Nota 3 2 3 3 3 7" xfId="31833" xr:uid="{00000000-0005-0000-0000-0000597C0000}"/>
    <cellStyle name="Nota 3 2 3 3 4" xfId="1956" xr:uid="{00000000-0005-0000-0000-0000A4070000}"/>
    <cellStyle name="Nota 3 2 3 3 4 2" xfId="13159" xr:uid="{00000000-0005-0000-0000-000067330000}"/>
    <cellStyle name="Nota 3 2 3 3 4 2 2" xfId="13160" xr:uid="{00000000-0005-0000-0000-000068330000}"/>
    <cellStyle name="Nota 3 2 3 3 4 2 2 2" xfId="13161" xr:uid="{00000000-0005-0000-0000-000069330000}"/>
    <cellStyle name="Nota 3 2 3 3 4 2 3" xfId="13162" xr:uid="{00000000-0005-0000-0000-00006A330000}"/>
    <cellStyle name="Nota 3 2 3 3 4 2 3 2" xfId="13163" xr:uid="{00000000-0005-0000-0000-00006B330000}"/>
    <cellStyle name="Nota 3 2 3 3 4 2 3 2 2" xfId="28384" xr:uid="{00000000-0005-0000-0000-0000E06E0000}"/>
    <cellStyle name="Nota 3 2 3 3 4 2 3 3" xfId="29985" xr:uid="{00000000-0005-0000-0000-000021750000}"/>
    <cellStyle name="Nota 3 2 3 3 4 2 4" xfId="13164" xr:uid="{00000000-0005-0000-0000-00006C330000}"/>
    <cellStyle name="Nota 3 2 3 3 4 2 4 2" xfId="27503" xr:uid="{00000000-0005-0000-0000-00006F6B0000}"/>
    <cellStyle name="Nota 3 2 3 3 4 3" xfId="13165" xr:uid="{00000000-0005-0000-0000-00006D330000}"/>
    <cellStyle name="Nota 3 2 3 3 4 3 2" xfId="13166" xr:uid="{00000000-0005-0000-0000-00006E330000}"/>
    <cellStyle name="Nota 3 2 3 3 4 4" xfId="13167" xr:uid="{00000000-0005-0000-0000-00006F330000}"/>
    <cellStyle name="Nota 3 2 3 3 4 4 2" xfId="13168" xr:uid="{00000000-0005-0000-0000-000070330000}"/>
    <cellStyle name="Nota 3 2 3 3 4 4 3" xfId="29942" xr:uid="{00000000-0005-0000-0000-0000F6740000}"/>
    <cellStyle name="Nota 3 2 3 3 4 5" xfId="13169" xr:uid="{00000000-0005-0000-0000-000071330000}"/>
    <cellStyle name="Nota 3 2 3 3 5" xfId="13170" xr:uid="{00000000-0005-0000-0000-000072330000}"/>
    <cellStyle name="Nota 3 2 3 3 5 2" xfId="13171" xr:uid="{00000000-0005-0000-0000-000073330000}"/>
    <cellStyle name="Nota 3 2 3 3 5 2 2" xfId="13172" xr:uid="{00000000-0005-0000-0000-000074330000}"/>
    <cellStyle name="Nota 3 2 3 3 5 3" xfId="13173" xr:uid="{00000000-0005-0000-0000-000075330000}"/>
    <cellStyle name="Nota 3 2 3 3 5 3 2" xfId="13174" xr:uid="{00000000-0005-0000-0000-000076330000}"/>
    <cellStyle name="Nota 3 2 3 3 5 4" xfId="13175" xr:uid="{00000000-0005-0000-0000-000077330000}"/>
    <cellStyle name="Nota 3 2 3 3 5 4 2" xfId="26622" xr:uid="{00000000-0005-0000-0000-0000FE670000}"/>
    <cellStyle name="Nota 3 2 3 3 5 5" xfId="32417" xr:uid="{00000000-0005-0000-0000-0000A17E0000}"/>
    <cellStyle name="Nota 3 2 3 3 6" xfId="13176" xr:uid="{00000000-0005-0000-0000-000078330000}"/>
    <cellStyle name="Nota 3 2 3 3 6 2" xfId="13177" xr:uid="{00000000-0005-0000-0000-000079330000}"/>
    <cellStyle name="Nota 3 2 3 3 6 3" xfId="31088" xr:uid="{00000000-0005-0000-0000-000070790000}"/>
    <cellStyle name="Nota 3 2 3 3 7" xfId="13178" xr:uid="{00000000-0005-0000-0000-00007A330000}"/>
    <cellStyle name="Nota 3 2 3 3 7 2" xfId="13179" xr:uid="{00000000-0005-0000-0000-00007B330000}"/>
    <cellStyle name="Nota 3 2 3 3 7 3" xfId="28302" xr:uid="{00000000-0005-0000-0000-00008E6E0000}"/>
    <cellStyle name="Nota 3 2 3 3 8" xfId="13180" xr:uid="{00000000-0005-0000-0000-00007C330000}"/>
    <cellStyle name="Nota 3 2 3 3 9" xfId="27421" xr:uid="{00000000-0005-0000-0000-00001D6B0000}"/>
    <cellStyle name="Nota 3 2 3 4" xfId="893" xr:uid="{00000000-0005-0000-0000-00007D030000}"/>
    <cellStyle name="Nota 3 2 3 4 2" xfId="1941" xr:uid="{00000000-0005-0000-0000-000095070000}"/>
    <cellStyle name="Nota 3 2 3 4 2 2" xfId="13181" xr:uid="{00000000-0005-0000-0000-00007D330000}"/>
    <cellStyle name="Nota 3 2 3 4 2 2 2" xfId="13182" xr:uid="{00000000-0005-0000-0000-00007E330000}"/>
    <cellStyle name="Nota 3 2 3 4 2 2 2 2" xfId="13183" xr:uid="{00000000-0005-0000-0000-00007F330000}"/>
    <cellStyle name="Nota 3 2 3 4 2 2 2 3" xfId="30764" xr:uid="{00000000-0005-0000-0000-00002C780000}"/>
    <cellStyle name="Nota 3 2 3 4 2 2 3" xfId="13184" xr:uid="{00000000-0005-0000-0000-000080330000}"/>
    <cellStyle name="Nota 3 2 3 4 2 2 3 2" xfId="13185" xr:uid="{00000000-0005-0000-0000-000081330000}"/>
    <cellStyle name="Nota 3 2 3 4 2 2 3 3" xfId="28344" xr:uid="{00000000-0005-0000-0000-0000B86E0000}"/>
    <cellStyle name="Nota 3 2 3 4 2 2 4" xfId="13186" xr:uid="{00000000-0005-0000-0000-000082330000}"/>
    <cellStyle name="Nota 3 2 3 4 2 3" xfId="13187" xr:uid="{00000000-0005-0000-0000-000083330000}"/>
    <cellStyle name="Nota 3 2 3 4 2 3 2" xfId="13188" xr:uid="{00000000-0005-0000-0000-000084330000}"/>
    <cellStyle name="Nota 3 2 3 4 2 4" xfId="13189" xr:uid="{00000000-0005-0000-0000-000085330000}"/>
    <cellStyle name="Nota 3 2 3 4 2 4 2" xfId="13190" xr:uid="{00000000-0005-0000-0000-000086330000}"/>
    <cellStyle name="Nota 3 2 3 4 2 5" xfId="13191" xr:uid="{00000000-0005-0000-0000-000087330000}"/>
    <cellStyle name="Nota 3 2 3 4 2 6" xfId="32054" xr:uid="{00000000-0005-0000-0000-0000367D0000}"/>
    <cellStyle name="Nota 3 2 3 4 3" xfId="13192" xr:uid="{00000000-0005-0000-0000-000088330000}"/>
    <cellStyle name="Nota 3 2 3 4 3 2" xfId="13193" xr:uid="{00000000-0005-0000-0000-000089330000}"/>
    <cellStyle name="Nota 3 2 3 4 3 2 2" xfId="13194" xr:uid="{00000000-0005-0000-0000-00008A330000}"/>
    <cellStyle name="Nota 3 2 3 4 3 2 2 2" xfId="26177" xr:uid="{00000000-0005-0000-0000-000041660000}"/>
    <cellStyle name="Nota 3 2 3 4 3 3" xfId="13195" xr:uid="{00000000-0005-0000-0000-00008B330000}"/>
    <cellStyle name="Nota 3 2 3 4 3 3 2" xfId="13196" xr:uid="{00000000-0005-0000-0000-00008C330000}"/>
    <cellStyle name="Nota 3 2 3 4 3 4" xfId="13197" xr:uid="{00000000-0005-0000-0000-00008D330000}"/>
    <cellStyle name="Nota 3 2 3 4 4" xfId="13198" xr:uid="{00000000-0005-0000-0000-00008E330000}"/>
    <cellStyle name="Nota 3 2 3 4 4 2" xfId="13199" xr:uid="{00000000-0005-0000-0000-00008F330000}"/>
    <cellStyle name="Nota 3 2 3 4 4 2 2" xfId="28341" xr:uid="{00000000-0005-0000-0000-0000B56E0000}"/>
    <cellStyle name="Nota 3 2 3 4 5" xfId="13200" xr:uid="{00000000-0005-0000-0000-000090330000}"/>
    <cellStyle name="Nota 3 2 3 4 5 2" xfId="13201" xr:uid="{00000000-0005-0000-0000-000091330000}"/>
    <cellStyle name="Nota 3 2 3 4 6" xfId="13202" xr:uid="{00000000-0005-0000-0000-000092330000}"/>
    <cellStyle name="Nota 3 2 3 4 7" xfId="31604" xr:uid="{00000000-0005-0000-0000-0000747B0000}"/>
    <cellStyle name="Nota 3 2 3 5" xfId="1139" xr:uid="{00000000-0005-0000-0000-000073040000}"/>
    <cellStyle name="Nota 3 2 3 5 2" xfId="2142" xr:uid="{00000000-0005-0000-0000-00005E080000}"/>
    <cellStyle name="Nota 3 2 3 5 2 2" xfId="13203" xr:uid="{00000000-0005-0000-0000-000093330000}"/>
    <cellStyle name="Nota 3 2 3 5 2 2 2" xfId="13204" xr:uid="{00000000-0005-0000-0000-000094330000}"/>
    <cellStyle name="Nota 3 2 3 5 2 2 2 2" xfId="13205" xr:uid="{00000000-0005-0000-0000-000095330000}"/>
    <cellStyle name="Nota 3 2 3 5 2 2 2 2 2" xfId="27063" xr:uid="{00000000-0005-0000-0000-0000B7690000}"/>
    <cellStyle name="Nota 3 2 3 5 2 2 3" xfId="13206" xr:uid="{00000000-0005-0000-0000-000096330000}"/>
    <cellStyle name="Nota 3 2 3 5 2 2 3 2" xfId="13207" xr:uid="{00000000-0005-0000-0000-000097330000}"/>
    <cellStyle name="Nota 3 2 3 5 2 2 4" xfId="13208" xr:uid="{00000000-0005-0000-0000-000098330000}"/>
    <cellStyle name="Nota 3 2 3 5 2 3" xfId="13209" xr:uid="{00000000-0005-0000-0000-000099330000}"/>
    <cellStyle name="Nota 3 2 3 5 2 3 2" xfId="13210" xr:uid="{00000000-0005-0000-0000-00009A330000}"/>
    <cellStyle name="Nota 3 2 3 5 2 4" xfId="13211" xr:uid="{00000000-0005-0000-0000-00009B330000}"/>
    <cellStyle name="Nota 3 2 3 5 2 4 2" xfId="13212" xr:uid="{00000000-0005-0000-0000-00009C330000}"/>
    <cellStyle name="Nota 3 2 3 5 2 4 2 2" xfId="28211" xr:uid="{00000000-0005-0000-0000-0000336E0000}"/>
    <cellStyle name="Nota 3 2 3 5 2 5" xfId="13213" xr:uid="{00000000-0005-0000-0000-00009D330000}"/>
    <cellStyle name="Nota 3 2 3 5 2 5 2" xfId="30602" xr:uid="{00000000-0005-0000-0000-00008A770000}"/>
    <cellStyle name="Nota 3 2 3 5 2 6" xfId="32174" xr:uid="{00000000-0005-0000-0000-0000AE7D0000}"/>
    <cellStyle name="Nota 3 2 3 5 3" xfId="13214" xr:uid="{00000000-0005-0000-0000-00009E330000}"/>
    <cellStyle name="Nota 3 2 3 5 3 2" xfId="13215" xr:uid="{00000000-0005-0000-0000-00009F330000}"/>
    <cellStyle name="Nota 3 2 3 5 3 2 2" xfId="13216" xr:uid="{00000000-0005-0000-0000-0000A0330000}"/>
    <cellStyle name="Nota 3 2 3 5 3 2 2 2" xfId="28233" xr:uid="{00000000-0005-0000-0000-0000496E0000}"/>
    <cellStyle name="Nota 3 2 3 5 3 3" xfId="13217" xr:uid="{00000000-0005-0000-0000-0000A1330000}"/>
    <cellStyle name="Nota 3 2 3 5 3 3 2" xfId="13218" xr:uid="{00000000-0005-0000-0000-0000A2330000}"/>
    <cellStyle name="Nota 3 2 3 5 3 3 2 2" xfId="30522" xr:uid="{00000000-0005-0000-0000-00003A770000}"/>
    <cellStyle name="Nota 3 2 3 5 3 3 3" xfId="26422" xr:uid="{00000000-0005-0000-0000-000036670000}"/>
    <cellStyle name="Nota 3 2 3 5 3 4" xfId="13219" xr:uid="{00000000-0005-0000-0000-0000A3330000}"/>
    <cellStyle name="Nota 3 2 3 5 3 4 2" xfId="30705" xr:uid="{00000000-0005-0000-0000-0000F1770000}"/>
    <cellStyle name="Nota 3 2 3 5 4" xfId="13220" xr:uid="{00000000-0005-0000-0000-0000A4330000}"/>
    <cellStyle name="Nota 3 2 3 5 4 2" xfId="13221" xr:uid="{00000000-0005-0000-0000-0000A5330000}"/>
    <cellStyle name="Nota 3 2 3 5 5" xfId="13222" xr:uid="{00000000-0005-0000-0000-0000A6330000}"/>
    <cellStyle name="Nota 3 2 3 5 5 2" xfId="13223" xr:uid="{00000000-0005-0000-0000-0000A7330000}"/>
    <cellStyle name="Nota 3 2 3 5 5 3" xfId="26450" xr:uid="{00000000-0005-0000-0000-000052670000}"/>
    <cellStyle name="Nota 3 2 3 5 6" xfId="13224" xr:uid="{00000000-0005-0000-0000-0000A8330000}"/>
    <cellStyle name="Nota 3 2 3 5 6 2" xfId="26819" xr:uid="{00000000-0005-0000-0000-0000C3680000}"/>
    <cellStyle name="Nota 3 2 3 5 7" xfId="31639" xr:uid="{00000000-0005-0000-0000-0000977B0000}"/>
    <cellStyle name="Nota 3 2 3 6" xfId="1549" xr:uid="{00000000-0005-0000-0000-00000D060000}"/>
    <cellStyle name="Nota 3 2 3 6 2" xfId="13225" xr:uid="{00000000-0005-0000-0000-0000A9330000}"/>
    <cellStyle name="Nota 3 2 3 6 2 2" xfId="13226" xr:uid="{00000000-0005-0000-0000-0000AA330000}"/>
    <cellStyle name="Nota 3 2 3 6 2 2 2" xfId="13227" xr:uid="{00000000-0005-0000-0000-0000AB330000}"/>
    <cellStyle name="Nota 3 2 3 6 2 2 3" xfId="30572" xr:uid="{00000000-0005-0000-0000-00006C770000}"/>
    <cellStyle name="Nota 3 2 3 6 2 3" xfId="13228" xr:uid="{00000000-0005-0000-0000-0000AC330000}"/>
    <cellStyle name="Nota 3 2 3 6 2 3 2" xfId="13229" xr:uid="{00000000-0005-0000-0000-0000AD330000}"/>
    <cellStyle name="Nota 3 2 3 6 2 4" xfId="13230" xr:uid="{00000000-0005-0000-0000-0000AE330000}"/>
    <cellStyle name="Nota 3 2 3 6 3" xfId="13231" xr:uid="{00000000-0005-0000-0000-0000AF330000}"/>
    <cellStyle name="Nota 3 2 3 6 3 2" xfId="13232" xr:uid="{00000000-0005-0000-0000-0000B0330000}"/>
    <cellStyle name="Nota 3 2 3 6 3 3" xfId="26516" xr:uid="{00000000-0005-0000-0000-000094670000}"/>
    <cellStyle name="Nota 3 2 3 6 4" xfId="13233" xr:uid="{00000000-0005-0000-0000-0000B1330000}"/>
    <cellStyle name="Nota 3 2 3 6 4 2" xfId="13234" xr:uid="{00000000-0005-0000-0000-0000B2330000}"/>
    <cellStyle name="Nota 3 2 3 6 5" xfId="13235" xr:uid="{00000000-0005-0000-0000-0000B3330000}"/>
    <cellStyle name="Nota 3 2 3 6 6" xfId="31976" xr:uid="{00000000-0005-0000-0000-0000E87C0000}"/>
    <cellStyle name="Nota 3 2 3 7" xfId="2822" xr:uid="{00000000-0005-0000-0000-0000060B0000}"/>
    <cellStyle name="Nota 3 2 3 7 2" xfId="13236" xr:uid="{00000000-0005-0000-0000-0000B4330000}"/>
    <cellStyle name="Nota 3 2 3 7 2 2" xfId="13237" xr:uid="{00000000-0005-0000-0000-0000B5330000}"/>
    <cellStyle name="Nota 3 2 3 7 3" xfId="13238" xr:uid="{00000000-0005-0000-0000-0000B6330000}"/>
    <cellStyle name="Nota 3 2 3 7 3 2" xfId="13239" xr:uid="{00000000-0005-0000-0000-0000B7330000}"/>
    <cellStyle name="Nota 3 2 3 7 4" xfId="13240" xr:uid="{00000000-0005-0000-0000-0000B8330000}"/>
    <cellStyle name="Nota 3 2 3 7 5" xfId="31930" xr:uid="{00000000-0005-0000-0000-0000BA7C0000}"/>
    <cellStyle name="Nota 3 2 3 8" xfId="13241" xr:uid="{00000000-0005-0000-0000-0000B9330000}"/>
    <cellStyle name="Nota 3 2 3 8 2" xfId="13242" xr:uid="{00000000-0005-0000-0000-0000BA330000}"/>
    <cellStyle name="Nota 3 2 3 9" xfId="13243" xr:uid="{00000000-0005-0000-0000-0000BB330000}"/>
    <cellStyle name="Nota 3 2 3 9 2" xfId="13244" xr:uid="{00000000-0005-0000-0000-0000BC330000}"/>
    <cellStyle name="Nota 3 3" xfId="543" xr:uid="{00000000-0005-0000-0000-00001F020000}"/>
    <cellStyle name="Nota 3 4" xfId="586" xr:uid="{00000000-0005-0000-0000-00004A020000}"/>
    <cellStyle name="Nota 3 5" xfId="554" xr:uid="{00000000-0005-0000-0000-00002A020000}"/>
    <cellStyle name="Nota 3 5 10" xfId="13245" xr:uid="{00000000-0005-0000-0000-0000BD330000}"/>
    <cellStyle name="Nota 3 5 10 2" xfId="28280" xr:uid="{00000000-0005-0000-0000-0000786E0000}"/>
    <cellStyle name="Nota 3 5 11" xfId="31407" xr:uid="{00000000-0005-0000-0000-0000AF7A0000}"/>
    <cellStyle name="Nota 3 5 2" xfId="1028" xr:uid="{00000000-0005-0000-0000-000004040000}"/>
    <cellStyle name="Nota 3 5 2 10" xfId="13246" xr:uid="{00000000-0005-0000-0000-0000BE330000}"/>
    <cellStyle name="Nota 3 5 2 10 2" xfId="29116" xr:uid="{00000000-0005-0000-0000-0000BC710000}"/>
    <cellStyle name="Nota 3 5 2 2" xfId="812" xr:uid="{00000000-0005-0000-0000-00002C030000}"/>
    <cellStyle name="Nota 3 5 2 2 10" xfId="13247" xr:uid="{00000000-0005-0000-0000-0000BF330000}"/>
    <cellStyle name="Nota 3 5 2 2 11" xfId="31478" xr:uid="{00000000-0005-0000-0000-0000F67A0000}"/>
    <cellStyle name="Nota 3 5 2 2 2" xfId="1229" xr:uid="{00000000-0005-0000-0000-0000CD040000}"/>
    <cellStyle name="Nota 3 5 2 2 2 2" xfId="1535" xr:uid="{00000000-0005-0000-0000-0000FF050000}"/>
    <cellStyle name="Nota 3 5 2 2 2 2 2" xfId="2526" xr:uid="{00000000-0005-0000-0000-0000DE090000}"/>
    <cellStyle name="Nota 3 5 2 2 2 2 2 2" xfId="13248" xr:uid="{00000000-0005-0000-0000-0000C0330000}"/>
    <cellStyle name="Nota 3 5 2 2 2 2 2 2 2" xfId="13249" xr:uid="{00000000-0005-0000-0000-0000C1330000}"/>
    <cellStyle name="Nota 3 5 2 2 2 2 2 2 2 2" xfId="13250" xr:uid="{00000000-0005-0000-0000-0000C2330000}"/>
    <cellStyle name="Nota 3 5 2 2 2 2 2 2 2 2 2" xfId="26554" xr:uid="{00000000-0005-0000-0000-0000BA670000}"/>
    <cellStyle name="Nota 3 5 2 2 2 2 2 2 3" xfId="13251" xr:uid="{00000000-0005-0000-0000-0000C3330000}"/>
    <cellStyle name="Nota 3 5 2 2 2 2 2 2 3 2" xfId="13252" xr:uid="{00000000-0005-0000-0000-0000C4330000}"/>
    <cellStyle name="Nota 3 5 2 2 2 2 2 2 4" xfId="13253" xr:uid="{00000000-0005-0000-0000-0000C5330000}"/>
    <cellStyle name="Nota 3 5 2 2 2 2 2 2 5" xfId="29143" xr:uid="{00000000-0005-0000-0000-0000D7710000}"/>
    <cellStyle name="Nota 3 5 2 2 2 2 2 3" xfId="13254" xr:uid="{00000000-0005-0000-0000-0000C6330000}"/>
    <cellStyle name="Nota 3 5 2 2 2 2 2 3 2" xfId="13255" xr:uid="{00000000-0005-0000-0000-0000C7330000}"/>
    <cellStyle name="Nota 3 5 2 2 2 2 2 3 3" xfId="27855" xr:uid="{00000000-0005-0000-0000-0000CF6C0000}"/>
    <cellStyle name="Nota 3 5 2 2 2 2 2 4" xfId="13256" xr:uid="{00000000-0005-0000-0000-0000C8330000}"/>
    <cellStyle name="Nota 3 5 2 2 2 2 2 4 2" xfId="13257" xr:uid="{00000000-0005-0000-0000-0000C9330000}"/>
    <cellStyle name="Nota 3 5 2 2 2 2 2 5" xfId="13258" xr:uid="{00000000-0005-0000-0000-0000CA330000}"/>
    <cellStyle name="Nota 3 5 2 2 2 2 2 6" xfId="32200" xr:uid="{00000000-0005-0000-0000-0000C87D0000}"/>
    <cellStyle name="Nota 3 5 2 2 2 2 3" xfId="13259" xr:uid="{00000000-0005-0000-0000-0000CB330000}"/>
    <cellStyle name="Nota 3 5 2 2 2 2 3 2" xfId="13260" xr:uid="{00000000-0005-0000-0000-0000CC330000}"/>
    <cellStyle name="Nota 3 5 2 2 2 2 3 2 2" xfId="13261" xr:uid="{00000000-0005-0000-0000-0000CD330000}"/>
    <cellStyle name="Nota 3 5 2 2 2 2 3 3" xfId="13262" xr:uid="{00000000-0005-0000-0000-0000CE330000}"/>
    <cellStyle name="Nota 3 5 2 2 2 2 3 3 2" xfId="13263" xr:uid="{00000000-0005-0000-0000-0000CF330000}"/>
    <cellStyle name="Nota 3 5 2 2 2 2 3 4" xfId="13264" xr:uid="{00000000-0005-0000-0000-0000D0330000}"/>
    <cellStyle name="Nota 3 5 2 2 2 2 4" xfId="13265" xr:uid="{00000000-0005-0000-0000-0000D1330000}"/>
    <cellStyle name="Nota 3 5 2 2 2 2 4 2" xfId="13266" xr:uid="{00000000-0005-0000-0000-0000D2330000}"/>
    <cellStyle name="Nota 3 5 2 2 2 2 5" xfId="13267" xr:uid="{00000000-0005-0000-0000-0000D3330000}"/>
    <cellStyle name="Nota 3 5 2 2 2 2 5 2" xfId="13268" xr:uid="{00000000-0005-0000-0000-0000D4330000}"/>
    <cellStyle name="Nota 3 5 2 2 2 2 6" xfId="13269" xr:uid="{00000000-0005-0000-0000-0000D5330000}"/>
    <cellStyle name="Nota 3 5 2 2 2 2 7" xfId="28829" xr:uid="{00000000-0005-0000-0000-00009D700000}"/>
    <cellStyle name="Nota 3 5 2 2 2 3" xfId="1797" xr:uid="{00000000-0005-0000-0000-000005070000}"/>
    <cellStyle name="Nota 3 5 2 2 2 3 2" xfId="2782" xr:uid="{00000000-0005-0000-0000-0000DE0A0000}"/>
    <cellStyle name="Nota 3 5 2 2 2 3 2 2" xfId="13270" xr:uid="{00000000-0005-0000-0000-0000D6330000}"/>
    <cellStyle name="Nota 3 5 2 2 2 3 2 2 2" xfId="13271" xr:uid="{00000000-0005-0000-0000-0000D7330000}"/>
    <cellStyle name="Nota 3 5 2 2 2 3 2 2 2 2" xfId="13272" xr:uid="{00000000-0005-0000-0000-0000D8330000}"/>
    <cellStyle name="Nota 3 5 2 2 2 3 2 2 2 3" xfId="27137" xr:uid="{00000000-0005-0000-0000-0000016A0000}"/>
    <cellStyle name="Nota 3 5 2 2 2 3 2 2 3" xfId="13273" xr:uid="{00000000-0005-0000-0000-0000D9330000}"/>
    <cellStyle name="Nota 3 5 2 2 2 3 2 2 3 2" xfId="13274" xr:uid="{00000000-0005-0000-0000-0000DA330000}"/>
    <cellStyle name="Nota 3 5 2 2 2 3 2 2 3 3" xfId="30327" xr:uid="{00000000-0005-0000-0000-000077760000}"/>
    <cellStyle name="Nota 3 5 2 2 2 3 2 2 4" xfId="13275" xr:uid="{00000000-0005-0000-0000-0000DB330000}"/>
    <cellStyle name="Nota 3 5 2 2 2 3 2 3" xfId="13276" xr:uid="{00000000-0005-0000-0000-0000DC330000}"/>
    <cellStyle name="Nota 3 5 2 2 2 3 2 3 2" xfId="13277" xr:uid="{00000000-0005-0000-0000-0000DD330000}"/>
    <cellStyle name="Nota 3 5 2 2 2 3 2 4" xfId="13278" xr:uid="{00000000-0005-0000-0000-0000DE330000}"/>
    <cellStyle name="Nota 3 5 2 2 2 3 2 4 2" xfId="13279" xr:uid="{00000000-0005-0000-0000-0000DF330000}"/>
    <cellStyle name="Nota 3 5 2 2 2 3 2 4 3" xfId="27453" xr:uid="{00000000-0005-0000-0000-00003D6B0000}"/>
    <cellStyle name="Nota 3 5 2 2 2 3 2 5" xfId="13280" xr:uid="{00000000-0005-0000-0000-0000E0330000}"/>
    <cellStyle name="Nota 3 5 2 2 2 3 3" xfId="13281" xr:uid="{00000000-0005-0000-0000-0000E1330000}"/>
    <cellStyle name="Nota 3 5 2 2 2 3 3 2" xfId="13282" xr:uid="{00000000-0005-0000-0000-0000E2330000}"/>
    <cellStyle name="Nota 3 5 2 2 2 3 3 2 2" xfId="13283" xr:uid="{00000000-0005-0000-0000-0000E3330000}"/>
    <cellStyle name="Nota 3 5 2 2 2 3 3 3" xfId="13284" xr:uid="{00000000-0005-0000-0000-0000E4330000}"/>
    <cellStyle name="Nota 3 5 2 2 2 3 3 3 2" xfId="13285" xr:uid="{00000000-0005-0000-0000-0000E5330000}"/>
    <cellStyle name="Nota 3 5 2 2 2 3 3 4" xfId="13286" xr:uid="{00000000-0005-0000-0000-0000E6330000}"/>
    <cellStyle name="Nota 3 5 2 2 2 3 4" xfId="13287" xr:uid="{00000000-0005-0000-0000-0000E7330000}"/>
    <cellStyle name="Nota 3 5 2 2 2 3 4 2" xfId="13288" xr:uid="{00000000-0005-0000-0000-0000E8330000}"/>
    <cellStyle name="Nota 3 5 2 2 2 3 5" xfId="13289" xr:uid="{00000000-0005-0000-0000-0000E9330000}"/>
    <cellStyle name="Nota 3 5 2 2 2 3 5 2" xfId="13290" xr:uid="{00000000-0005-0000-0000-0000EA330000}"/>
    <cellStyle name="Nota 3 5 2 2 2 3 6" xfId="13291" xr:uid="{00000000-0005-0000-0000-0000EB330000}"/>
    <cellStyle name="Nota 3 5 2 2 2 3 6 2" xfId="26070" xr:uid="{00000000-0005-0000-0000-0000D6650000}"/>
    <cellStyle name="Nota 3 5 2 2 2 4" xfId="2227" xr:uid="{00000000-0005-0000-0000-0000B3080000}"/>
    <cellStyle name="Nota 3 5 2 2 2 4 2" xfId="13292" xr:uid="{00000000-0005-0000-0000-0000EC330000}"/>
    <cellStyle name="Nota 3 5 2 2 2 4 2 2" xfId="13293" xr:uid="{00000000-0005-0000-0000-0000ED330000}"/>
    <cellStyle name="Nota 3 5 2 2 2 4 2 2 2" xfId="13294" xr:uid="{00000000-0005-0000-0000-0000EE330000}"/>
    <cellStyle name="Nota 3 5 2 2 2 4 2 3" xfId="13295" xr:uid="{00000000-0005-0000-0000-0000EF330000}"/>
    <cellStyle name="Nota 3 5 2 2 2 4 2 3 2" xfId="13296" xr:uid="{00000000-0005-0000-0000-0000F0330000}"/>
    <cellStyle name="Nota 3 5 2 2 2 4 2 3 2 2" xfId="26471" xr:uid="{00000000-0005-0000-0000-000067670000}"/>
    <cellStyle name="Nota 3 5 2 2 2 4 2 4" xfId="13297" xr:uid="{00000000-0005-0000-0000-0000F1330000}"/>
    <cellStyle name="Nota 3 5 2 2 2 4 2 4 2" xfId="26726" xr:uid="{00000000-0005-0000-0000-000066680000}"/>
    <cellStyle name="Nota 3 5 2 2 2 4 3" xfId="13298" xr:uid="{00000000-0005-0000-0000-0000F2330000}"/>
    <cellStyle name="Nota 3 5 2 2 2 4 3 2" xfId="13299" xr:uid="{00000000-0005-0000-0000-0000F3330000}"/>
    <cellStyle name="Nota 3 5 2 2 2 4 3 3" xfId="25646" xr:uid="{00000000-0005-0000-0000-00002E640000}"/>
    <cellStyle name="Nota 3 5 2 2 2 4 4" xfId="13300" xr:uid="{00000000-0005-0000-0000-0000F4330000}"/>
    <cellStyle name="Nota 3 5 2 2 2 4 4 2" xfId="13301" xr:uid="{00000000-0005-0000-0000-0000F5330000}"/>
    <cellStyle name="Nota 3 5 2 2 2 4 4 2 2" xfId="27675" xr:uid="{00000000-0005-0000-0000-00001B6C0000}"/>
    <cellStyle name="Nota 3 5 2 2 2 4 4 3" xfId="28838" xr:uid="{00000000-0005-0000-0000-0000A6700000}"/>
    <cellStyle name="Nota 3 5 2 2 2 4 5" xfId="13302" xr:uid="{00000000-0005-0000-0000-0000F6330000}"/>
    <cellStyle name="Nota 3 5 2 2 2 5" xfId="13303" xr:uid="{00000000-0005-0000-0000-0000F7330000}"/>
    <cellStyle name="Nota 3 5 2 2 2 5 2" xfId="13304" xr:uid="{00000000-0005-0000-0000-0000F8330000}"/>
    <cellStyle name="Nota 3 5 2 2 2 5 2 2" xfId="13305" xr:uid="{00000000-0005-0000-0000-0000F9330000}"/>
    <cellStyle name="Nota 3 5 2 2 2 5 2 3" xfId="28454" xr:uid="{00000000-0005-0000-0000-0000266F0000}"/>
    <cellStyle name="Nota 3 5 2 2 2 5 3" xfId="13306" xr:uid="{00000000-0005-0000-0000-0000FA330000}"/>
    <cellStyle name="Nota 3 5 2 2 2 5 3 2" xfId="13307" xr:uid="{00000000-0005-0000-0000-0000FB330000}"/>
    <cellStyle name="Nota 3 5 2 2 2 5 4" xfId="13308" xr:uid="{00000000-0005-0000-0000-0000FC330000}"/>
    <cellStyle name="Nota 3 5 2 2 2 6" xfId="13309" xr:uid="{00000000-0005-0000-0000-0000FD330000}"/>
    <cellStyle name="Nota 3 5 2 2 2 6 2" xfId="13310" xr:uid="{00000000-0005-0000-0000-0000FE330000}"/>
    <cellStyle name="Nota 3 5 2 2 2 7" xfId="13311" xr:uid="{00000000-0005-0000-0000-0000FF330000}"/>
    <cellStyle name="Nota 3 5 2 2 2 7 2" xfId="13312" xr:uid="{00000000-0005-0000-0000-000000340000}"/>
    <cellStyle name="Nota 3 5 2 2 2 8" xfId="13313" xr:uid="{00000000-0005-0000-0000-000001340000}"/>
    <cellStyle name="Nota 3 5 2 2 2 9" xfId="31590" xr:uid="{00000000-0005-0000-0000-0000667B0000}"/>
    <cellStyle name="Nota 3 5 2 2 3" xfId="1331" xr:uid="{00000000-0005-0000-0000-000033050000}"/>
    <cellStyle name="Nota 3 5 2 2 3 2" xfId="1593" xr:uid="{00000000-0005-0000-0000-000039060000}"/>
    <cellStyle name="Nota 3 5 2 2 3 2 2" xfId="2578" xr:uid="{00000000-0005-0000-0000-0000120A0000}"/>
    <cellStyle name="Nota 3 5 2 2 3 2 2 2" xfId="13314" xr:uid="{00000000-0005-0000-0000-000002340000}"/>
    <cellStyle name="Nota 3 5 2 2 3 2 2 2 2" xfId="13315" xr:uid="{00000000-0005-0000-0000-000003340000}"/>
    <cellStyle name="Nota 3 5 2 2 3 2 2 2 2 2" xfId="13316" xr:uid="{00000000-0005-0000-0000-000004340000}"/>
    <cellStyle name="Nota 3 5 2 2 3 2 2 2 2 3" xfId="26760" xr:uid="{00000000-0005-0000-0000-000088680000}"/>
    <cellStyle name="Nota 3 5 2 2 3 2 2 2 3" xfId="13317" xr:uid="{00000000-0005-0000-0000-000005340000}"/>
    <cellStyle name="Nota 3 5 2 2 3 2 2 2 3 2" xfId="13318" xr:uid="{00000000-0005-0000-0000-000006340000}"/>
    <cellStyle name="Nota 3 5 2 2 3 2 2 2 4" xfId="13319" xr:uid="{00000000-0005-0000-0000-000007340000}"/>
    <cellStyle name="Nota 3 5 2 2 3 2 2 2 5" xfId="29869" xr:uid="{00000000-0005-0000-0000-0000AD740000}"/>
    <cellStyle name="Nota 3 5 2 2 3 2 2 3" xfId="13320" xr:uid="{00000000-0005-0000-0000-000008340000}"/>
    <cellStyle name="Nota 3 5 2 2 3 2 2 3 2" xfId="13321" xr:uid="{00000000-0005-0000-0000-000009340000}"/>
    <cellStyle name="Nota 3 5 2 2 3 2 2 3 3" xfId="30207" xr:uid="{00000000-0005-0000-0000-0000FF750000}"/>
    <cellStyle name="Nota 3 5 2 2 3 2 2 4" xfId="13322" xr:uid="{00000000-0005-0000-0000-00000A340000}"/>
    <cellStyle name="Nota 3 5 2 2 3 2 2 4 2" xfId="13323" xr:uid="{00000000-0005-0000-0000-00000B340000}"/>
    <cellStyle name="Nota 3 5 2 2 3 2 2 4 2 2" xfId="29230" xr:uid="{00000000-0005-0000-0000-00002E720000}"/>
    <cellStyle name="Nota 3 5 2 2 3 2 2 5" xfId="13324" xr:uid="{00000000-0005-0000-0000-00000C340000}"/>
    <cellStyle name="Nota 3 5 2 2 3 2 3" xfId="13325" xr:uid="{00000000-0005-0000-0000-00000D340000}"/>
    <cellStyle name="Nota 3 5 2 2 3 2 3 2" xfId="13326" xr:uid="{00000000-0005-0000-0000-00000E340000}"/>
    <cellStyle name="Nota 3 5 2 2 3 2 3 2 2" xfId="13327" xr:uid="{00000000-0005-0000-0000-00000F340000}"/>
    <cellStyle name="Nota 3 5 2 2 3 2 3 2 2 2" xfId="26332" xr:uid="{00000000-0005-0000-0000-0000DC660000}"/>
    <cellStyle name="Nota 3 5 2 2 3 2 3 2 3" xfId="26505" xr:uid="{00000000-0005-0000-0000-000089670000}"/>
    <cellStyle name="Nota 3 5 2 2 3 2 3 3" xfId="13328" xr:uid="{00000000-0005-0000-0000-000010340000}"/>
    <cellStyle name="Nota 3 5 2 2 3 2 3 3 2" xfId="13329" xr:uid="{00000000-0005-0000-0000-000011340000}"/>
    <cellStyle name="Nota 3 5 2 2 3 2 3 4" xfId="13330" xr:uid="{00000000-0005-0000-0000-000012340000}"/>
    <cellStyle name="Nota 3 5 2 2 3 2 4" xfId="13331" xr:uid="{00000000-0005-0000-0000-000013340000}"/>
    <cellStyle name="Nota 3 5 2 2 3 2 4 2" xfId="13332" xr:uid="{00000000-0005-0000-0000-000014340000}"/>
    <cellStyle name="Nota 3 5 2 2 3 2 5" xfId="13333" xr:uid="{00000000-0005-0000-0000-000015340000}"/>
    <cellStyle name="Nota 3 5 2 2 3 2 5 2" xfId="13334" xr:uid="{00000000-0005-0000-0000-000016340000}"/>
    <cellStyle name="Nota 3 5 2 2 3 2 6" xfId="13335" xr:uid="{00000000-0005-0000-0000-000017340000}"/>
    <cellStyle name="Nota 3 5 2 2 3 2 7" xfId="31792" xr:uid="{00000000-0005-0000-0000-0000307C0000}"/>
    <cellStyle name="Nota 3 5 2 2 3 3" xfId="2322" xr:uid="{00000000-0005-0000-0000-000012090000}"/>
    <cellStyle name="Nota 3 5 2 2 3 3 2" xfId="13336" xr:uid="{00000000-0005-0000-0000-000018340000}"/>
    <cellStyle name="Nota 3 5 2 2 3 3 2 2" xfId="13337" xr:uid="{00000000-0005-0000-0000-000019340000}"/>
    <cellStyle name="Nota 3 5 2 2 3 3 2 2 2" xfId="13338" xr:uid="{00000000-0005-0000-0000-00001A340000}"/>
    <cellStyle name="Nota 3 5 2 2 3 3 2 2 2 2" xfId="30323" xr:uid="{00000000-0005-0000-0000-000073760000}"/>
    <cellStyle name="Nota 3 5 2 2 3 3 2 2 3" xfId="25154" xr:uid="{00000000-0005-0000-0000-000042620000}"/>
    <cellStyle name="Nota 3 5 2 2 3 3 2 3" xfId="13339" xr:uid="{00000000-0005-0000-0000-00001B340000}"/>
    <cellStyle name="Nota 3 5 2 2 3 3 2 3 2" xfId="13340" xr:uid="{00000000-0005-0000-0000-00001C340000}"/>
    <cellStyle name="Nota 3 5 2 2 3 3 2 4" xfId="13341" xr:uid="{00000000-0005-0000-0000-00001D340000}"/>
    <cellStyle name="Nota 3 5 2 2 3 3 3" xfId="13342" xr:uid="{00000000-0005-0000-0000-00001E340000}"/>
    <cellStyle name="Nota 3 5 2 2 3 3 3 2" xfId="13343" xr:uid="{00000000-0005-0000-0000-00001F340000}"/>
    <cellStyle name="Nota 3 5 2 2 3 3 3 3" xfId="29245" xr:uid="{00000000-0005-0000-0000-00003D720000}"/>
    <cellStyle name="Nota 3 5 2 2 3 3 4" xfId="13344" xr:uid="{00000000-0005-0000-0000-000020340000}"/>
    <cellStyle name="Nota 3 5 2 2 3 3 4 2" xfId="13345" xr:uid="{00000000-0005-0000-0000-000021340000}"/>
    <cellStyle name="Nota 3 5 2 2 3 3 4 2 2" xfId="27087" xr:uid="{00000000-0005-0000-0000-0000CF690000}"/>
    <cellStyle name="Nota 3 5 2 2 3 3 4 3" xfId="29578" xr:uid="{00000000-0005-0000-0000-00008A730000}"/>
    <cellStyle name="Nota 3 5 2 2 3 3 5" xfId="13346" xr:uid="{00000000-0005-0000-0000-000022340000}"/>
    <cellStyle name="Nota 3 5 2 2 3 3 6" xfId="28028" xr:uid="{00000000-0005-0000-0000-00007C6D0000}"/>
    <cellStyle name="Nota 3 5 2 2 3 4" xfId="13347" xr:uid="{00000000-0005-0000-0000-000023340000}"/>
    <cellStyle name="Nota 3 5 2 2 3 4 2" xfId="13348" xr:uid="{00000000-0005-0000-0000-000024340000}"/>
    <cellStyle name="Nota 3 5 2 2 3 4 2 2" xfId="13349" xr:uid="{00000000-0005-0000-0000-000025340000}"/>
    <cellStyle name="Nota 3 5 2 2 3 4 2 2 2" xfId="30621" xr:uid="{00000000-0005-0000-0000-00009D770000}"/>
    <cellStyle name="Nota 3 5 2 2 3 4 3" xfId="13350" xr:uid="{00000000-0005-0000-0000-000026340000}"/>
    <cellStyle name="Nota 3 5 2 2 3 4 3 2" xfId="13351" xr:uid="{00000000-0005-0000-0000-000027340000}"/>
    <cellStyle name="Nota 3 5 2 2 3 4 3 2 2" xfId="27491" xr:uid="{00000000-0005-0000-0000-0000636B0000}"/>
    <cellStyle name="Nota 3 5 2 2 3 4 4" xfId="13352" xr:uid="{00000000-0005-0000-0000-000028340000}"/>
    <cellStyle name="Nota 3 5 2 2 3 4 4 2" xfId="27028" xr:uid="{00000000-0005-0000-0000-000094690000}"/>
    <cellStyle name="Nota 3 5 2 2 3 4 5" xfId="28904" xr:uid="{00000000-0005-0000-0000-0000E8700000}"/>
    <cellStyle name="Nota 3 5 2 2 3 5" xfId="13353" xr:uid="{00000000-0005-0000-0000-000029340000}"/>
    <cellStyle name="Nota 3 5 2 2 3 5 2" xfId="13354" xr:uid="{00000000-0005-0000-0000-00002A340000}"/>
    <cellStyle name="Nota 3 5 2 2 3 6" xfId="13355" xr:uid="{00000000-0005-0000-0000-00002B340000}"/>
    <cellStyle name="Nota 3 5 2 2 3 6 2" xfId="13356" xr:uid="{00000000-0005-0000-0000-00002C340000}"/>
    <cellStyle name="Nota 3 5 2 2 3 6 2 2" xfId="31136" xr:uid="{00000000-0005-0000-0000-0000A0790000}"/>
    <cellStyle name="Nota 3 5 2 2 3 6 3" xfId="30682" xr:uid="{00000000-0005-0000-0000-0000DA770000}"/>
    <cellStyle name="Nota 3 5 2 2 3 7" xfId="13357" xr:uid="{00000000-0005-0000-0000-00002D340000}"/>
    <cellStyle name="Nota 3 5 2 2 3 8" xfId="31456" xr:uid="{00000000-0005-0000-0000-0000E07A0000}"/>
    <cellStyle name="Nota 3 5 2 2 4" xfId="1347" xr:uid="{00000000-0005-0000-0000-000043050000}"/>
    <cellStyle name="Nota 3 5 2 2 4 2" xfId="2338" xr:uid="{00000000-0005-0000-0000-000022090000}"/>
    <cellStyle name="Nota 3 5 2 2 4 2 2" xfId="13358" xr:uid="{00000000-0005-0000-0000-00002E340000}"/>
    <cellStyle name="Nota 3 5 2 2 4 2 2 2" xfId="13359" xr:uid="{00000000-0005-0000-0000-00002F340000}"/>
    <cellStyle name="Nota 3 5 2 2 4 2 2 2 2" xfId="13360" xr:uid="{00000000-0005-0000-0000-000030340000}"/>
    <cellStyle name="Nota 3 5 2 2 4 2 2 2 3" xfId="27729" xr:uid="{00000000-0005-0000-0000-0000516C0000}"/>
    <cellStyle name="Nota 3 5 2 2 4 2 2 3" xfId="13361" xr:uid="{00000000-0005-0000-0000-000031340000}"/>
    <cellStyle name="Nota 3 5 2 2 4 2 2 3 2" xfId="13362" xr:uid="{00000000-0005-0000-0000-000032340000}"/>
    <cellStyle name="Nota 3 5 2 2 4 2 2 4" xfId="13363" xr:uid="{00000000-0005-0000-0000-000033340000}"/>
    <cellStyle name="Nota 3 5 2 2 4 2 3" xfId="13364" xr:uid="{00000000-0005-0000-0000-000034340000}"/>
    <cellStyle name="Nota 3 5 2 2 4 2 3 2" xfId="13365" xr:uid="{00000000-0005-0000-0000-000035340000}"/>
    <cellStyle name="Nota 3 5 2 2 4 2 4" xfId="13366" xr:uid="{00000000-0005-0000-0000-000036340000}"/>
    <cellStyle name="Nota 3 5 2 2 4 2 4 2" xfId="13367" xr:uid="{00000000-0005-0000-0000-000037340000}"/>
    <cellStyle name="Nota 3 5 2 2 4 2 4 3" xfId="28845" xr:uid="{00000000-0005-0000-0000-0000AD700000}"/>
    <cellStyle name="Nota 3 5 2 2 4 2 5" xfId="13368" xr:uid="{00000000-0005-0000-0000-000038340000}"/>
    <cellStyle name="Nota 3 5 2 2 4 2 6" xfId="28146" xr:uid="{00000000-0005-0000-0000-0000F26D0000}"/>
    <cellStyle name="Nota 3 5 2 2 4 3" xfId="13369" xr:uid="{00000000-0005-0000-0000-000039340000}"/>
    <cellStyle name="Nota 3 5 2 2 4 3 2" xfId="13370" xr:uid="{00000000-0005-0000-0000-00003A340000}"/>
    <cellStyle name="Nota 3 5 2 2 4 3 2 2" xfId="13371" xr:uid="{00000000-0005-0000-0000-00003B340000}"/>
    <cellStyle name="Nota 3 5 2 2 4 3 3" xfId="13372" xr:uid="{00000000-0005-0000-0000-00003C340000}"/>
    <cellStyle name="Nota 3 5 2 2 4 3 3 2" xfId="13373" xr:uid="{00000000-0005-0000-0000-00003D340000}"/>
    <cellStyle name="Nota 3 5 2 2 4 3 4" xfId="13374" xr:uid="{00000000-0005-0000-0000-00003E340000}"/>
    <cellStyle name="Nota 3 5 2 2 4 4" xfId="13375" xr:uid="{00000000-0005-0000-0000-00003F340000}"/>
    <cellStyle name="Nota 3 5 2 2 4 4 2" xfId="13376" xr:uid="{00000000-0005-0000-0000-000040340000}"/>
    <cellStyle name="Nota 3 5 2 2 4 4 2 2" xfId="31102" xr:uid="{00000000-0005-0000-0000-00007E790000}"/>
    <cellStyle name="Nota 3 5 2 2 4 5" xfId="13377" xr:uid="{00000000-0005-0000-0000-000041340000}"/>
    <cellStyle name="Nota 3 5 2 2 4 5 2" xfId="13378" xr:uid="{00000000-0005-0000-0000-000042340000}"/>
    <cellStyle name="Nota 3 5 2 2 4 6" xfId="13379" xr:uid="{00000000-0005-0000-0000-000043340000}"/>
    <cellStyle name="Nota 3 5 2 2 4 7" xfId="31689" xr:uid="{00000000-0005-0000-0000-0000C97B0000}"/>
    <cellStyle name="Nota 3 5 2 2 5" xfId="1609" xr:uid="{00000000-0005-0000-0000-000049060000}"/>
    <cellStyle name="Nota 3 5 2 2 5 2" xfId="2594" xr:uid="{00000000-0005-0000-0000-0000220A0000}"/>
    <cellStyle name="Nota 3 5 2 2 5 2 2" xfId="13380" xr:uid="{00000000-0005-0000-0000-000044340000}"/>
    <cellStyle name="Nota 3 5 2 2 5 2 2 2" xfId="13381" xr:uid="{00000000-0005-0000-0000-000045340000}"/>
    <cellStyle name="Nota 3 5 2 2 5 2 2 2 2" xfId="13382" xr:uid="{00000000-0005-0000-0000-000046340000}"/>
    <cellStyle name="Nota 3 5 2 2 5 2 2 2 2 2" xfId="26682" xr:uid="{00000000-0005-0000-0000-00003A680000}"/>
    <cellStyle name="Nota 3 5 2 2 5 2 2 3" xfId="13383" xr:uid="{00000000-0005-0000-0000-000047340000}"/>
    <cellStyle name="Nota 3 5 2 2 5 2 2 3 2" xfId="13384" xr:uid="{00000000-0005-0000-0000-000048340000}"/>
    <cellStyle name="Nota 3 5 2 2 5 2 2 3 2 2" xfId="27430" xr:uid="{00000000-0005-0000-0000-0000266B0000}"/>
    <cellStyle name="Nota 3 5 2 2 5 2 2 4" xfId="13385" xr:uid="{00000000-0005-0000-0000-000049340000}"/>
    <cellStyle name="Nota 3 5 2 2 5 2 2 5" xfId="30166" xr:uid="{00000000-0005-0000-0000-0000D6750000}"/>
    <cellStyle name="Nota 3 5 2 2 5 2 3" xfId="13386" xr:uid="{00000000-0005-0000-0000-00004A340000}"/>
    <cellStyle name="Nota 3 5 2 2 5 2 3 2" xfId="13387" xr:uid="{00000000-0005-0000-0000-00004B340000}"/>
    <cellStyle name="Nota 3 5 2 2 5 2 4" xfId="13388" xr:uid="{00000000-0005-0000-0000-00004C340000}"/>
    <cellStyle name="Nota 3 5 2 2 5 2 4 2" xfId="13389" xr:uid="{00000000-0005-0000-0000-00004D340000}"/>
    <cellStyle name="Nota 3 5 2 2 5 2 4 3" xfId="26997" xr:uid="{00000000-0005-0000-0000-000075690000}"/>
    <cellStyle name="Nota 3 5 2 2 5 2 5" xfId="13390" xr:uid="{00000000-0005-0000-0000-00004E340000}"/>
    <cellStyle name="Nota 3 5 2 2 5 2 6" xfId="32241" xr:uid="{00000000-0005-0000-0000-0000F17D0000}"/>
    <cellStyle name="Nota 3 5 2 2 5 3" xfId="13391" xr:uid="{00000000-0005-0000-0000-00004F340000}"/>
    <cellStyle name="Nota 3 5 2 2 5 3 2" xfId="13392" xr:uid="{00000000-0005-0000-0000-000050340000}"/>
    <cellStyle name="Nota 3 5 2 2 5 3 2 2" xfId="13393" xr:uid="{00000000-0005-0000-0000-000051340000}"/>
    <cellStyle name="Nota 3 5 2 2 5 3 3" xfId="13394" xr:uid="{00000000-0005-0000-0000-000052340000}"/>
    <cellStyle name="Nota 3 5 2 2 5 3 3 2" xfId="13395" xr:uid="{00000000-0005-0000-0000-000053340000}"/>
    <cellStyle name="Nota 3 5 2 2 5 3 4" xfId="13396" xr:uid="{00000000-0005-0000-0000-000054340000}"/>
    <cellStyle name="Nota 3 5 2 2 5 3 4 2" xfId="28206" xr:uid="{00000000-0005-0000-0000-00002E6E0000}"/>
    <cellStyle name="Nota 3 5 2 2 5 3 5" xfId="25396" xr:uid="{00000000-0005-0000-0000-000034630000}"/>
    <cellStyle name="Nota 3 5 2 2 5 4" xfId="13397" xr:uid="{00000000-0005-0000-0000-000055340000}"/>
    <cellStyle name="Nota 3 5 2 2 5 4 2" xfId="13398" xr:uid="{00000000-0005-0000-0000-000056340000}"/>
    <cellStyle name="Nota 3 5 2 2 5 4 2 2" xfId="25906" xr:uid="{00000000-0005-0000-0000-000032650000}"/>
    <cellStyle name="Nota 3 5 2 2 5 4 3" xfId="28760" xr:uid="{00000000-0005-0000-0000-000058700000}"/>
    <cellStyle name="Nota 3 5 2 2 5 5" xfId="13399" xr:uid="{00000000-0005-0000-0000-000057340000}"/>
    <cellStyle name="Nota 3 5 2 2 5 5 2" xfId="13400" xr:uid="{00000000-0005-0000-0000-000058340000}"/>
    <cellStyle name="Nota 3 5 2 2 5 5 2 2" xfId="28639" xr:uid="{00000000-0005-0000-0000-0000DF6F0000}"/>
    <cellStyle name="Nota 3 5 2 2 5 6" xfId="13401" xr:uid="{00000000-0005-0000-0000-000059340000}"/>
    <cellStyle name="Nota 3 5 2 2 5 6 2" xfId="30783" xr:uid="{00000000-0005-0000-0000-00003F780000}"/>
    <cellStyle name="Nota 3 5 2 2 5 7" xfId="31799" xr:uid="{00000000-0005-0000-0000-0000377C0000}"/>
    <cellStyle name="Nota 3 5 2 2 6" xfId="1887" xr:uid="{00000000-0005-0000-0000-00005F070000}"/>
    <cellStyle name="Nota 3 5 2 2 6 2" xfId="13402" xr:uid="{00000000-0005-0000-0000-00005A340000}"/>
    <cellStyle name="Nota 3 5 2 2 6 2 2" xfId="13403" xr:uid="{00000000-0005-0000-0000-00005B340000}"/>
    <cellStyle name="Nota 3 5 2 2 6 2 2 2" xfId="13404" xr:uid="{00000000-0005-0000-0000-00005C340000}"/>
    <cellStyle name="Nota 3 5 2 2 6 2 2 2 2" xfId="28084" xr:uid="{00000000-0005-0000-0000-0000B46D0000}"/>
    <cellStyle name="Nota 3 5 2 2 6 2 3" xfId="13405" xr:uid="{00000000-0005-0000-0000-00005D340000}"/>
    <cellStyle name="Nota 3 5 2 2 6 2 3 2" xfId="13406" xr:uid="{00000000-0005-0000-0000-00005E340000}"/>
    <cellStyle name="Nota 3 5 2 2 6 2 4" xfId="13407" xr:uid="{00000000-0005-0000-0000-00005F340000}"/>
    <cellStyle name="Nota 3 5 2 2 6 2 4 2" xfId="28854" xr:uid="{00000000-0005-0000-0000-0000B6700000}"/>
    <cellStyle name="Nota 3 5 2 2 6 3" xfId="13408" xr:uid="{00000000-0005-0000-0000-000060340000}"/>
    <cellStyle name="Nota 3 5 2 2 6 3 2" xfId="13409" xr:uid="{00000000-0005-0000-0000-000061340000}"/>
    <cellStyle name="Nota 3 5 2 2 6 4" xfId="13410" xr:uid="{00000000-0005-0000-0000-000062340000}"/>
    <cellStyle name="Nota 3 5 2 2 6 4 2" xfId="13411" xr:uid="{00000000-0005-0000-0000-000063340000}"/>
    <cellStyle name="Nota 3 5 2 2 6 4 2 2" xfId="29649" xr:uid="{00000000-0005-0000-0000-0000D1730000}"/>
    <cellStyle name="Nota 3 5 2 2 6 4 3" xfId="30097" xr:uid="{00000000-0005-0000-0000-000091750000}"/>
    <cellStyle name="Nota 3 5 2 2 6 5" xfId="13412" xr:uid="{00000000-0005-0000-0000-000064340000}"/>
    <cellStyle name="Nota 3 5 2 2 6 6" xfId="32019" xr:uid="{00000000-0005-0000-0000-0000137D0000}"/>
    <cellStyle name="Nota 3 5 2 2 7" xfId="2823" xr:uid="{00000000-0005-0000-0000-0000070B0000}"/>
    <cellStyle name="Nota 3 5 2 2 7 2" xfId="13413" xr:uid="{00000000-0005-0000-0000-000065340000}"/>
    <cellStyle name="Nota 3 5 2 2 7 2 2" xfId="13414" xr:uid="{00000000-0005-0000-0000-000066340000}"/>
    <cellStyle name="Nota 3 5 2 2 7 2 2 2" xfId="29173" xr:uid="{00000000-0005-0000-0000-0000F5710000}"/>
    <cellStyle name="Nota 3 5 2 2 7 2 3" xfId="26313" xr:uid="{00000000-0005-0000-0000-0000C9660000}"/>
    <cellStyle name="Nota 3 5 2 2 7 3" xfId="13415" xr:uid="{00000000-0005-0000-0000-000067340000}"/>
    <cellStyle name="Nota 3 5 2 2 7 3 2" xfId="13416" xr:uid="{00000000-0005-0000-0000-000068340000}"/>
    <cellStyle name="Nota 3 5 2 2 7 3 3" xfId="29917" xr:uid="{00000000-0005-0000-0000-0000DD740000}"/>
    <cellStyle name="Nota 3 5 2 2 7 4" xfId="13417" xr:uid="{00000000-0005-0000-0000-000069340000}"/>
    <cellStyle name="Nota 3 5 2 2 8" xfId="13418" xr:uid="{00000000-0005-0000-0000-00006A340000}"/>
    <cellStyle name="Nota 3 5 2 2 8 2" xfId="13419" xr:uid="{00000000-0005-0000-0000-00006B340000}"/>
    <cellStyle name="Nota 3 5 2 2 9" xfId="13420" xr:uid="{00000000-0005-0000-0000-00006C340000}"/>
    <cellStyle name="Nota 3 5 2 2 9 2" xfId="13421" xr:uid="{00000000-0005-0000-0000-00006D340000}"/>
    <cellStyle name="Nota 3 5 2 3" xfId="1258" xr:uid="{00000000-0005-0000-0000-0000EA040000}"/>
    <cellStyle name="Nota 3 5 2 3 2" xfId="1376" xr:uid="{00000000-0005-0000-0000-000060050000}"/>
    <cellStyle name="Nota 3 5 2 3 2 2" xfId="2367" xr:uid="{00000000-0005-0000-0000-00003F090000}"/>
    <cellStyle name="Nota 3 5 2 3 2 2 2" xfId="13422" xr:uid="{00000000-0005-0000-0000-00006E340000}"/>
    <cellStyle name="Nota 3 5 2 3 2 2 2 2" xfId="13423" xr:uid="{00000000-0005-0000-0000-00006F340000}"/>
    <cellStyle name="Nota 3 5 2 3 2 2 2 2 2" xfId="13424" xr:uid="{00000000-0005-0000-0000-000070340000}"/>
    <cellStyle name="Nota 3 5 2 3 2 2 2 2 3" xfId="28596" xr:uid="{00000000-0005-0000-0000-0000B46F0000}"/>
    <cellStyle name="Nota 3 5 2 3 2 2 2 3" xfId="13425" xr:uid="{00000000-0005-0000-0000-000071340000}"/>
    <cellStyle name="Nota 3 5 2 3 2 2 2 3 2" xfId="13426" xr:uid="{00000000-0005-0000-0000-000072340000}"/>
    <cellStyle name="Nota 3 5 2 3 2 2 2 3 2 2" xfId="30638" xr:uid="{00000000-0005-0000-0000-0000AE770000}"/>
    <cellStyle name="Nota 3 5 2 3 2 2 2 3 3" xfId="27478" xr:uid="{00000000-0005-0000-0000-0000566B0000}"/>
    <cellStyle name="Nota 3 5 2 3 2 2 2 4" xfId="13427" xr:uid="{00000000-0005-0000-0000-000073340000}"/>
    <cellStyle name="Nota 3 5 2 3 2 2 2 4 2" xfId="31234" xr:uid="{00000000-0005-0000-0000-0000027A0000}"/>
    <cellStyle name="Nota 3 5 2 3 2 2 3" xfId="13428" xr:uid="{00000000-0005-0000-0000-000074340000}"/>
    <cellStyle name="Nota 3 5 2 3 2 2 3 2" xfId="13429" xr:uid="{00000000-0005-0000-0000-000075340000}"/>
    <cellStyle name="Nota 3 5 2 3 2 2 4" xfId="13430" xr:uid="{00000000-0005-0000-0000-000076340000}"/>
    <cellStyle name="Nota 3 5 2 3 2 2 4 2" xfId="13431" xr:uid="{00000000-0005-0000-0000-000077340000}"/>
    <cellStyle name="Nota 3 5 2 3 2 2 5" xfId="13432" xr:uid="{00000000-0005-0000-0000-000078340000}"/>
    <cellStyle name="Nota 3 5 2 3 2 2 6" xfId="27058" xr:uid="{00000000-0005-0000-0000-0000B2690000}"/>
    <cellStyle name="Nota 3 5 2 3 2 3" xfId="13433" xr:uid="{00000000-0005-0000-0000-000079340000}"/>
    <cellStyle name="Nota 3 5 2 3 2 3 2" xfId="13434" xr:uid="{00000000-0005-0000-0000-00007A340000}"/>
    <cellStyle name="Nota 3 5 2 3 2 3 2 2" xfId="13435" xr:uid="{00000000-0005-0000-0000-00007B340000}"/>
    <cellStyle name="Nota 3 5 2 3 2 3 3" xfId="13436" xr:uid="{00000000-0005-0000-0000-00007C340000}"/>
    <cellStyle name="Nota 3 5 2 3 2 3 3 2" xfId="13437" xr:uid="{00000000-0005-0000-0000-00007D340000}"/>
    <cellStyle name="Nota 3 5 2 3 2 3 4" xfId="13438" xr:uid="{00000000-0005-0000-0000-00007E340000}"/>
    <cellStyle name="Nota 3 5 2 3 2 4" xfId="13439" xr:uid="{00000000-0005-0000-0000-00007F340000}"/>
    <cellStyle name="Nota 3 5 2 3 2 4 2" xfId="13440" xr:uid="{00000000-0005-0000-0000-000080340000}"/>
    <cellStyle name="Nota 3 5 2 3 2 5" xfId="13441" xr:uid="{00000000-0005-0000-0000-000081340000}"/>
    <cellStyle name="Nota 3 5 2 3 2 5 2" xfId="13442" xr:uid="{00000000-0005-0000-0000-000082340000}"/>
    <cellStyle name="Nota 3 5 2 3 2 6" xfId="13443" xr:uid="{00000000-0005-0000-0000-000083340000}"/>
    <cellStyle name="Nota 3 5 2 3 2 7" xfId="26500" xr:uid="{00000000-0005-0000-0000-000084670000}"/>
    <cellStyle name="Nota 3 5 2 3 3" xfId="1638" xr:uid="{00000000-0005-0000-0000-000066060000}"/>
    <cellStyle name="Nota 3 5 2 3 3 2" xfId="2623" xr:uid="{00000000-0005-0000-0000-00003F0A0000}"/>
    <cellStyle name="Nota 3 5 2 3 3 2 2" xfId="13444" xr:uid="{00000000-0005-0000-0000-000084340000}"/>
    <cellStyle name="Nota 3 5 2 3 3 2 2 2" xfId="13445" xr:uid="{00000000-0005-0000-0000-000085340000}"/>
    <cellStyle name="Nota 3 5 2 3 3 2 2 2 2" xfId="13446" xr:uid="{00000000-0005-0000-0000-000086340000}"/>
    <cellStyle name="Nota 3 5 2 3 3 2 2 2 2 2" xfId="30470" xr:uid="{00000000-0005-0000-0000-000006770000}"/>
    <cellStyle name="Nota 3 5 2 3 3 2 2 2 3" xfId="26092" xr:uid="{00000000-0005-0000-0000-0000EC650000}"/>
    <cellStyle name="Nota 3 5 2 3 3 2 2 3" xfId="13447" xr:uid="{00000000-0005-0000-0000-000087340000}"/>
    <cellStyle name="Nota 3 5 2 3 3 2 2 3 2" xfId="13448" xr:uid="{00000000-0005-0000-0000-000088340000}"/>
    <cellStyle name="Nota 3 5 2 3 3 2 2 3 3" xfId="28170" xr:uid="{00000000-0005-0000-0000-00000A6E0000}"/>
    <cellStyle name="Nota 3 5 2 3 3 2 2 4" xfId="13449" xr:uid="{00000000-0005-0000-0000-000089340000}"/>
    <cellStyle name="Nota 3 5 2 3 3 2 3" xfId="13450" xr:uid="{00000000-0005-0000-0000-00008A340000}"/>
    <cellStyle name="Nota 3 5 2 3 3 2 3 2" xfId="13451" xr:uid="{00000000-0005-0000-0000-00008B340000}"/>
    <cellStyle name="Nota 3 5 2 3 3 2 4" xfId="13452" xr:uid="{00000000-0005-0000-0000-00008C340000}"/>
    <cellStyle name="Nota 3 5 2 3 3 2 4 2" xfId="13453" xr:uid="{00000000-0005-0000-0000-00008D340000}"/>
    <cellStyle name="Nota 3 5 2 3 3 2 5" xfId="13454" xr:uid="{00000000-0005-0000-0000-00008E340000}"/>
    <cellStyle name="Nota 3 5 2 3 3 2 6" xfId="32252" xr:uid="{00000000-0005-0000-0000-0000FC7D0000}"/>
    <cellStyle name="Nota 3 5 2 3 3 3" xfId="13455" xr:uid="{00000000-0005-0000-0000-00008F340000}"/>
    <cellStyle name="Nota 3 5 2 3 3 3 2" xfId="13456" xr:uid="{00000000-0005-0000-0000-000090340000}"/>
    <cellStyle name="Nota 3 5 2 3 3 3 2 2" xfId="13457" xr:uid="{00000000-0005-0000-0000-000091340000}"/>
    <cellStyle name="Nota 3 5 2 3 3 3 2 3" xfId="30103" xr:uid="{00000000-0005-0000-0000-000097750000}"/>
    <cellStyle name="Nota 3 5 2 3 3 3 3" xfId="13458" xr:uid="{00000000-0005-0000-0000-000092340000}"/>
    <cellStyle name="Nota 3 5 2 3 3 3 3 2" xfId="13459" xr:uid="{00000000-0005-0000-0000-000093340000}"/>
    <cellStyle name="Nota 3 5 2 3 3 3 4" xfId="13460" xr:uid="{00000000-0005-0000-0000-000094340000}"/>
    <cellStyle name="Nota 3 5 2 3 3 3 5" xfId="25234" xr:uid="{00000000-0005-0000-0000-000092620000}"/>
    <cellStyle name="Nota 3 5 2 3 3 4" xfId="13461" xr:uid="{00000000-0005-0000-0000-000095340000}"/>
    <cellStyle name="Nota 3 5 2 3 3 4 2" xfId="13462" xr:uid="{00000000-0005-0000-0000-000096340000}"/>
    <cellStyle name="Nota 3 5 2 3 3 4 3" xfId="28046" xr:uid="{00000000-0005-0000-0000-00008E6D0000}"/>
    <cellStyle name="Nota 3 5 2 3 3 5" xfId="13463" xr:uid="{00000000-0005-0000-0000-000097340000}"/>
    <cellStyle name="Nota 3 5 2 3 3 5 2" xfId="13464" xr:uid="{00000000-0005-0000-0000-000098340000}"/>
    <cellStyle name="Nota 3 5 2 3 3 5 3" xfId="27795" xr:uid="{00000000-0005-0000-0000-0000936C0000}"/>
    <cellStyle name="Nota 3 5 2 3 3 6" xfId="13465" xr:uid="{00000000-0005-0000-0000-000099340000}"/>
    <cellStyle name="Nota 3 5 2 3 3 7" xfId="31817" xr:uid="{00000000-0005-0000-0000-0000497C0000}"/>
    <cellStyle name="Nota 3 5 2 3 4" xfId="2256" xr:uid="{00000000-0005-0000-0000-0000D0080000}"/>
    <cellStyle name="Nota 3 5 2 3 4 2" xfId="13466" xr:uid="{00000000-0005-0000-0000-00009A340000}"/>
    <cellStyle name="Nota 3 5 2 3 4 2 2" xfId="13467" xr:uid="{00000000-0005-0000-0000-00009B340000}"/>
    <cellStyle name="Nota 3 5 2 3 4 2 2 2" xfId="13468" xr:uid="{00000000-0005-0000-0000-00009C340000}"/>
    <cellStyle name="Nota 3 5 2 3 4 2 2 3" xfId="28583" xr:uid="{00000000-0005-0000-0000-0000A76F0000}"/>
    <cellStyle name="Nota 3 5 2 3 4 2 3" xfId="13469" xr:uid="{00000000-0005-0000-0000-00009D340000}"/>
    <cellStyle name="Nota 3 5 2 3 4 2 3 2" xfId="13470" xr:uid="{00000000-0005-0000-0000-00009E340000}"/>
    <cellStyle name="Nota 3 5 2 3 4 2 3 2 2" xfId="25118" xr:uid="{00000000-0005-0000-0000-00001E620000}"/>
    <cellStyle name="Nota 3 5 2 3 4 2 4" xfId="13471" xr:uid="{00000000-0005-0000-0000-00009F340000}"/>
    <cellStyle name="Nota 3 5 2 3 4 3" xfId="13472" xr:uid="{00000000-0005-0000-0000-0000A0340000}"/>
    <cellStyle name="Nota 3 5 2 3 4 3 2" xfId="13473" xr:uid="{00000000-0005-0000-0000-0000A1340000}"/>
    <cellStyle name="Nota 3 5 2 3 4 3 2 2" xfId="27938" xr:uid="{00000000-0005-0000-0000-0000226D0000}"/>
    <cellStyle name="Nota 3 5 2 3 4 4" xfId="13474" xr:uid="{00000000-0005-0000-0000-0000A2340000}"/>
    <cellStyle name="Nota 3 5 2 3 4 4 2" xfId="13475" xr:uid="{00000000-0005-0000-0000-0000A3340000}"/>
    <cellStyle name="Nota 3 5 2 3 4 5" xfId="13476" xr:uid="{00000000-0005-0000-0000-0000A4340000}"/>
    <cellStyle name="Nota 3 5 2 3 5" xfId="13477" xr:uid="{00000000-0005-0000-0000-0000A5340000}"/>
    <cellStyle name="Nota 3 5 2 3 5 2" xfId="13478" xr:uid="{00000000-0005-0000-0000-0000A6340000}"/>
    <cellStyle name="Nota 3 5 2 3 5 2 2" xfId="13479" xr:uid="{00000000-0005-0000-0000-0000A7340000}"/>
    <cellStyle name="Nota 3 5 2 3 5 2 3" xfId="25150" xr:uid="{00000000-0005-0000-0000-00003E620000}"/>
    <cellStyle name="Nota 3 5 2 3 5 3" xfId="13480" xr:uid="{00000000-0005-0000-0000-0000A8340000}"/>
    <cellStyle name="Nota 3 5 2 3 5 3 2" xfId="13481" xr:uid="{00000000-0005-0000-0000-0000A9340000}"/>
    <cellStyle name="Nota 3 5 2 3 5 4" xfId="13482" xr:uid="{00000000-0005-0000-0000-0000AA340000}"/>
    <cellStyle name="Nota 3 5 2 3 5 5" xfId="32592" xr:uid="{00000000-0005-0000-0000-0000507F0000}"/>
    <cellStyle name="Nota 3 5 2 3 6" xfId="13483" xr:uid="{00000000-0005-0000-0000-0000AB340000}"/>
    <cellStyle name="Nota 3 5 2 3 6 2" xfId="13484" xr:uid="{00000000-0005-0000-0000-0000AC340000}"/>
    <cellStyle name="Nota 3 5 2 3 7" xfId="13485" xr:uid="{00000000-0005-0000-0000-0000AD340000}"/>
    <cellStyle name="Nota 3 5 2 3 7 2" xfId="13486" xr:uid="{00000000-0005-0000-0000-0000AE340000}"/>
    <cellStyle name="Nota 3 5 2 3 7 3" xfId="28519" xr:uid="{00000000-0005-0000-0000-0000676F0000}"/>
    <cellStyle name="Nota 3 5 2 3 8" xfId="13487" xr:uid="{00000000-0005-0000-0000-0000AF340000}"/>
    <cellStyle name="Nota 3 5 2 3 9" xfId="31497" xr:uid="{00000000-0005-0000-0000-0000097B0000}"/>
    <cellStyle name="Nota 3 5 2 4" xfId="1220" xr:uid="{00000000-0005-0000-0000-0000C4040000}"/>
    <cellStyle name="Nota 3 5 2 4 2" xfId="1530" xr:uid="{00000000-0005-0000-0000-0000FA050000}"/>
    <cellStyle name="Nota 3 5 2 4 2 2" xfId="2521" xr:uid="{00000000-0005-0000-0000-0000D9090000}"/>
    <cellStyle name="Nota 3 5 2 4 2 2 2" xfId="13488" xr:uid="{00000000-0005-0000-0000-0000B0340000}"/>
    <cellStyle name="Nota 3 5 2 4 2 2 2 2" xfId="13489" xr:uid="{00000000-0005-0000-0000-0000B1340000}"/>
    <cellStyle name="Nota 3 5 2 4 2 2 2 2 2" xfId="13490" xr:uid="{00000000-0005-0000-0000-0000B2340000}"/>
    <cellStyle name="Nota 3 5 2 4 2 2 2 3" xfId="13491" xr:uid="{00000000-0005-0000-0000-0000B3340000}"/>
    <cellStyle name="Nota 3 5 2 4 2 2 2 3 2" xfId="13492" xr:uid="{00000000-0005-0000-0000-0000B4340000}"/>
    <cellStyle name="Nota 3 5 2 4 2 2 2 3 3" xfId="25868" xr:uid="{00000000-0005-0000-0000-00000C650000}"/>
    <cellStyle name="Nota 3 5 2 4 2 2 2 4" xfId="13493" xr:uid="{00000000-0005-0000-0000-0000B5340000}"/>
    <cellStyle name="Nota 3 5 2 4 2 2 2 4 2" xfId="26051" xr:uid="{00000000-0005-0000-0000-0000C3650000}"/>
    <cellStyle name="Nota 3 5 2 4 2 2 3" xfId="13494" xr:uid="{00000000-0005-0000-0000-0000B6340000}"/>
    <cellStyle name="Nota 3 5 2 4 2 2 3 2" xfId="13495" xr:uid="{00000000-0005-0000-0000-0000B7340000}"/>
    <cellStyle name="Nota 3 5 2 4 2 2 4" xfId="13496" xr:uid="{00000000-0005-0000-0000-0000B8340000}"/>
    <cellStyle name="Nota 3 5 2 4 2 2 4 2" xfId="13497" xr:uid="{00000000-0005-0000-0000-0000B9340000}"/>
    <cellStyle name="Nota 3 5 2 4 2 2 4 2 2" xfId="27039" xr:uid="{00000000-0005-0000-0000-00009F690000}"/>
    <cellStyle name="Nota 3 5 2 4 2 2 4 3" xfId="30043" xr:uid="{00000000-0005-0000-0000-00005B750000}"/>
    <cellStyle name="Nota 3 5 2 4 2 2 5" xfId="13498" xr:uid="{00000000-0005-0000-0000-0000BA340000}"/>
    <cellStyle name="Nota 3 5 2 4 2 2 5 2" xfId="30879" xr:uid="{00000000-0005-0000-0000-00009F780000}"/>
    <cellStyle name="Nota 3 5 2 4 2 3" xfId="13499" xr:uid="{00000000-0005-0000-0000-0000BB340000}"/>
    <cellStyle name="Nota 3 5 2 4 2 3 2" xfId="13500" xr:uid="{00000000-0005-0000-0000-0000BC340000}"/>
    <cellStyle name="Nota 3 5 2 4 2 3 2 2" xfId="13501" xr:uid="{00000000-0005-0000-0000-0000BD340000}"/>
    <cellStyle name="Nota 3 5 2 4 2 3 3" xfId="13502" xr:uid="{00000000-0005-0000-0000-0000BE340000}"/>
    <cellStyle name="Nota 3 5 2 4 2 3 3 2" xfId="13503" xr:uid="{00000000-0005-0000-0000-0000BF340000}"/>
    <cellStyle name="Nota 3 5 2 4 2 3 3 2 2" xfId="29438" xr:uid="{00000000-0005-0000-0000-0000FE720000}"/>
    <cellStyle name="Nota 3 5 2 4 2 3 4" xfId="13504" xr:uid="{00000000-0005-0000-0000-0000C0340000}"/>
    <cellStyle name="Nota 3 5 2 4 2 4" xfId="13505" xr:uid="{00000000-0005-0000-0000-0000C1340000}"/>
    <cellStyle name="Nota 3 5 2 4 2 4 2" xfId="13506" xr:uid="{00000000-0005-0000-0000-0000C2340000}"/>
    <cellStyle name="Nota 3 5 2 4 2 4 3" xfId="27845" xr:uid="{00000000-0005-0000-0000-0000C56C0000}"/>
    <cellStyle name="Nota 3 5 2 4 2 5" xfId="13507" xr:uid="{00000000-0005-0000-0000-0000C3340000}"/>
    <cellStyle name="Nota 3 5 2 4 2 5 2" xfId="13508" xr:uid="{00000000-0005-0000-0000-0000C4340000}"/>
    <cellStyle name="Nota 3 5 2 4 2 6" xfId="13509" xr:uid="{00000000-0005-0000-0000-0000C5340000}"/>
    <cellStyle name="Nota 3 5 2 4 2 7" xfId="31756" xr:uid="{00000000-0005-0000-0000-00000C7C0000}"/>
    <cellStyle name="Nota 3 5 2 4 3" xfId="1792" xr:uid="{00000000-0005-0000-0000-000000070000}"/>
    <cellStyle name="Nota 3 5 2 4 3 2" xfId="2777" xr:uid="{00000000-0005-0000-0000-0000D90A0000}"/>
    <cellStyle name="Nota 3 5 2 4 3 2 2" xfId="13510" xr:uid="{00000000-0005-0000-0000-0000C6340000}"/>
    <cellStyle name="Nota 3 5 2 4 3 2 2 2" xfId="13511" xr:uid="{00000000-0005-0000-0000-0000C7340000}"/>
    <cellStyle name="Nota 3 5 2 4 3 2 2 2 2" xfId="13512" xr:uid="{00000000-0005-0000-0000-0000C8340000}"/>
    <cellStyle name="Nota 3 5 2 4 3 2 2 3" xfId="13513" xr:uid="{00000000-0005-0000-0000-0000C9340000}"/>
    <cellStyle name="Nota 3 5 2 4 3 2 2 3 2" xfId="13514" xr:uid="{00000000-0005-0000-0000-0000CA340000}"/>
    <cellStyle name="Nota 3 5 2 4 3 2 2 3 2 2" xfId="29073" xr:uid="{00000000-0005-0000-0000-000091710000}"/>
    <cellStyle name="Nota 3 5 2 4 3 2 2 3 3" xfId="25689" xr:uid="{00000000-0005-0000-0000-000059640000}"/>
    <cellStyle name="Nota 3 5 2 4 3 2 2 4" xfId="13515" xr:uid="{00000000-0005-0000-0000-0000CB340000}"/>
    <cellStyle name="Nota 3 5 2 4 3 2 3" xfId="13516" xr:uid="{00000000-0005-0000-0000-0000CC340000}"/>
    <cellStyle name="Nota 3 5 2 4 3 2 3 2" xfId="13517" xr:uid="{00000000-0005-0000-0000-0000CD340000}"/>
    <cellStyle name="Nota 3 5 2 4 3 2 4" xfId="13518" xr:uid="{00000000-0005-0000-0000-0000CE340000}"/>
    <cellStyle name="Nota 3 5 2 4 3 2 4 2" xfId="13519" xr:uid="{00000000-0005-0000-0000-0000CF340000}"/>
    <cellStyle name="Nota 3 5 2 4 3 2 5" xfId="13520" xr:uid="{00000000-0005-0000-0000-0000D0340000}"/>
    <cellStyle name="Nota 3 5 2 4 3 2 6" xfId="32344" xr:uid="{00000000-0005-0000-0000-0000587E0000}"/>
    <cellStyle name="Nota 3 5 2 4 3 3" xfId="13521" xr:uid="{00000000-0005-0000-0000-0000D1340000}"/>
    <cellStyle name="Nota 3 5 2 4 3 3 2" xfId="13522" xr:uid="{00000000-0005-0000-0000-0000D2340000}"/>
    <cellStyle name="Nota 3 5 2 4 3 3 2 2" xfId="13523" xr:uid="{00000000-0005-0000-0000-0000D3340000}"/>
    <cellStyle name="Nota 3 5 2 4 3 3 2 3" xfId="29397" xr:uid="{00000000-0005-0000-0000-0000D5720000}"/>
    <cellStyle name="Nota 3 5 2 4 3 3 3" xfId="13524" xr:uid="{00000000-0005-0000-0000-0000D4340000}"/>
    <cellStyle name="Nota 3 5 2 4 3 3 3 2" xfId="13525" xr:uid="{00000000-0005-0000-0000-0000D5340000}"/>
    <cellStyle name="Nota 3 5 2 4 3 3 3 3" xfId="26517" xr:uid="{00000000-0005-0000-0000-000095670000}"/>
    <cellStyle name="Nota 3 5 2 4 3 3 4" xfId="13526" xr:uid="{00000000-0005-0000-0000-0000D6340000}"/>
    <cellStyle name="Nota 3 5 2 4 3 4" xfId="13527" xr:uid="{00000000-0005-0000-0000-0000D7340000}"/>
    <cellStyle name="Nota 3 5 2 4 3 4 2" xfId="13528" xr:uid="{00000000-0005-0000-0000-0000D8340000}"/>
    <cellStyle name="Nota 3 5 2 4 3 5" xfId="13529" xr:uid="{00000000-0005-0000-0000-0000D9340000}"/>
    <cellStyle name="Nota 3 5 2 4 3 5 2" xfId="13530" xr:uid="{00000000-0005-0000-0000-0000DA340000}"/>
    <cellStyle name="Nota 3 5 2 4 3 6" xfId="13531" xr:uid="{00000000-0005-0000-0000-0000DB340000}"/>
    <cellStyle name="Nota 3 5 2 4 3 6 2" xfId="31329" xr:uid="{00000000-0005-0000-0000-0000617A0000}"/>
    <cellStyle name="Nota 3 5 2 4 3 7" xfId="31906" xr:uid="{00000000-0005-0000-0000-0000A27C0000}"/>
    <cellStyle name="Nota 3 5 2 4 4" xfId="2218" xr:uid="{00000000-0005-0000-0000-0000AA080000}"/>
    <cellStyle name="Nota 3 5 2 4 4 2" xfId="13532" xr:uid="{00000000-0005-0000-0000-0000DC340000}"/>
    <cellStyle name="Nota 3 5 2 4 4 2 2" xfId="13533" xr:uid="{00000000-0005-0000-0000-0000DD340000}"/>
    <cellStyle name="Nota 3 5 2 4 4 2 2 2" xfId="13534" xr:uid="{00000000-0005-0000-0000-0000DE340000}"/>
    <cellStyle name="Nota 3 5 2 4 4 2 3" xfId="13535" xr:uid="{00000000-0005-0000-0000-0000DF340000}"/>
    <cellStyle name="Nota 3 5 2 4 4 2 3 2" xfId="13536" xr:uid="{00000000-0005-0000-0000-0000E0340000}"/>
    <cellStyle name="Nota 3 5 2 4 4 2 3 3" xfId="30034" xr:uid="{00000000-0005-0000-0000-000052750000}"/>
    <cellStyle name="Nota 3 5 2 4 4 2 4" xfId="13537" xr:uid="{00000000-0005-0000-0000-0000E1340000}"/>
    <cellStyle name="Nota 3 5 2 4 4 3" xfId="13538" xr:uid="{00000000-0005-0000-0000-0000E2340000}"/>
    <cellStyle name="Nota 3 5 2 4 4 3 2" xfId="13539" xr:uid="{00000000-0005-0000-0000-0000E3340000}"/>
    <cellStyle name="Nota 3 5 2 4 4 4" xfId="13540" xr:uid="{00000000-0005-0000-0000-0000E4340000}"/>
    <cellStyle name="Nota 3 5 2 4 4 4 2" xfId="13541" xr:uid="{00000000-0005-0000-0000-0000E5340000}"/>
    <cellStyle name="Nota 3 5 2 4 4 5" xfId="13542" xr:uid="{00000000-0005-0000-0000-0000E6340000}"/>
    <cellStyle name="Nota 3 5 2 4 5" xfId="13543" xr:uid="{00000000-0005-0000-0000-0000E7340000}"/>
    <cellStyle name="Nota 3 5 2 4 5 2" xfId="13544" xr:uid="{00000000-0005-0000-0000-0000E8340000}"/>
    <cellStyle name="Nota 3 5 2 4 5 2 2" xfId="13545" xr:uid="{00000000-0005-0000-0000-0000E9340000}"/>
    <cellStyle name="Nota 3 5 2 4 5 3" xfId="13546" xr:uid="{00000000-0005-0000-0000-0000EA340000}"/>
    <cellStyle name="Nota 3 5 2 4 5 3 2" xfId="13547" xr:uid="{00000000-0005-0000-0000-0000EB340000}"/>
    <cellStyle name="Nota 3 5 2 4 5 3 3" xfId="25507" xr:uid="{00000000-0005-0000-0000-0000A3630000}"/>
    <cellStyle name="Nota 3 5 2 4 5 4" xfId="13548" xr:uid="{00000000-0005-0000-0000-0000EC340000}"/>
    <cellStyle name="Nota 3 5 2 4 5 5" xfId="32567" xr:uid="{00000000-0005-0000-0000-0000377F0000}"/>
    <cellStyle name="Nota 3 5 2 4 6" xfId="13549" xr:uid="{00000000-0005-0000-0000-0000ED340000}"/>
    <cellStyle name="Nota 3 5 2 4 6 2" xfId="13550" xr:uid="{00000000-0005-0000-0000-0000EE340000}"/>
    <cellStyle name="Nota 3 5 2 4 6 3" xfId="29669" xr:uid="{00000000-0005-0000-0000-0000E5730000}"/>
    <cellStyle name="Nota 3 5 2 4 7" xfId="13551" xr:uid="{00000000-0005-0000-0000-0000EF340000}"/>
    <cellStyle name="Nota 3 5 2 4 7 2" xfId="13552" xr:uid="{00000000-0005-0000-0000-0000F0340000}"/>
    <cellStyle name="Nota 3 5 2 4 7 3" xfId="27791" xr:uid="{00000000-0005-0000-0000-00008F6C0000}"/>
    <cellStyle name="Nota 3 5 2 4 8" xfId="13553" xr:uid="{00000000-0005-0000-0000-0000F1340000}"/>
    <cellStyle name="Nota 3 5 2 4 9" xfId="31585" xr:uid="{00000000-0005-0000-0000-0000617B0000}"/>
    <cellStyle name="Nota 3 5 2 5" xfId="1313" xr:uid="{00000000-0005-0000-0000-000021050000}"/>
    <cellStyle name="Nota 3 5 2 5 2" xfId="2304" xr:uid="{00000000-0005-0000-0000-000000090000}"/>
    <cellStyle name="Nota 3 5 2 5 2 2" xfId="13554" xr:uid="{00000000-0005-0000-0000-0000F2340000}"/>
    <cellStyle name="Nota 3 5 2 5 2 2 2" xfId="13555" xr:uid="{00000000-0005-0000-0000-0000F3340000}"/>
    <cellStyle name="Nota 3 5 2 5 2 2 2 2" xfId="13556" xr:uid="{00000000-0005-0000-0000-0000F4340000}"/>
    <cellStyle name="Nota 3 5 2 5 2 2 3" xfId="13557" xr:uid="{00000000-0005-0000-0000-0000F5340000}"/>
    <cellStyle name="Nota 3 5 2 5 2 2 3 2" xfId="13558" xr:uid="{00000000-0005-0000-0000-0000F6340000}"/>
    <cellStyle name="Nota 3 5 2 5 2 2 4" xfId="13559" xr:uid="{00000000-0005-0000-0000-0000F7340000}"/>
    <cellStyle name="Nota 3 5 2 5 2 3" xfId="13560" xr:uid="{00000000-0005-0000-0000-0000F8340000}"/>
    <cellStyle name="Nota 3 5 2 5 2 3 2" xfId="13561" xr:uid="{00000000-0005-0000-0000-0000F9340000}"/>
    <cellStyle name="Nota 3 5 2 5 2 3 2 2" xfId="25412" xr:uid="{00000000-0005-0000-0000-000044630000}"/>
    <cellStyle name="Nota 3 5 2 5 2 3 3" xfId="30047" xr:uid="{00000000-0005-0000-0000-00005F750000}"/>
    <cellStyle name="Nota 3 5 2 5 2 4" xfId="13562" xr:uid="{00000000-0005-0000-0000-0000FA340000}"/>
    <cellStyle name="Nota 3 5 2 5 2 4 2" xfId="13563" xr:uid="{00000000-0005-0000-0000-0000FB340000}"/>
    <cellStyle name="Nota 3 5 2 5 2 4 2 2" xfId="30413" xr:uid="{00000000-0005-0000-0000-0000CD760000}"/>
    <cellStyle name="Nota 3 5 2 5 2 4 3" xfId="29216" xr:uid="{00000000-0005-0000-0000-000020720000}"/>
    <cellStyle name="Nota 3 5 2 5 2 5" xfId="13564" xr:uid="{00000000-0005-0000-0000-0000FC340000}"/>
    <cellStyle name="Nota 3 5 2 5 2 5 2" xfId="30496" xr:uid="{00000000-0005-0000-0000-000020770000}"/>
    <cellStyle name="Nota 3 5 2 5 2 6" xfId="28264" xr:uid="{00000000-0005-0000-0000-0000686E0000}"/>
    <cellStyle name="Nota 3 5 2 5 3" xfId="13565" xr:uid="{00000000-0005-0000-0000-0000FD340000}"/>
    <cellStyle name="Nota 3 5 2 5 3 2" xfId="13566" xr:uid="{00000000-0005-0000-0000-0000FE340000}"/>
    <cellStyle name="Nota 3 5 2 5 3 2 2" xfId="13567" xr:uid="{00000000-0005-0000-0000-0000FF340000}"/>
    <cellStyle name="Nota 3 5 2 5 3 3" xfId="13568" xr:uid="{00000000-0005-0000-0000-000000350000}"/>
    <cellStyle name="Nota 3 5 2 5 3 3 2" xfId="13569" xr:uid="{00000000-0005-0000-0000-000001350000}"/>
    <cellStyle name="Nota 3 5 2 5 3 3 2 2" xfId="31172" xr:uid="{00000000-0005-0000-0000-0000C4790000}"/>
    <cellStyle name="Nota 3 5 2 5 3 4" xfId="13570" xr:uid="{00000000-0005-0000-0000-000002350000}"/>
    <cellStyle name="Nota 3 5 2 5 4" xfId="13571" xr:uid="{00000000-0005-0000-0000-000003350000}"/>
    <cellStyle name="Nota 3 5 2 5 4 2" xfId="13572" xr:uid="{00000000-0005-0000-0000-000004350000}"/>
    <cellStyle name="Nota 3 5 2 5 4 3" xfId="28756" xr:uid="{00000000-0005-0000-0000-000054700000}"/>
    <cellStyle name="Nota 3 5 2 5 5" xfId="13573" xr:uid="{00000000-0005-0000-0000-000005350000}"/>
    <cellStyle name="Nota 3 5 2 5 5 2" xfId="13574" xr:uid="{00000000-0005-0000-0000-000006350000}"/>
    <cellStyle name="Nota 3 5 2 5 6" xfId="13575" xr:uid="{00000000-0005-0000-0000-000007350000}"/>
    <cellStyle name="Nota 3 5 2 5 7" xfId="31679" xr:uid="{00000000-0005-0000-0000-0000BF7B0000}"/>
    <cellStyle name="Nota 3 5 2 6" xfId="1575" xr:uid="{00000000-0005-0000-0000-000027060000}"/>
    <cellStyle name="Nota 3 5 2 6 2" xfId="2560" xr:uid="{00000000-0005-0000-0000-0000000A0000}"/>
    <cellStyle name="Nota 3 5 2 6 2 2" xfId="13576" xr:uid="{00000000-0005-0000-0000-000008350000}"/>
    <cellStyle name="Nota 3 5 2 6 2 2 2" xfId="13577" xr:uid="{00000000-0005-0000-0000-000009350000}"/>
    <cellStyle name="Nota 3 5 2 6 2 2 2 2" xfId="13578" xr:uid="{00000000-0005-0000-0000-00000A350000}"/>
    <cellStyle name="Nota 3 5 2 6 2 2 3" xfId="13579" xr:uid="{00000000-0005-0000-0000-00000B350000}"/>
    <cellStyle name="Nota 3 5 2 6 2 2 3 2" xfId="13580" xr:uid="{00000000-0005-0000-0000-00000C350000}"/>
    <cellStyle name="Nota 3 5 2 6 2 2 4" xfId="13581" xr:uid="{00000000-0005-0000-0000-00000D350000}"/>
    <cellStyle name="Nota 3 5 2 6 2 2 4 2" xfId="28335" xr:uid="{00000000-0005-0000-0000-0000AF6E0000}"/>
    <cellStyle name="Nota 3 5 2 6 2 3" xfId="13582" xr:uid="{00000000-0005-0000-0000-00000E350000}"/>
    <cellStyle name="Nota 3 5 2 6 2 3 2" xfId="13583" xr:uid="{00000000-0005-0000-0000-00000F350000}"/>
    <cellStyle name="Nota 3 5 2 6 2 3 3" xfId="25605" xr:uid="{00000000-0005-0000-0000-000005640000}"/>
    <cellStyle name="Nota 3 5 2 6 2 4" xfId="13584" xr:uid="{00000000-0005-0000-0000-000010350000}"/>
    <cellStyle name="Nota 3 5 2 6 2 4 2" xfId="13585" xr:uid="{00000000-0005-0000-0000-000011350000}"/>
    <cellStyle name="Nota 3 5 2 6 2 4 2 2" xfId="29160" xr:uid="{00000000-0005-0000-0000-0000E8710000}"/>
    <cellStyle name="Nota 3 5 2 6 2 5" xfId="13586" xr:uid="{00000000-0005-0000-0000-000012350000}"/>
    <cellStyle name="Nota 3 5 2 6 2 6" xfId="32221" xr:uid="{00000000-0005-0000-0000-0000DD7D0000}"/>
    <cellStyle name="Nota 3 5 2 6 3" xfId="13587" xr:uid="{00000000-0005-0000-0000-000013350000}"/>
    <cellStyle name="Nota 3 5 2 6 3 2" xfId="13588" xr:uid="{00000000-0005-0000-0000-000014350000}"/>
    <cellStyle name="Nota 3 5 2 6 3 2 2" xfId="13589" xr:uid="{00000000-0005-0000-0000-000015350000}"/>
    <cellStyle name="Nota 3 5 2 6 3 3" xfId="13590" xr:uid="{00000000-0005-0000-0000-000016350000}"/>
    <cellStyle name="Nota 3 5 2 6 3 3 2" xfId="13591" xr:uid="{00000000-0005-0000-0000-000017350000}"/>
    <cellStyle name="Nota 3 5 2 6 3 3 3" xfId="26061" xr:uid="{00000000-0005-0000-0000-0000CD650000}"/>
    <cellStyle name="Nota 3 5 2 6 3 4" xfId="13592" xr:uid="{00000000-0005-0000-0000-000018350000}"/>
    <cellStyle name="Nota 3 5 2 6 4" xfId="13593" xr:uid="{00000000-0005-0000-0000-000019350000}"/>
    <cellStyle name="Nota 3 5 2 6 4 2" xfId="13594" xr:uid="{00000000-0005-0000-0000-00001A350000}"/>
    <cellStyle name="Nota 3 5 2 6 5" xfId="13595" xr:uid="{00000000-0005-0000-0000-00001B350000}"/>
    <cellStyle name="Nota 3 5 2 6 5 2" xfId="13596" xr:uid="{00000000-0005-0000-0000-00001C350000}"/>
    <cellStyle name="Nota 3 5 2 6 6" xfId="13597" xr:uid="{00000000-0005-0000-0000-00001D350000}"/>
    <cellStyle name="Nota 3 5 2 6 6 2" xfId="26210" xr:uid="{00000000-0005-0000-0000-000062660000}"/>
    <cellStyle name="Nota 3 5 2 7" xfId="1836" xr:uid="{00000000-0005-0000-0000-00002C070000}"/>
    <cellStyle name="Nota 3 5 2 7 2" xfId="13598" xr:uid="{00000000-0005-0000-0000-00001E350000}"/>
    <cellStyle name="Nota 3 5 2 7 2 2" xfId="13599" xr:uid="{00000000-0005-0000-0000-00001F350000}"/>
    <cellStyle name="Nota 3 5 2 7 2 2 2" xfId="13600" xr:uid="{00000000-0005-0000-0000-000020350000}"/>
    <cellStyle name="Nota 3 5 2 7 2 3" xfId="13601" xr:uid="{00000000-0005-0000-0000-000021350000}"/>
    <cellStyle name="Nota 3 5 2 7 2 3 2" xfId="13602" xr:uid="{00000000-0005-0000-0000-000022350000}"/>
    <cellStyle name="Nota 3 5 2 7 2 3 3" xfId="25257" xr:uid="{00000000-0005-0000-0000-0000A9620000}"/>
    <cellStyle name="Nota 3 5 2 7 2 4" xfId="13603" xr:uid="{00000000-0005-0000-0000-000023350000}"/>
    <cellStyle name="Nota 3 5 2 7 3" xfId="13604" xr:uid="{00000000-0005-0000-0000-000024350000}"/>
    <cellStyle name="Nota 3 5 2 7 3 2" xfId="13605" xr:uid="{00000000-0005-0000-0000-000025350000}"/>
    <cellStyle name="Nota 3 5 2 7 3 3" xfId="29365" xr:uid="{00000000-0005-0000-0000-0000B5720000}"/>
    <cellStyle name="Nota 3 5 2 7 4" xfId="13606" xr:uid="{00000000-0005-0000-0000-000026350000}"/>
    <cellStyle name="Nota 3 5 2 7 4 2" xfId="13607" xr:uid="{00000000-0005-0000-0000-000027350000}"/>
    <cellStyle name="Nota 3 5 2 7 4 2 2" xfId="27183" xr:uid="{00000000-0005-0000-0000-00002F6A0000}"/>
    <cellStyle name="Nota 3 5 2 7 5" xfId="13608" xr:uid="{00000000-0005-0000-0000-000028350000}"/>
    <cellStyle name="Nota 3 5 2 7 6" xfId="30156" xr:uid="{00000000-0005-0000-0000-0000CC750000}"/>
    <cellStyle name="Nota 3 5 2 8" xfId="13609" xr:uid="{00000000-0005-0000-0000-000029350000}"/>
    <cellStyle name="Nota 3 5 2 8 2" xfId="13610" xr:uid="{00000000-0005-0000-0000-00002A350000}"/>
    <cellStyle name="Nota 3 5 2 8 3" xfId="31104" xr:uid="{00000000-0005-0000-0000-000080790000}"/>
    <cellStyle name="Nota 3 5 2 9" xfId="13611" xr:uid="{00000000-0005-0000-0000-00002B350000}"/>
    <cellStyle name="Nota 3 5 2 9 2" xfId="13612" xr:uid="{00000000-0005-0000-0000-00002C350000}"/>
    <cellStyle name="Nota 3 5 3" xfId="875" xr:uid="{00000000-0005-0000-0000-00006B030000}"/>
    <cellStyle name="Nota 3 5 3 2" xfId="1398" xr:uid="{00000000-0005-0000-0000-000076050000}"/>
    <cellStyle name="Nota 3 5 3 2 2" xfId="2389" xr:uid="{00000000-0005-0000-0000-000055090000}"/>
    <cellStyle name="Nota 3 5 3 2 2 2" xfId="13613" xr:uid="{00000000-0005-0000-0000-00002D350000}"/>
    <cellStyle name="Nota 3 5 3 2 2 2 2" xfId="13614" xr:uid="{00000000-0005-0000-0000-00002E350000}"/>
    <cellStyle name="Nota 3 5 3 2 2 2 2 2" xfId="13615" xr:uid="{00000000-0005-0000-0000-00002F350000}"/>
    <cellStyle name="Nota 3 5 3 2 2 2 3" xfId="13616" xr:uid="{00000000-0005-0000-0000-000030350000}"/>
    <cellStyle name="Nota 3 5 3 2 2 2 3 2" xfId="13617" xr:uid="{00000000-0005-0000-0000-000031350000}"/>
    <cellStyle name="Nota 3 5 3 2 2 2 4" xfId="13618" xr:uid="{00000000-0005-0000-0000-000032350000}"/>
    <cellStyle name="Nota 3 5 3 2 2 3" xfId="13619" xr:uid="{00000000-0005-0000-0000-000033350000}"/>
    <cellStyle name="Nota 3 5 3 2 2 3 2" xfId="13620" xr:uid="{00000000-0005-0000-0000-000034350000}"/>
    <cellStyle name="Nota 3 5 3 2 2 4" xfId="13621" xr:uid="{00000000-0005-0000-0000-000035350000}"/>
    <cellStyle name="Nota 3 5 3 2 2 4 2" xfId="13622" xr:uid="{00000000-0005-0000-0000-000036350000}"/>
    <cellStyle name="Nota 3 5 3 2 2 5" xfId="13623" xr:uid="{00000000-0005-0000-0000-000037350000}"/>
    <cellStyle name="Nota 3 5 3 2 2 6" xfId="27868" xr:uid="{00000000-0005-0000-0000-0000DC6C0000}"/>
    <cellStyle name="Nota 3 5 3 2 3" xfId="13624" xr:uid="{00000000-0005-0000-0000-000038350000}"/>
    <cellStyle name="Nota 3 5 3 2 3 2" xfId="13625" xr:uid="{00000000-0005-0000-0000-000039350000}"/>
    <cellStyle name="Nota 3 5 3 2 3 2 2" xfId="13626" xr:uid="{00000000-0005-0000-0000-00003A350000}"/>
    <cellStyle name="Nota 3 5 3 2 3 2 2 2" xfId="25840" xr:uid="{00000000-0005-0000-0000-0000F0640000}"/>
    <cellStyle name="Nota 3 5 3 2 3 2 3" xfId="26544" xr:uid="{00000000-0005-0000-0000-0000B0670000}"/>
    <cellStyle name="Nota 3 5 3 2 3 3" xfId="13627" xr:uid="{00000000-0005-0000-0000-00003B350000}"/>
    <cellStyle name="Nota 3 5 3 2 3 3 2" xfId="13628" xr:uid="{00000000-0005-0000-0000-00003C350000}"/>
    <cellStyle name="Nota 3 5 3 2 3 3 3" xfId="26651" xr:uid="{00000000-0005-0000-0000-00001B680000}"/>
    <cellStyle name="Nota 3 5 3 2 3 4" xfId="13629" xr:uid="{00000000-0005-0000-0000-00003D350000}"/>
    <cellStyle name="Nota 3 5 3 2 4" xfId="13630" xr:uid="{00000000-0005-0000-0000-00003E350000}"/>
    <cellStyle name="Nota 3 5 3 2 4 2" xfId="13631" xr:uid="{00000000-0005-0000-0000-00003F350000}"/>
    <cellStyle name="Nota 3 5 3 2 4 3" xfId="28130" xr:uid="{00000000-0005-0000-0000-0000E26D0000}"/>
    <cellStyle name="Nota 3 5 3 2 5" xfId="13632" xr:uid="{00000000-0005-0000-0000-000040350000}"/>
    <cellStyle name="Nota 3 5 3 2 5 2" xfId="13633" xr:uid="{00000000-0005-0000-0000-000041350000}"/>
    <cellStyle name="Nota 3 5 3 2 5 3" xfId="28877" xr:uid="{00000000-0005-0000-0000-0000CD700000}"/>
    <cellStyle name="Nota 3 5 3 2 6" xfId="13634" xr:uid="{00000000-0005-0000-0000-000042350000}"/>
    <cellStyle name="Nota 3 5 3 2 7" xfId="31717" xr:uid="{00000000-0005-0000-0000-0000E57B0000}"/>
    <cellStyle name="Nota 3 5 3 3" xfId="1660" xr:uid="{00000000-0005-0000-0000-00007C060000}"/>
    <cellStyle name="Nota 3 5 3 3 2" xfId="2645" xr:uid="{00000000-0005-0000-0000-0000550A0000}"/>
    <cellStyle name="Nota 3 5 3 3 2 2" xfId="13635" xr:uid="{00000000-0005-0000-0000-000043350000}"/>
    <cellStyle name="Nota 3 5 3 3 2 2 2" xfId="13636" xr:uid="{00000000-0005-0000-0000-000044350000}"/>
    <cellStyle name="Nota 3 5 3 3 2 2 2 2" xfId="13637" xr:uid="{00000000-0005-0000-0000-000045350000}"/>
    <cellStyle name="Nota 3 5 3 3 2 2 2 2 2" xfId="25143" xr:uid="{00000000-0005-0000-0000-000037620000}"/>
    <cellStyle name="Nota 3 5 3 3 2 2 2 3" xfId="25519" xr:uid="{00000000-0005-0000-0000-0000AF630000}"/>
    <cellStyle name="Nota 3 5 3 3 2 2 3" xfId="13638" xr:uid="{00000000-0005-0000-0000-000046350000}"/>
    <cellStyle name="Nota 3 5 3 3 2 2 3 2" xfId="13639" xr:uid="{00000000-0005-0000-0000-000047350000}"/>
    <cellStyle name="Nota 3 5 3 3 2 2 3 2 2" xfId="30674" xr:uid="{00000000-0005-0000-0000-0000D2770000}"/>
    <cellStyle name="Nota 3 5 3 3 2 2 3 3" xfId="29280" xr:uid="{00000000-0005-0000-0000-000060720000}"/>
    <cellStyle name="Nota 3 5 3 3 2 2 4" xfId="13640" xr:uid="{00000000-0005-0000-0000-000048350000}"/>
    <cellStyle name="Nota 3 5 3 3 2 2 5" xfId="29936" xr:uid="{00000000-0005-0000-0000-0000F0740000}"/>
    <cellStyle name="Nota 3 5 3 3 2 3" xfId="13641" xr:uid="{00000000-0005-0000-0000-000049350000}"/>
    <cellStyle name="Nota 3 5 3 3 2 3 2" xfId="13642" xr:uid="{00000000-0005-0000-0000-00004A350000}"/>
    <cellStyle name="Nota 3 5 3 3 2 4" xfId="13643" xr:uid="{00000000-0005-0000-0000-00004B350000}"/>
    <cellStyle name="Nota 3 5 3 3 2 4 2" xfId="13644" xr:uid="{00000000-0005-0000-0000-00004C350000}"/>
    <cellStyle name="Nota 3 5 3 3 2 5" xfId="13645" xr:uid="{00000000-0005-0000-0000-00004D350000}"/>
    <cellStyle name="Nota 3 5 3 3 2 6" xfId="30180" xr:uid="{00000000-0005-0000-0000-0000E4750000}"/>
    <cellStyle name="Nota 3 5 3 3 3" xfId="13646" xr:uid="{00000000-0005-0000-0000-00004E350000}"/>
    <cellStyle name="Nota 3 5 3 3 3 2" xfId="13647" xr:uid="{00000000-0005-0000-0000-00004F350000}"/>
    <cellStyle name="Nota 3 5 3 3 3 2 2" xfId="13648" xr:uid="{00000000-0005-0000-0000-000050350000}"/>
    <cellStyle name="Nota 3 5 3 3 3 3" xfId="13649" xr:uid="{00000000-0005-0000-0000-000051350000}"/>
    <cellStyle name="Nota 3 5 3 3 3 3 2" xfId="13650" xr:uid="{00000000-0005-0000-0000-000052350000}"/>
    <cellStyle name="Nota 3 5 3 3 3 4" xfId="13651" xr:uid="{00000000-0005-0000-0000-000053350000}"/>
    <cellStyle name="Nota 3 5 3 3 3 5" xfId="28493" xr:uid="{00000000-0005-0000-0000-00004D6F0000}"/>
    <cellStyle name="Nota 3 5 3 3 4" xfId="13652" xr:uid="{00000000-0005-0000-0000-000054350000}"/>
    <cellStyle name="Nota 3 5 3 3 4 2" xfId="13653" xr:uid="{00000000-0005-0000-0000-000055350000}"/>
    <cellStyle name="Nota 3 5 3 3 5" xfId="13654" xr:uid="{00000000-0005-0000-0000-000056350000}"/>
    <cellStyle name="Nota 3 5 3 3 5 2" xfId="13655" xr:uid="{00000000-0005-0000-0000-000057350000}"/>
    <cellStyle name="Nota 3 5 3 3 6" xfId="13656" xr:uid="{00000000-0005-0000-0000-000058350000}"/>
    <cellStyle name="Nota 3 5 3 3 7" xfId="31827" xr:uid="{00000000-0005-0000-0000-0000537C0000}"/>
    <cellStyle name="Nota 3 5 3 4" xfId="1926" xr:uid="{00000000-0005-0000-0000-000086070000}"/>
    <cellStyle name="Nota 3 5 3 4 2" xfId="13657" xr:uid="{00000000-0005-0000-0000-000059350000}"/>
    <cellStyle name="Nota 3 5 3 4 2 2" xfId="13658" xr:uid="{00000000-0005-0000-0000-00005A350000}"/>
    <cellStyle name="Nota 3 5 3 4 2 2 2" xfId="13659" xr:uid="{00000000-0005-0000-0000-00005B350000}"/>
    <cellStyle name="Nota 3 5 3 4 2 3" xfId="13660" xr:uid="{00000000-0005-0000-0000-00005C350000}"/>
    <cellStyle name="Nota 3 5 3 4 2 3 2" xfId="13661" xr:uid="{00000000-0005-0000-0000-00005D350000}"/>
    <cellStyle name="Nota 3 5 3 4 2 4" xfId="13662" xr:uid="{00000000-0005-0000-0000-00005E350000}"/>
    <cellStyle name="Nota 3 5 3 4 2 5" xfId="27930" xr:uid="{00000000-0005-0000-0000-00001A6D0000}"/>
    <cellStyle name="Nota 3 5 3 4 3" xfId="13663" xr:uid="{00000000-0005-0000-0000-00005F350000}"/>
    <cellStyle name="Nota 3 5 3 4 3 2" xfId="13664" xr:uid="{00000000-0005-0000-0000-000060350000}"/>
    <cellStyle name="Nota 3 5 3 4 3 2 2" xfId="30617" xr:uid="{00000000-0005-0000-0000-000099770000}"/>
    <cellStyle name="Nota 3 5 3 4 4" xfId="13665" xr:uid="{00000000-0005-0000-0000-000061350000}"/>
    <cellStyle name="Nota 3 5 3 4 4 2" xfId="13666" xr:uid="{00000000-0005-0000-0000-000062350000}"/>
    <cellStyle name="Nota 3 5 3 4 4 2 2" xfId="28391" xr:uid="{00000000-0005-0000-0000-0000E76E0000}"/>
    <cellStyle name="Nota 3 5 3 4 5" xfId="13667" xr:uid="{00000000-0005-0000-0000-000063350000}"/>
    <cellStyle name="Nota 3 5 3 4 6" xfId="32044" xr:uid="{00000000-0005-0000-0000-00002C7D0000}"/>
    <cellStyle name="Nota 3 5 3 5" xfId="13668" xr:uid="{00000000-0005-0000-0000-000064350000}"/>
    <cellStyle name="Nota 3 5 3 5 2" xfId="13669" xr:uid="{00000000-0005-0000-0000-000065350000}"/>
    <cellStyle name="Nota 3 5 3 5 2 2" xfId="13670" xr:uid="{00000000-0005-0000-0000-000066350000}"/>
    <cellStyle name="Nota 3 5 3 5 2 2 2" xfId="30050" xr:uid="{00000000-0005-0000-0000-000062750000}"/>
    <cellStyle name="Nota 3 5 3 5 2 3" xfId="25706" xr:uid="{00000000-0005-0000-0000-00006A640000}"/>
    <cellStyle name="Nota 3 5 3 5 3" xfId="13671" xr:uid="{00000000-0005-0000-0000-000067350000}"/>
    <cellStyle name="Nota 3 5 3 5 3 2" xfId="13672" xr:uid="{00000000-0005-0000-0000-000068350000}"/>
    <cellStyle name="Nota 3 5 3 5 3 3" xfId="26395" xr:uid="{00000000-0005-0000-0000-00001B670000}"/>
    <cellStyle name="Nota 3 5 3 5 4" xfId="13673" xr:uid="{00000000-0005-0000-0000-000069350000}"/>
    <cellStyle name="Nota 3 5 3 6" xfId="13674" xr:uid="{00000000-0005-0000-0000-00006A350000}"/>
    <cellStyle name="Nota 3 5 3 6 2" xfId="13675" xr:uid="{00000000-0005-0000-0000-00006B350000}"/>
    <cellStyle name="Nota 3 5 3 7" xfId="13676" xr:uid="{00000000-0005-0000-0000-00006C350000}"/>
    <cellStyle name="Nota 3 5 3 7 2" xfId="13677" xr:uid="{00000000-0005-0000-0000-00006D350000}"/>
    <cellStyle name="Nota 3 5 3 8" xfId="13678" xr:uid="{00000000-0005-0000-0000-00006E350000}"/>
    <cellStyle name="Nota 3 5 3 8 2" xfId="29206" xr:uid="{00000000-0005-0000-0000-000016720000}"/>
    <cellStyle name="Nota 3 5 4" xfId="452" xr:uid="{00000000-0005-0000-0000-0000C4010000}"/>
    <cellStyle name="Nota 3 5 4 2" xfId="1841" xr:uid="{00000000-0005-0000-0000-000031070000}"/>
    <cellStyle name="Nota 3 5 4 2 2" xfId="13679" xr:uid="{00000000-0005-0000-0000-00006F350000}"/>
    <cellStyle name="Nota 3 5 4 2 2 2" xfId="13680" xr:uid="{00000000-0005-0000-0000-000070350000}"/>
    <cellStyle name="Nota 3 5 4 2 2 2 2" xfId="13681" xr:uid="{00000000-0005-0000-0000-000071350000}"/>
    <cellStyle name="Nota 3 5 4 2 2 3" xfId="13682" xr:uid="{00000000-0005-0000-0000-000072350000}"/>
    <cellStyle name="Nota 3 5 4 2 2 3 2" xfId="13683" xr:uid="{00000000-0005-0000-0000-000073350000}"/>
    <cellStyle name="Nota 3 5 4 2 2 4" xfId="13684" xr:uid="{00000000-0005-0000-0000-000074350000}"/>
    <cellStyle name="Nota 3 5 4 2 2 5" xfId="26098" xr:uid="{00000000-0005-0000-0000-0000F2650000}"/>
    <cellStyle name="Nota 3 5 4 2 3" xfId="13685" xr:uid="{00000000-0005-0000-0000-000075350000}"/>
    <cellStyle name="Nota 3 5 4 2 3 2" xfId="13686" xr:uid="{00000000-0005-0000-0000-000076350000}"/>
    <cellStyle name="Nota 3 5 4 2 3 3" xfId="30579" xr:uid="{00000000-0005-0000-0000-000073770000}"/>
    <cellStyle name="Nota 3 5 4 2 4" xfId="13687" xr:uid="{00000000-0005-0000-0000-000077350000}"/>
    <cellStyle name="Nota 3 5 4 2 4 2" xfId="13688" xr:uid="{00000000-0005-0000-0000-000078350000}"/>
    <cellStyle name="Nota 3 5 4 2 5" xfId="13689" xr:uid="{00000000-0005-0000-0000-000079350000}"/>
    <cellStyle name="Nota 3 5 4 3" xfId="13690" xr:uid="{00000000-0005-0000-0000-00007A350000}"/>
    <cellStyle name="Nota 3 5 4 3 2" xfId="13691" xr:uid="{00000000-0005-0000-0000-00007B350000}"/>
    <cellStyle name="Nota 3 5 4 3 2 2" xfId="13692" xr:uid="{00000000-0005-0000-0000-00007C350000}"/>
    <cellStyle name="Nota 3 5 4 3 2 2 2" xfId="30171" xr:uid="{00000000-0005-0000-0000-0000DB750000}"/>
    <cellStyle name="Nota 3 5 4 3 2 3" xfId="25675" xr:uid="{00000000-0005-0000-0000-00004B640000}"/>
    <cellStyle name="Nota 3 5 4 3 3" xfId="13693" xr:uid="{00000000-0005-0000-0000-00007D350000}"/>
    <cellStyle name="Nota 3 5 4 3 3 2" xfId="13694" xr:uid="{00000000-0005-0000-0000-00007E350000}"/>
    <cellStyle name="Nota 3 5 4 3 4" xfId="13695" xr:uid="{00000000-0005-0000-0000-00007F350000}"/>
    <cellStyle name="Nota 3 5 4 3 4 2" xfId="27053" xr:uid="{00000000-0005-0000-0000-0000AD690000}"/>
    <cellStyle name="Nota 3 5 4 3 5" xfId="32355" xr:uid="{00000000-0005-0000-0000-0000637E0000}"/>
    <cellStyle name="Nota 3 5 4 4" xfId="13696" xr:uid="{00000000-0005-0000-0000-000080350000}"/>
    <cellStyle name="Nota 3 5 4 4 2" xfId="13697" xr:uid="{00000000-0005-0000-0000-000081350000}"/>
    <cellStyle name="Nota 3 5 4 5" xfId="13698" xr:uid="{00000000-0005-0000-0000-000082350000}"/>
    <cellStyle name="Nota 3 5 4 5 2" xfId="13699" xr:uid="{00000000-0005-0000-0000-000083350000}"/>
    <cellStyle name="Nota 3 5 4 6" xfId="13700" xr:uid="{00000000-0005-0000-0000-000084350000}"/>
    <cellStyle name="Nota 3 5 5" xfId="1185" xr:uid="{00000000-0005-0000-0000-0000A1040000}"/>
    <cellStyle name="Nota 3 5 5 2" xfId="2184" xr:uid="{00000000-0005-0000-0000-000088080000}"/>
    <cellStyle name="Nota 3 5 5 2 2" xfId="13701" xr:uid="{00000000-0005-0000-0000-000085350000}"/>
    <cellStyle name="Nota 3 5 5 2 2 2" xfId="13702" xr:uid="{00000000-0005-0000-0000-000086350000}"/>
    <cellStyle name="Nota 3 5 5 2 2 2 2" xfId="13703" xr:uid="{00000000-0005-0000-0000-000087350000}"/>
    <cellStyle name="Nota 3 5 5 2 2 3" xfId="13704" xr:uid="{00000000-0005-0000-0000-000088350000}"/>
    <cellStyle name="Nota 3 5 5 2 2 3 2" xfId="13705" xr:uid="{00000000-0005-0000-0000-000089350000}"/>
    <cellStyle name="Nota 3 5 5 2 2 3 3" xfId="29754" xr:uid="{00000000-0005-0000-0000-00003A740000}"/>
    <cellStyle name="Nota 3 5 5 2 2 4" xfId="13706" xr:uid="{00000000-0005-0000-0000-00008A350000}"/>
    <cellStyle name="Nota 3 5 5 2 3" xfId="13707" xr:uid="{00000000-0005-0000-0000-00008B350000}"/>
    <cellStyle name="Nota 3 5 5 2 3 2" xfId="13708" xr:uid="{00000000-0005-0000-0000-00008C350000}"/>
    <cellStyle name="Nota 3 5 5 2 3 2 2" xfId="30662" xr:uid="{00000000-0005-0000-0000-0000C6770000}"/>
    <cellStyle name="Nota 3 5 5 2 4" xfId="13709" xr:uid="{00000000-0005-0000-0000-00008D350000}"/>
    <cellStyle name="Nota 3 5 5 2 4 2" xfId="13710" xr:uid="{00000000-0005-0000-0000-00008E350000}"/>
    <cellStyle name="Nota 3 5 5 2 4 2 2" xfId="31096" xr:uid="{00000000-0005-0000-0000-000078790000}"/>
    <cellStyle name="Nota 3 5 5 2 4 3" xfId="29788" xr:uid="{00000000-0005-0000-0000-00005C740000}"/>
    <cellStyle name="Nota 3 5 5 2 5" xfId="13711" xr:uid="{00000000-0005-0000-0000-00008F350000}"/>
    <cellStyle name="Nota 3 5 5 2 6" xfId="25184" xr:uid="{00000000-0005-0000-0000-000060620000}"/>
    <cellStyle name="Nota 3 5 5 3" xfId="13712" xr:uid="{00000000-0005-0000-0000-000090350000}"/>
    <cellStyle name="Nota 3 5 5 3 2" xfId="13713" xr:uid="{00000000-0005-0000-0000-000091350000}"/>
    <cellStyle name="Nota 3 5 5 3 2 2" xfId="13714" xr:uid="{00000000-0005-0000-0000-000092350000}"/>
    <cellStyle name="Nota 3 5 5 3 2 3" xfId="30701" xr:uid="{00000000-0005-0000-0000-0000ED770000}"/>
    <cellStyle name="Nota 3 5 5 3 3" xfId="13715" xr:uid="{00000000-0005-0000-0000-000093350000}"/>
    <cellStyle name="Nota 3 5 5 3 3 2" xfId="13716" xr:uid="{00000000-0005-0000-0000-000094350000}"/>
    <cellStyle name="Nota 3 5 5 3 4" xfId="13717" xr:uid="{00000000-0005-0000-0000-000095350000}"/>
    <cellStyle name="Nota 3 5 5 3 5" xfId="32547" xr:uid="{00000000-0005-0000-0000-0000237F0000}"/>
    <cellStyle name="Nota 3 5 5 4" xfId="13718" xr:uid="{00000000-0005-0000-0000-000096350000}"/>
    <cellStyle name="Nota 3 5 5 4 2" xfId="13719" xr:uid="{00000000-0005-0000-0000-000097350000}"/>
    <cellStyle name="Nota 3 5 5 5" xfId="13720" xr:uid="{00000000-0005-0000-0000-000098350000}"/>
    <cellStyle name="Nota 3 5 5 5 2" xfId="13721" xr:uid="{00000000-0005-0000-0000-000099350000}"/>
    <cellStyle name="Nota 3 5 5 6" xfId="13722" xr:uid="{00000000-0005-0000-0000-00009A350000}"/>
    <cellStyle name="Nota 3 5 5 6 2" xfId="26519" xr:uid="{00000000-0005-0000-0000-000097670000}"/>
    <cellStyle name="Nota 3 5 5 7" xfId="31650" xr:uid="{00000000-0005-0000-0000-0000A27B0000}"/>
    <cellStyle name="Nota 3 5 6" xfId="1271" xr:uid="{00000000-0005-0000-0000-0000F7040000}"/>
    <cellStyle name="Nota 3 5 6 2" xfId="13723" xr:uid="{00000000-0005-0000-0000-00009B350000}"/>
    <cellStyle name="Nota 3 5 6 2 2" xfId="13724" xr:uid="{00000000-0005-0000-0000-00009C350000}"/>
    <cellStyle name="Nota 3 5 6 2 2 2" xfId="13725" xr:uid="{00000000-0005-0000-0000-00009D350000}"/>
    <cellStyle name="Nota 3 5 6 2 2 3" xfId="30272" xr:uid="{00000000-0005-0000-0000-000040760000}"/>
    <cellStyle name="Nota 3 5 6 2 3" xfId="13726" xr:uid="{00000000-0005-0000-0000-00009E350000}"/>
    <cellStyle name="Nota 3 5 6 2 3 2" xfId="13727" xr:uid="{00000000-0005-0000-0000-00009F350000}"/>
    <cellStyle name="Nota 3 5 6 2 4" xfId="13728" xr:uid="{00000000-0005-0000-0000-0000A0350000}"/>
    <cellStyle name="Nota 3 5 6 2 5" xfId="25815" xr:uid="{00000000-0005-0000-0000-0000D7640000}"/>
    <cellStyle name="Nota 3 5 6 3" xfId="13729" xr:uid="{00000000-0005-0000-0000-0000A1350000}"/>
    <cellStyle name="Nota 3 5 6 3 2" xfId="13730" xr:uid="{00000000-0005-0000-0000-0000A2350000}"/>
    <cellStyle name="Nota 3 5 6 4" xfId="13731" xr:uid="{00000000-0005-0000-0000-0000A3350000}"/>
    <cellStyle name="Nota 3 5 6 4 2" xfId="13732" xr:uid="{00000000-0005-0000-0000-0000A4350000}"/>
    <cellStyle name="Nota 3 5 6 5" xfId="13733" xr:uid="{00000000-0005-0000-0000-0000A5350000}"/>
    <cellStyle name="Nota 3 5 6 5 2" xfId="28043" xr:uid="{00000000-0005-0000-0000-00008B6D0000}"/>
    <cellStyle name="Nota 3 5 6 6" xfId="31970" xr:uid="{00000000-0005-0000-0000-0000E27C0000}"/>
    <cellStyle name="Nota 3 5 7" xfId="2824" xr:uid="{00000000-0005-0000-0000-0000080B0000}"/>
    <cellStyle name="Nota 3 5 7 2" xfId="13734" xr:uid="{00000000-0005-0000-0000-0000A6350000}"/>
    <cellStyle name="Nota 3 5 7 2 2" xfId="13735" xr:uid="{00000000-0005-0000-0000-0000A7350000}"/>
    <cellStyle name="Nota 3 5 7 3" xfId="13736" xr:uid="{00000000-0005-0000-0000-0000A8350000}"/>
    <cellStyle name="Nota 3 5 7 3 2" xfId="13737" xr:uid="{00000000-0005-0000-0000-0000A9350000}"/>
    <cellStyle name="Nota 3 5 7 4" xfId="13738" xr:uid="{00000000-0005-0000-0000-0000AA350000}"/>
    <cellStyle name="Nota 3 5 7 5" xfId="31936" xr:uid="{00000000-0005-0000-0000-0000C07C0000}"/>
    <cellStyle name="Nota 3 5 8" xfId="13739" xr:uid="{00000000-0005-0000-0000-0000AB350000}"/>
    <cellStyle name="Nota 3 5 8 2" xfId="13740" xr:uid="{00000000-0005-0000-0000-0000AC350000}"/>
    <cellStyle name="Nota 3 5 9" xfId="13741" xr:uid="{00000000-0005-0000-0000-0000AD350000}"/>
    <cellStyle name="Nota 3 5 9 2" xfId="13742" xr:uid="{00000000-0005-0000-0000-0000AE350000}"/>
    <cellStyle name="Note" xfId="70" xr:uid="{00000000-0005-0000-0000-000046000000}"/>
    <cellStyle name="Note 2" xfId="89" xr:uid="{00000000-0005-0000-0000-000059000000}"/>
    <cellStyle name="Note 2 2" xfId="330" xr:uid="{00000000-0005-0000-0000-00004A010000}"/>
    <cellStyle name="Note 2 2 2" xfId="386" xr:uid="{00000000-0005-0000-0000-000082010000}"/>
    <cellStyle name="Note 2 2 3" xfId="363" xr:uid="{00000000-0005-0000-0000-00006B010000}"/>
    <cellStyle name="Note 2 3" xfId="339" xr:uid="{00000000-0005-0000-0000-000053010000}"/>
    <cellStyle name="Note 2 4" xfId="324" xr:uid="{00000000-0005-0000-0000-000044010000}"/>
    <cellStyle name="Note 2 5" xfId="380" xr:uid="{00000000-0005-0000-0000-00007C010000}"/>
    <cellStyle name="Note 2 5 10" xfId="13743" xr:uid="{00000000-0005-0000-0000-0000AF350000}"/>
    <cellStyle name="Note 2 5 10 2" xfId="25495" xr:uid="{00000000-0005-0000-0000-000097630000}"/>
    <cellStyle name="Note 2 5 11" xfId="31374" xr:uid="{00000000-0005-0000-0000-00008E7A0000}"/>
    <cellStyle name="Note 2 5 2" xfId="956" xr:uid="{00000000-0005-0000-0000-0000BC030000}"/>
    <cellStyle name="Note 2 5 2 10" xfId="13744" xr:uid="{00000000-0005-0000-0000-0000B0350000}"/>
    <cellStyle name="Note 2 5 2 2" xfId="1040" xr:uid="{00000000-0005-0000-0000-000010040000}"/>
    <cellStyle name="Note 2 5 2 2 10" xfId="13745" xr:uid="{00000000-0005-0000-0000-0000B1350000}"/>
    <cellStyle name="Note 2 5 2 2 10 2" xfId="29060" xr:uid="{00000000-0005-0000-0000-000084710000}"/>
    <cellStyle name="Note 2 5 2 2 2" xfId="1259" xr:uid="{00000000-0005-0000-0000-0000EB040000}"/>
    <cellStyle name="Note 2 5 2 2 2 2" xfId="1537" xr:uid="{00000000-0005-0000-0000-000001060000}"/>
    <cellStyle name="Note 2 5 2 2 2 2 2" xfId="2528" xr:uid="{00000000-0005-0000-0000-0000E0090000}"/>
    <cellStyle name="Note 2 5 2 2 2 2 2 2" xfId="13746" xr:uid="{00000000-0005-0000-0000-0000B2350000}"/>
    <cellStyle name="Note 2 5 2 2 2 2 2 2 2" xfId="13747" xr:uid="{00000000-0005-0000-0000-0000B3350000}"/>
    <cellStyle name="Note 2 5 2 2 2 2 2 2 2 2" xfId="13748" xr:uid="{00000000-0005-0000-0000-0000B4350000}"/>
    <cellStyle name="Note 2 5 2 2 2 2 2 2 2 3" xfId="28722" xr:uid="{00000000-0005-0000-0000-000032700000}"/>
    <cellStyle name="Note 2 5 2 2 2 2 2 2 3" xfId="13749" xr:uid="{00000000-0005-0000-0000-0000B5350000}"/>
    <cellStyle name="Note 2 5 2 2 2 2 2 2 3 2" xfId="13750" xr:uid="{00000000-0005-0000-0000-0000B6350000}"/>
    <cellStyle name="Note 2 5 2 2 2 2 2 2 4" xfId="13751" xr:uid="{00000000-0005-0000-0000-0000B7350000}"/>
    <cellStyle name="Note 2 5 2 2 2 2 2 3" xfId="13752" xr:uid="{00000000-0005-0000-0000-0000B8350000}"/>
    <cellStyle name="Note 2 5 2 2 2 2 2 3 2" xfId="13753" xr:uid="{00000000-0005-0000-0000-0000B9350000}"/>
    <cellStyle name="Note 2 5 2 2 2 2 2 4" xfId="13754" xr:uid="{00000000-0005-0000-0000-0000BA350000}"/>
    <cellStyle name="Note 2 5 2 2 2 2 2 4 2" xfId="13755" xr:uid="{00000000-0005-0000-0000-0000BB350000}"/>
    <cellStyle name="Note 2 5 2 2 2 2 2 5" xfId="13756" xr:uid="{00000000-0005-0000-0000-0000BC350000}"/>
    <cellStyle name="Note 2 5 2 2 2 2 2 6" xfId="32202" xr:uid="{00000000-0005-0000-0000-0000CA7D0000}"/>
    <cellStyle name="Note 2 5 2 2 2 2 3" xfId="13757" xr:uid="{00000000-0005-0000-0000-0000BD350000}"/>
    <cellStyle name="Note 2 5 2 2 2 2 3 2" xfId="13758" xr:uid="{00000000-0005-0000-0000-0000BE350000}"/>
    <cellStyle name="Note 2 5 2 2 2 2 3 2 2" xfId="13759" xr:uid="{00000000-0005-0000-0000-0000BF350000}"/>
    <cellStyle name="Note 2 5 2 2 2 2 3 2 2 2" xfId="28994" xr:uid="{00000000-0005-0000-0000-000042710000}"/>
    <cellStyle name="Note 2 5 2 2 2 2 3 3" xfId="13760" xr:uid="{00000000-0005-0000-0000-0000C0350000}"/>
    <cellStyle name="Note 2 5 2 2 2 2 3 3 2" xfId="13761" xr:uid="{00000000-0005-0000-0000-0000C1350000}"/>
    <cellStyle name="Note 2 5 2 2 2 2 3 3 3" xfId="31114" xr:uid="{00000000-0005-0000-0000-00008A790000}"/>
    <cellStyle name="Note 2 5 2 2 2 2 3 4" xfId="13762" xr:uid="{00000000-0005-0000-0000-0000C2350000}"/>
    <cellStyle name="Note 2 5 2 2 2 2 3 5" xfId="31022" xr:uid="{00000000-0005-0000-0000-00002E790000}"/>
    <cellStyle name="Note 2 5 2 2 2 2 4" xfId="13763" xr:uid="{00000000-0005-0000-0000-0000C3350000}"/>
    <cellStyle name="Note 2 5 2 2 2 2 4 2" xfId="13764" xr:uid="{00000000-0005-0000-0000-0000C4350000}"/>
    <cellStyle name="Note 2 5 2 2 2 2 5" xfId="13765" xr:uid="{00000000-0005-0000-0000-0000C5350000}"/>
    <cellStyle name="Note 2 5 2 2 2 2 5 2" xfId="13766" xr:uid="{00000000-0005-0000-0000-0000C6350000}"/>
    <cellStyle name="Note 2 5 2 2 2 2 5 3" xfId="29881" xr:uid="{00000000-0005-0000-0000-0000B9740000}"/>
    <cellStyle name="Note 2 5 2 2 2 2 6" xfId="13767" xr:uid="{00000000-0005-0000-0000-0000C7350000}"/>
    <cellStyle name="Note 2 5 2 2 2 2 7" xfId="31760" xr:uid="{00000000-0005-0000-0000-0000107C0000}"/>
    <cellStyle name="Note 2 5 2 2 2 3" xfId="1799" xr:uid="{00000000-0005-0000-0000-000007070000}"/>
    <cellStyle name="Note 2 5 2 2 2 3 2" xfId="2784" xr:uid="{00000000-0005-0000-0000-0000E00A0000}"/>
    <cellStyle name="Note 2 5 2 2 2 3 2 2" xfId="13768" xr:uid="{00000000-0005-0000-0000-0000C8350000}"/>
    <cellStyle name="Note 2 5 2 2 2 3 2 2 2" xfId="13769" xr:uid="{00000000-0005-0000-0000-0000C9350000}"/>
    <cellStyle name="Note 2 5 2 2 2 3 2 2 2 2" xfId="13770" xr:uid="{00000000-0005-0000-0000-0000CA350000}"/>
    <cellStyle name="Note 2 5 2 2 2 3 2 2 3" xfId="13771" xr:uid="{00000000-0005-0000-0000-0000CB350000}"/>
    <cellStyle name="Note 2 5 2 2 2 3 2 2 3 2" xfId="13772" xr:uid="{00000000-0005-0000-0000-0000CC350000}"/>
    <cellStyle name="Note 2 5 2 2 2 3 2 2 3 2 2" xfId="29947" xr:uid="{00000000-0005-0000-0000-0000FB740000}"/>
    <cellStyle name="Note 2 5 2 2 2 3 2 2 4" xfId="13773" xr:uid="{00000000-0005-0000-0000-0000CD350000}"/>
    <cellStyle name="Note 2 5 2 2 2 3 2 2 4 2" xfId="25704" xr:uid="{00000000-0005-0000-0000-000068640000}"/>
    <cellStyle name="Note 2 5 2 2 2 3 2 3" xfId="13774" xr:uid="{00000000-0005-0000-0000-0000CE350000}"/>
    <cellStyle name="Note 2 5 2 2 2 3 2 3 2" xfId="13775" xr:uid="{00000000-0005-0000-0000-0000CF350000}"/>
    <cellStyle name="Note 2 5 2 2 2 3 2 3 3" xfId="26576" xr:uid="{00000000-0005-0000-0000-0000D0670000}"/>
    <cellStyle name="Note 2 5 2 2 2 3 2 4" xfId="13776" xr:uid="{00000000-0005-0000-0000-0000D0350000}"/>
    <cellStyle name="Note 2 5 2 2 2 3 2 4 2" xfId="13777" xr:uid="{00000000-0005-0000-0000-0000D1350000}"/>
    <cellStyle name="Note 2 5 2 2 2 3 2 4 2 2" xfId="31148" xr:uid="{00000000-0005-0000-0000-0000AC790000}"/>
    <cellStyle name="Note 2 5 2 2 2 3 2 5" xfId="13778" xr:uid="{00000000-0005-0000-0000-0000D2350000}"/>
    <cellStyle name="Note 2 5 2 2 2 3 2 6" xfId="32348" xr:uid="{00000000-0005-0000-0000-00005C7E0000}"/>
    <cellStyle name="Note 2 5 2 2 2 3 3" xfId="13779" xr:uid="{00000000-0005-0000-0000-0000D3350000}"/>
    <cellStyle name="Note 2 5 2 2 2 3 3 2" xfId="13780" xr:uid="{00000000-0005-0000-0000-0000D4350000}"/>
    <cellStyle name="Note 2 5 2 2 2 3 3 2 2" xfId="13781" xr:uid="{00000000-0005-0000-0000-0000D5350000}"/>
    <cellStyle name="Note 2 5 2 2 2 3 3 3" xfId="13782" xr:uid="{00000000-0005-0000-0000-0000D6350000}"/>
    <cellStyle name="Note 2 5 2 2 2 3 3 3 2" xfId="13783" xr:uid="{00000000-0005-0000-0000-0000D7350000}"/>
    <cellStyle name="Note 2 5 2 2 2 3 3 3 2 2" xfId="26006" xr:uid="{00000000-0005-0000-0000-000096650000}"/>
    <cellStyle name="Note 2 5 2 2 2 3 3 4" xfId="13784" xr:uid="{00000000-0005-0000-0000-0000D8350000}"/>
    <cellStyle name="Note 2 5 2 2 2 3 3 4 2" xfId="26442" xr:uid="{00000000-0005-0000-0000-00004A670000}"/>
    <cellStyle name="Note 2 5 2 2 2 3 4" xfId="13785" xr:uid="{00000000-0005-0000-0000-0000D9350000}"/>
    <cellStyle name="Note 2 5 2 2 2 3 4 2" xfId="13786" xr:uid="{00000000-0005-0000-0000-0000DA350000}"/>
    <cellStyle name="Note 2 5 2 2 2 3 4 2 2" xfId="29601" xr:uid="{00000000-0005-0000-0000-0000A1730000}"/>
    <cellStyle name="Note 2 5 2 2 2 3 5" xfId="13787" xr:uid="{00000000-0005-0000-0000-0000DB350000}"/>
    <cellStyle name="Note 2 5 2 2 2 3 5 2" xfId="13788" xr:uid="{00000000-0005-0000-0000-0000DC350000}"/>
    <cellStyle name="Note 2 5 2 2 2 3 5 2 2" xfId="26698" xr:uid="{00000000-0005-0000-0000-00004A680000}"/>
    <cellStyle name="Note 2 5 2 2 2 3 6" xfId="13789" xr:uid="{00000000-0005-0000-0000-0000DD350000}"/>
    <cellStyle name="Note 2 5 2 2 2 3 6 2" xfId="27650" xr:uid="{00000000-0005-0000-0000-0000026C0000}"/>
    <cellStyle name="Note 2 5 2 2 2 3 7" xfId="31907" xr:uid="{00000000-0005-0000-0000-0000A37C0000}"/>
    <cellStyle name="Note 2 5 2 2 2 4" xfId="2257" xr:uid="{00000000-0005-0000-0000-0000D1080000}"/>
    <cellStyle name="Note 2 5 2 2 2 4 2" xfId="13790" xr:uid="{00000000-0005-0000-0000-0000DE350000}"/>
    <cellStyle name="Note 2 5 2 2 2 4 2 2" xfId="13791" xr:uid="{00000000-0005-0000-0000-0000DF350000}"/>
    <cellStyle name="Note 2 5 2 2 2 4 2 2 2" xfId="13792" xr:uid="{00000000-0005-0000-0000-0000E0350000}"/>
    <cellStyle name="Note 2 5 2 2 2 4 2 3" xfId="13793" xr:uid="{00000000-0005-0000-0000-0000E1350000}"/>
    <cellStyle name="Note 2 5 2 2 2 4 2 3 2" xfId="13794" xr:uid="{00000000-0005-0000-0000-0000E2350000}"/>
    <cellStyle name="Note 2 5 2 2 2 4 2 4" xfId="13795" xr:uid="{00000000-0005-0000-0000-0000E3350000}"/>
    <cellStyle name="Note 2 5 2 2 2 4 2 5" xfId="26460" xr:uid="{00000000-0005-0000-0000-00005C670000}"/>
    <cellStyle name="Note 2 5 2 2 2 4 3" xfId="13796" xr:uid="{00000000-0005-0000-0000-0000E4350000}"/>
    <cellStyle name="Note 2 5 2 2 2 4 3 2" xfId="13797" xr:uid="{00000000-0005-0000-0000-0000E5350000}"/>
    <cellStyle name="Note 2 5 2 2 2 4 4" xfId="13798" xr:uid="{00000000-0005-0000-0000-0000E6350000}"/>
    <cellStyle name="Note 2 5 2 2 2 4 4 2" xfId="13799" xr:uid="{00000000-0005-0000-0000-0000E7350000}"/>
    <cellStyle name="Note 2 5 2 2 2 4 4 2 2" xfId="28580" xr:uid="{00000000-0005-0000-0000-0000A46F0000}"/>
    <cellStyle name="Note 2 5 2 2 2 4 5" xfId="13800" xr:uid="{00000000-0005-0000-0000-0000E8350000}"/>
    <cellStyle name="Note 2 5 2 2 2 4 6" xfId="25847" xr:uid="{00000000-0005-0000-0000-0000F7640000}"/>
    <cellStyle name="Note 2 5 2 2 2 5" xfId="13801" xr:uid="{00000000-0005-0000-0000-0000E9350000}"/>
    <cellStyle name="Note 2 5 2 2 2 5 2" xfId="13802" xr:uid="{00000000-0005-0000-0000-0000EA350000}"/>
    <cellStyle name="Note 2 5 2 2 2 5 2 2" xfId="13803" xr:uid="{00000000-0005-0000-0000-0000EB350000}"/>
    <cellStyle name="Note 2 5 2 2 2 5 2 2 2" xfId="26638" xr:uid="{00000000-0005-0000-0000-00000E680000}"/>
    <cellStyle name="Note 2 5 2 2 2 5 3" xfId="13804" xr:uid="{00000000-0005-0000-0000-0000EC350000}"/>
    <cellStyle name="Note 2 5 2 2 2 5 3 2" xfId="13805" xr:uid="{00000000-0005-0000-0000-0000ED350000}"/>
    <cellStyle name="Note 2 5 2 2 2 5 3 3" xfId="26647" xr:uid="{00000000-0005-0000-0000-000017680000}"/>
    <cellStyle name="Note 2 5 2 2 2 5 4" xfId="13806" xr:uid="{00000000-0005-0000-0000-0000EE350000}"/>
    <cellStyle name="Note 2 5 2 2 2 5 5" xfId="28366" xr:uid="{00000000-0005-0000-0000-0000CE6E0000}"/>
    <cellStyle name="Note 2 5 2 2 2 6" xfId="13807" xr:uid="{00000000-0005-0000-0000-0000EF350000}"/>
    <cellStyle name="Note 2 5 2 2 2 6 2" xfId="13808" xr:uid="{00000000-0005-0000-0000-0000F0350000}"/>
    <cellStyle name="Note 2 5 2 2 2 6 3" xfId="25198" xr:uid="{00000000-0005-0000-0000-00006E620000}"/>
    <cellStyle name="Note 2 5 2 2 2 7" xfId="13809" xr:uid="{00000000-0005-0000-0000-0000F1350000}"/>
    <cellStyle name="Note 2 5 2 2 2 7 2" xfId="13810" xr:uid="{00000000-0005-0000-0000-0000F2350000}"/>
    <cellStyle name="Note 2 5 2 2 2 8" xfId="13811" xr:uid="{00000000-0005-0000-0000-0000F3350000}"/>
    <cellStyle name="Note 2 5 2 2 2 9" xfId="31592" xr:uid="{00000000-0005-0000-0000-0000687B0000}"/>
    <cellStyle name="Note 2 5 2 2 3" xfId="1449" xr:uid="{00000000-0005-0000-0000-0000A9050000}"/>
    <cellStyle name="Note 2 5 2 2 3 2" xfId="1711" xr:uid="{00000000-0005-0000-0000-0000AF060000}"/>
    <cellStyle name="Note 2 5 2 2 3 2 2" xfId="2696" xr:uid="{00000000-0005-0000-0000-0000880A0000}"/>
    <cellStyle name="Note 2 5 2 2 3 2 2 2" xfId="13812" xr:uid="{00000000-0005-0000-0000-0000F4350000}"/>
    <cellStyle name="Note 2 5 2 2 3 2 2 2 2" xfId="13813" xr:uid="{00000000-0005-0000-0000-0000F5350000}"/>
    <cellStyle name="Note 2 5 2 2 3 2 2 2 2 2" xfId="13814" xr:uid="{00000000-0005-0000-0000-0000F6350000}"/>
    <cellStyle name="Note 2 5 2 2 3 2 2 2 2 2 2" xfId="29551" xr:uid="{00000000-0005-0000-0000-00006F730000}"/>
    <cellStyle name="Note 2 5 2 2 3 2 2 2 3" xfId="13815" xr:uid="{00000000-0005-0000-0000-0000F7350000}"/>
    <cellStyle name="Note 2 5 2 2 3 2 2 2 3 2" xfId="13816" xr:uid="{00000000-0005-0000-0000-0000F8350000}"/>
    <cellStyle name="Note 2 5 2 2 3 2 2 2 4" xfId="13817" xr:uid="{00000000-0005-0000-0000-0000F9350000}"/>
    <cellStyle name="Note 2 5 2 2 3 2 2 3" xfId="13818" xr:uid="{00000000-0005-0000-0000-0000FA350000}"/>
    <cellStyle name="Note 2 5 2 2 3 2 2 3 2" xfId="13819" xr:uid="{00000000-0005-0000-0000-0000FB350000}"/>
    <cellStyle name="Note 2 5 2 2 3 2 2 4" xfId="13820" xr:uid="{00000000-0005-0000-0000-0000FC350000}"/>
    <cellStyle name="Note 2 5 2 2 3 2 2 4 2" xfId="13821" xr:uid="{00000000-0005-0000-0000-0000FD350000}"/>
    <cellStyle name="Note 2 5 2 2 3 2 2 4 3" xfId="25720" xr:uid="{00000000-0005-0000-0000-000078640000}"/>
    <cellStyle name="Note 2 5 2 2 3 2 2 5" xfId="13822" xr:uid="{00000000-0005-0000-0000-0000FE350000}"/>
    <cellStyle name="Note 2 5 2 2 3 2 3" xfId="13823" xr:uid="{00000000-0005-0000-0000-0000FF350000}"/>
    <cellStyle name="Note 2 5 2 2 3 2 3 2" xfId="13824" xr:uid="{00000000-0005-0000-0000-000000360000}"/>
    <cellStyle name="Note 2 5 2 2 3 2 3 2 2" xfId="13825" xr:uid="{00000000-0005-0000-0000-000001360000}"/>
    <cellStyle name="Note 2 5 2 2 3 2 3 3" xfId="13826" xr:uid="{00000000-0005-0000-0000-000002360000}"/>
    <cellStyle name="Note 2 5 2 2 3 2 3 3 2" xfId="13827" xr:uid="{00000000-0005-0000-0000-000003360000}"/>
    <cellStyle name="Note 2 5 2 2 3 2 3 3 2 2" xfId="27389" xr:uid="{00000000-0005-0000-0000-0000FD6A0000}"/>
    <cellStyle name="Note 2 5 2 2 3 2 3 4" xfId="13828" xr:uid="{00000000-0005-0000-0000-000004360000}"/>
    <cellStyle name="Note 2 5 2 2 3 2 4" xfId="13829" xr:uid="{00000000-0005-0000-0000-000005360000}"/>
    <cellStyle name="Note 2 5 2 2 3 2 4 2" xfId="13830" xr:uid="{00000000-0005-0000-0000-000006360000}"/>
    <cellStyle name="Note 2 5 2 2 3 2 4 3" xfId="25747" xr:uid="{00000000-0005-0000-0000-000093640000}"/>
    <cellStyle name="Note 2 5 2 2 3 2 5" xfId="13831" xr:uid="{00000000-0005-0000-0000-000007360000}"/>
    <cellStyle name="Note 2 5 2 2 3 2 5 2" xfId="13832" xr:uid="{00000000-0005-0000-0000-000008360000}"/>
    <cellStyle name="Note 2 5 2 2 3 2 5 3" xfId="28964" xr:uid="{00000000-0005-0000-0000-000024710000}"/>
    <cellStyle name="Note 2 5 2 2 3 2 6" xfId="13833" xr:uid="{00000000-0005-0000-0000-000009360000}"/>
    <cellStyle name="Note 2 5 2 2 3 2 7" xfId="31861" xr:uid="{00000000-0005-0000-0000-0000757C0000}"/>
    <cellStyle name="Note 2 5 2 2 3 3" xfId="2440" xr:uid="{00000000-0005-0000-0000-000088090000}"/>
    <cellStyle name="Note 2 5 2 2 3 3 2" xfId="13834" xr:uid="{00000000-0005-0000-0000-00000A360000}"/>
    <cellStyle name="Note 2 5 2 2 3 3 2 2" xfId="13835" xr:uid="{00000000-0005-0000-0000-00000B360000}"/>
    <cellStyle name="Note 2 5 2 2 3 3 2 2 2" xfId="13836" xr:uid="{00000000-0005-0000-0000-00000C360000}"/>
    <cellStyle name="Note 2 5 2 2 3 3 2 3" xfId="13837" xr:uid="{00000000-0005-0000-0000-00000D360000}"/>
    <cellStyle name="Note 2 5 2 2 3 3 2 3 2" xfId="13838" xr:uid="{00000000-0005-0000-0000-00000E360000}"/>
    <cellStyle name="Note 2 5 2 2 3 3 2 4" xfId="13839" xr:uid="{00000000-0005-0000-0000-00000F360000}"/>
    <cellStyle name="Note 2 5 2 2 3 3 2 4 2" xfId="28462" xr:uid="{00000000-0005-0000-0000-00002E6F0000}"/>
    <cellStyle name="Note 2 5 2 2 3 3 3" xfId="13840" xr:uid="{00000000-0005-0000-0000-000010360000}"/>
    <cellStyle name="Note 2 5 2 2 3 3 3 2" xfId="13841" xr:uid="{00000000-0005-0000-0000-000011360000}"/>
    <cellStyle name="Note 2 5 2 2 3 3 4" xfId="13842" xr:uid="{00000000-0005-0000-0000-000012360000}"/>
    <cellStyle name="Note 2 5 2 2 3 3 4 2" xfId="13843" xr:uid="{00000000-0005-0000-0000-000013360000}"/>
    <cellStyle name="Note 2 5 2 2 3 3 5" xfId="13844" xr:uid="{00000000-0005-0000-0000-000014360000}"/>
    <cellStyle name="Note 2 5 2 2 3 3 5 2" xfId="29529" xr:uid="{00000000-0005-0000-0000-000059730000}"/>
    <cellStyle name="Note 2 5 2 2 3 4" xfId="13845" xr:uid="{00000000-0005-0000-0000-000015360000}"/>
    <cellStyle name="Note 2 5 2 2 3 4 2" xfId="13846" xr:uid="{00000000-0005-0000-0000-000016360000}"/>
    <cellStyle name="Note 2 5 2 2 3 4 2 2" xfId="13847" xr:uid="{00000000-0005-0000-0000-000017360000}"/>
    <cellStyle name="Note 2 5 2 2 3 4 3" xfId="13848" xr:uid="{00000000-0005-0000-0000-000018360000}"/>
    <cellStyle name="Note 2 5 2 2 3 4 3 2" xfId="13849" xr:uid="{00000000-0005-0000-0000-000019360000}"/>
    <cellStyle name="Note 2 5 2 2 3 4 4" xfId="13850" xr:uid="{00000000-0005-0000-0000-00001A360000}"/>
    <cellStyle name="Note 2 5 2 2 3 4 4 2" xfId="30650" xr:uid="{00000000-0005-0000-0000-0000BA770000}"/>
    <cellStyle name="Note 2 5 2 2 3 5" xfId="13851" xr:uid="{00000000-0005-0000-0000-00001B360000}"/>
    <cellStyle name="Note 2 5 2 2 3 5 2" xfId="13852" xr:uid="{00000000-0005-0000-0000-00001C360000}"/>
    <cellStyle name="Note 2 5 2 2 3 6" xfId="13853" xr:uid="{00000000-0005-0000-0000-00001D360000}"/>
    <cellStyle name="Note 2 5 2 2 3 6 2" xfId="13854" xr:uid="{00000000-0005-0000-0000-00001E360000}"/>
    <cellStyle name="Note 2 5 2 2 3 6 2 2" xfId="25139" xr:uid="{00000000-0005-0000-0000-000033620000}"/>
    <cellStyle name="Note 2 5 2 2 3 6 3" xfId="30258" xr:uid="{00000000-0005-0000-0000-000032760000}"/>
    <cellStyle name="Note 2 5 2 2 3 7" xfId="13855" xr:uid="{00000000-0005-0000-0000-00001F360000}"/>
    <cellStyle name="Note 2 5 2 2 3 8" xfId="28884" xr:uid="{00000000-0005-0000-0000-0000D4700000}"/>
    <cellStyle name="Note 2 5 2 2 4" xfId="1377" xr:uid="{00000000-0005-0000-0000-000061050000}"/>
    <cellStyle name="Note 2 5 2 2 4 2" xfId="2368" xr:uid="{00000000-0005-0000-0000-000040090000}"/>
    <cellStyle name="Note 2 5 2 2 4 2 2" xfId="13856" xr:uid="{00000000-0005-0000-0000-000020360000}"/>
    <cellStyle name="Note 2 5 2 2 4 2 2 2" xfId="13857" xr:uid="{00000000-0005-0000-0000-000021360000}"/>
    <cellStyle name="Note 2 5 2 2 4 2 2 2 2" xfId="13858" xr:uid="{00000000-0005-0000-0000-000022360000}"/>
    <cellStyle name="Note 2 5 2 2 4 2 2 2 2 2" xfId="28840" xr:uid="{00000000-0005-0000-0000-0000A8700000}"/>
    <cellStyle name="Note 2 5 2 2 4 2 2 3" xfId="13859" xr:uid="{00000000-0005-0000-0000-000023360000}"/>
    <cellStyle name="Note 2 5 2 2 4 2 2 3 2" xfId="13860" xr:uid="{00000000-0005-0000-0000-000024360000}"/>
    <cellStyle name="Note 2 5 2 2 4 2 2 4" xfId="13861" xr:uid="{00000000-0005-0000-0000-000025360000}"/>
    <cellStyle name="Note 2 5 2 2 4 2 2 5" xfId="29382" xr:uid="{00000000-0005-0000-0000-0000C6720000}"/>
    <cellStyle name="Note 2 5 2 2 4 2 3" xfId="13862" xr:uid="{00000000-0005-0000-0000-000026360000}"/>
    <cellStyle name="Note 2 5 2 2 4 2 3 2" xfId="13863" xr:uid="{00000000-0005-0000-0000-000027360000}"/>
    <cellStyle name="Note 2 5 2 2 4 2 4" xfId="13864" xr:uid="{00000000-0005-0000-0000-000028360000}"/>
    <cellStyle name="Note 2 5 2 2 4 2 4 2" xfId="13865" xr:uid="{00000000-0005-0000-0000-000029360000}"/>
    <cellStyle name="Note 2 5 2 2 4 2 4 3" xfId="27354" xr:uid="{00000000-0005-0000-0000-0000DA6A0000}"/>
    <cellStyle name="Note 2 5 2 2 4 2 5" xfId="13866" xr:uid="{00000000-0005-0000-0000-00002A360000}"/>
    <cellStyle name="Note 2 5 2 2 4 3" xfId="13867" xr:uid="{00000000-0005-0000-0000-00002B360000}"/>
    <cellStyle name="Note 2 5 2 2 4 3 2" xfId="13868" xr:uid="{00000000-0005-0000-0000-00002C360000}"/>
    <cellStyle name="Note 2 5 2 2 4 3 2 2" xfId="13869" xr:uid="{00000000-0005-0000-0000-00002D360000}"/>
    <cellStyle name="Note 2 5 2 2 4 3 3" xfId="13870" xr:uid="{00000000-0005-0000-0000-00002E360000}"/>
    <cellStyle name="Note 2 5 2 2 4 3 3 2" xfId="13871" xr:uid="{00000000-0005-0000-0000-00002F360000}"/>
    <cellStyle name="Note 2 5 2 2 4 3 4" xfId="13872" xr:uid="{00000000-0005-0000-0000-000030360000}"/>
    <cellStyle name="Note 2 5 2 2 4 4" xfId="13873" xr:uid="{00000000-0005-0000-0000-000031360000}"/>
    <cellStyle name="Note 2 5 2 2 4 4 2" xfId="13874" xr:uid="{00000000-0005-0000-0000-000032360000}"/>
    <cellStyle name="Note 2 5 2 2 4 5" xfId="13875" xr:uid="{00000000-0005-0000-0000-000033360000}"/>
    <cellStyle name="Note 2 5 2 2 4 5 2" xfId="13876" xr:uid="{00000000-0005-0000-0000-000034360000}"/>
    <cellStyle name="Note 2 5 2 2 4 6" xfId="13877" xr:uid="{00000000-0005-0000-0000-000035360000}"/>
    <cellStyle name="Note 2 5 2 2 4 7" xfId="26755" xr:uid="{00000000-0005-0000-0000-000083680000}"/>
    <cellStyle name="Note 2 5 2 2 5" xfId="1639" xr:uid="{00000000-0005-0000-0000-000067060000}"/>
    <cellStyle name="Note 2 5 2 2 5 2" xfId="2624" xr:uid="{00000000-0005-0000-0000-0000400A0000}"/>
    <cellStyle name="Note 2 5 2 2 5 2 2" xfId="13878" xr:uid="{00000000-0005-0000-0000-000036360000}"/>
    <cellStyle name="Note 2 5 2 2 5 2 2 2" xfId="13879" xr:uid="{00000000-0005-0000-0000-000037360000}"/>
    <cellStyle name="Note 2 5 2 2 5 2 2 2 2" xfId="13880" xr:uid="{00000000-0005-0000-0000-000038360000}"/>
    <cellStyle name="Note 2 5 2 2 5 2 2 3" xfId="13881" xr:uid="{00000000-0005-0000-0000-000039360000}"/>
    <cellStyle name="Note 2 5 2 2 5 2 2 3 2" xfId="13882" xr:uid="{00000000-0005-0000-0000-00003A360000}"/>
    <cellStyle name="Note 2 5 2 2 5 2 2 4" xfId="13883" xr:uid="{00000000-0005-0000-0000-00003B360000}"/>
    <cellStyle name="Note 2 5 2 2 5 2 3" xfId="13884" xr:uid="{00000000-0005-0000-0000-00003C360000}"/>
    <cellStyle name="Note 2 5 2 2 5 2 3 2" xfId="13885" xr:uid="{00000000-0005-0000-0000-00003D360000}"/>
    <cellStyle name="Note 2 5 2 2 5 2 4" xfId="13886" xr:uid="{00000000-0005-0000-0000-00003E360000}"/>
    <cellStyle name="Note 2 5 2 2 5 2 4 2" xfId="13887" xr:uid="{00000000-0005-0000-0000-00003F360000}"/>
    <cellStyle name="Note 2 5 2 2 5 2 5" xfId="13888" xr:uid="{00000000-0005-0000-0000-000040360000}"/>
    <cellStyle name="Note 2 5 2 2 5 2 6" xfId="32253" xr:uid="{00000000-0005-0000-0000-0000FD7D0000}"/>
    <cellStyle name="Note 2 5 2 2 5 3" xfId="13889" xr:uid="{00000000-0005-0000-0000-000041360000}"/>
    <cellStyle name="Note 2 5 2 2 5 3 2" xfId="13890" xr:uid="{00000000-0005-0000-0000-000042360000}"/>
    <cellStyle name="Note 2 5 2 2 5 3 2 2" xfId="13891" xr:uid="{00000000-0005-0000-0000-000043360000}"/>
    <cellStyle name="Note 2 5 2 2 5 3 2 3" xfId="29676" xr:uid="{00000000-0005-0000-0000-0000EC730000}"/>
    <cellStyle name="Note 2 5 2 2 5 3 3" xfId="13892" xr:uid="{00000000-0005-0000-0000-000044360000}"/>
    <cellStyle name="Note 2 5 2 2 5 3 3 2" xfId="13893" xr:uid="{00000000-0005-0000-0000-000045360000}"/>
    <cellStyle name="Note 2 5 2 2 5 3 4" xfId="13894" xr:uid="{00000000-0005-0000-0000-000046360000}"/>
    <cellStyle name="Note 2 5 2 2 5 4" xfId="13895" xr:uid="{00000000-0005-0000-0000-000047360000}"/>
    <cellStyle name="Note 2 5 2 2 5 4 2" xfId="13896" xr:uid="{00000000-0005-0000-0000-000048360000}"/>
    <cellStyle name="Note 2 5 2 2 5 5" xfId="13897" xr:uid="{00000000-0005-0000-0000-000049360000}"/>
    <cellStyle name="Note 2 5 2 2 5 5 2" xfId="13898" xr:uid="{00000000-0005-0000-0000-00004A360000}"/>
    <cellStyle name="Note 2 5 2 2 5 5 2 2" xfId="27403" xr:uid="{00000000-0005-0000-0000-00000B6B0000}"/>
    <cellStyle name="Note 2 5 2 2 5 5 3" xfId="31217" xr:uid="{00000000-0005-0000-0000-0000F1790000}"/>
    <cellStyle name="Note 2 5 2 2 5 6" xfId="13899" xr:uid="{00000000-0005-0000-0000-00004B360000}"/>
    <cellStyle name="Note 2 5 2 2 5 7" xfId="31818" xr:uid="{00000000-0005-0000-0000-00004A7C0000}"/>
    <cellStyle name="Note 2 5 2 2 6" xfId="2051" xr:uid="{00000000-0005-0000-0000-000003080000}"/>
    <cellStyle name="Note 2 5 2 2 6 2" xfId="13900" xr:uid="{00000000-0005-0000-0000-00004C360000}"/>
    <cellStyle name="Note 2 5 2 2 6 2 2" xfId="13901" xr:uid="{00000000-0005-0000-0000-00004D360000}"/>
    <cellStyle name="Note 2 5 2 2 6 2 2 2" xfId="13902" xr:uid="{00000000-0005-0000-0000-00004E360000}"/>
    <cellStyle name="Note 2 5 2 2 6 2 3" xfId="13903" xr:uid="{00000000-0005-0000-0000-00004F360000}"/>
    <cellStyle name="Note 2 5 2 2 6 2 3 2" xfId="13904" xr:uid="{00000000-0005-0000-0000-000050360000}"/>
    <cellStyle name="Note 2 5 2 2 6 2 4" xfId="13905" xr:uid="{00000000-0005-0000-0000-000051360000}"/>
    <cellStyle name="Note 2 5 2 2 6 3" xfId="13906" xr:uid="{00000000-0005-0000-0000-000052360000}"/>
    <cellStyle name="Note 2 5 2 2 6 3 2" xfId="13907" xr:uid="{00000000-0005-0000-0000-000053360000}"/>
    <cellStyle name="Note 2 5 2 2 6 3 3" xfId="27089" xr:uid="{00000000-0005-0000-0000-0000D1690000}"/>
    <cellStyle name="Note 2 5 2 2 6 4" xfId="13908" xr:uid="{00000000-0005-0000-0000-000054360000}"/>
    <cellStyle name="Note 2 5 2 2 6 4 2" xfId="13909" xr:uid="{00000000-0005-0000-0000-000055360000}"/>
    <cellStyle name="Note 2 5 2 2 6 5" xfId="13910" xr:uid="{00000000-0005-0000-0000-000056360000}"/>
    <cellStyle name="Note 2 5 2 2 7" xfId="2825" xr:uid="{00000000-0005-0000-0000-0000090B0000}"/>
    <cellStyle name="Note 2 5 2 2 7 2" xfId="13911" xr:uid="{00000000-0005-0000-0000-000057360000}"/>
    <cellStyle name="Note 2 5 2 2 7 2 2" xfId="13912" xr:uid="{00000000-0005-0000-0000-000058360000}"/>
    <cellStyle name="Note 2 5 2 2 7 3" xfId="13913" xr:uid="{00000000-0005-0000-0000-000059360000}"/>
    <cellStyle name="Note 2 5 2 2 7 3 2" xfId="13914" xr:uid="{00000000-0005-0000-0000-00005A360000}"/>
    <cellStyle name="Note 2 5 2 2 7 3 3" xfId="25884" xr:uid="{00000000-0005-0000-0000-00001C650000}"/>
    <cellStyle name="Note 2 5 2 2 7 4" xfId="13915" xr:uid="{00000000-0005-0000-0000-00005B360000}"/>
    <cellStyle name="Note 2 5 2 2 8" xfId="13916" xr:uid="{00000000-0005-0000-0000-00005C360000}"/>
    <cellStyle name="Note 2 5 2 2 8 2" xfId="13917" xr:uid="{00000000-0005-0000-0000-00005D360000}"/>
    <cellStyle name="Note 2 5 2 2 9" xfId="13918" xr:uid="{00000000-0005-0000-0000-00005E360000}"/>
    <cellStyle name="Note 2 5 2 2 9 2" xfId="13919" xr:uid="{00000000-0005-0000-0000-00005F360000}"/>
    <cellStyle name="Note 2 5 2 2 9 2 2" xfId="28691" xr:uid="{00000000-0005-0000-0000-000013700000}"/>
    <cellStyle name="Note 2 5 2 3" xfId="1253" xr:uid="{00000000-0005-0000-0000-0000E5040000}"/>
    <cellStyle name="Note 2 5 2 3 2" xfId="1371" xr:uid="{00000000-0005-0000-0000-00005B050000}"/>
    <cellStyle name="Note 2 5 2 3 2 2" xfId="2362" xr:uid="{00000000-0005-0000-0000-00003A090000}"/>
    <cellStyle name="Note 2 5 2 3 2 2 2" xfId="13920" xr:uid="{00000000-0005-0000-0000-000060360000}"/>
    <cellStyle name="Note 2 5 2 3 2 2 2 2" xfId="13921" xr:uid="{00000000-0005-0000-0000-000061360000}"/>
    <cellStyle name="Note 2 5 2 3 2 2 2 2 2" xfId="13922" xr:uid="{00000000-0005-0000-0000-000062360000}"/>
    <cellStyle name="Note 2 5 2 3 2 2 2 3" xfId="13923" xr:uid="{00000000-0005-0000-0000-000063360000}"/>
    <cellStyle name="Note 2 5 2 3 2 2 2 3 2" xfId="13924" xr:uid="{00000000-0005-0000-0000-000064360000}"/>
    <cellStyle name="Note 2 5 2 3 2 2 2 3 2 2" xfId="28940" xr:uid="{00000000-0005-0000-0000-00000C710000}"/>
    <cellStyle name="Note 2 5 2 3 2 2 2 4" xfId="13925" xr:uid="{00000000-0005-0000-0000-000065360000}"/>
    <cellStyle name="Note 2 5 2 3 2 2 2 4 2" xfId="29736" xr:uid="{00000000-0005-0000-0000-000028740000}"/>
    <cellStyle name="Note 2 5 2 3 2 2 3" xfId="13926" xr:uid="{00000000-0005-0000-0000-000066360000}"/>
    <cellStyle name="Note 2 5 2 3 2 2 3 2" xfId="13927" xr:uid="{00000000-0005-0000-0000-000067360000}"/>
    <cellStyle name="Note 2 5 2 3 2 2 3 3" xfId="25953" xr:uid="{00000000-0005-0000-0000-000061650000}"/>
    <cellStyle name="Note 2 5 2 3 2 2 4" xfId="13928" xr:uid="{00000000-0005-0000-0000-000068360000}"/>
    <cellStyle name="Note 2 5 2 3 2 2 4 2" xfId="13929" xr:uid="{00000000-0005-0000-0000-000069360000}"/>
    <cellStyle name="Note 2 5 2 3 2 2 5" xfId="13930" xr:uid="{00000000-0005-0000-0000-00006A360000}"/>
    <cellStyle name="Note 2 5 2 3 2 2 6" xfId="28213" xr:uid="{00000000-0005-0000-0000-0000356E0000}"/>
    <cellStyle name="Note 2 5 2 3 2 3" xfId="13931" xr:uid="{00000000-0005-0000-0000-00006B360000}"/>
    <cellStyle name="Note 2 5 2 3 2 3 2" xfId="13932" xr:uid="{00000000-0005-0000-0000-00006C360000}"/>
    <cellStyle name="Note 2 5 2 3 2 3 2 2" xfId="13933" xr:uid="{00000000-0005-0000-0000-00006D360000}"/>
    <cellStyle name="Note 2 5 2 3 2 3 3" xfId="13934" xr:uid="{00000000-0005-0000-0000-00006E360000}"/>
    <cellStyle name="Note 2 5 2 3 2 3 3 2" xfId="13935" xr:uid="{00000000-0005-0000-0000-00006F360000}"/>
    <cellStyle name="Note 2 5 2 3 2 3 4" xfId="13936" xr:uid="{00000000-0005-0000-0000-000070360000}"/>
    <cellStyle name="Note 2 5 2 3 2 4" xfId="13937" xr:uid="{00000000-0005-0000-0000-000071360000}"/>
    <cellStyle name="Note 2 5 2 3 2 4 2" xfId="13938" xr:uid="{00000000-0005-0000-0000-000072360000}"/>
    <cellStyle name="Note 2 5 2 3 2 5" xfId="13939" xr:uid="{00000000-0005-0000-0000-000073360000}"/>
    <cellStyle name="Note 2 5 2 3 2 5 2" xfId="13940" xr:uid="{00000000-0005-0000-0000-000074360000}"/>
    <cellStyle name="Note 2 5 2 3 2 6" xfId="13941" xr:uid="{00000000-0005-0000-0000-000075360000}"/>
    <cellStyle name="Note 2 5 2 3 2 7" xfId="31706" xr:uid="{00000000-0005-0000-0000-0000DA7B0000}"/>
    <cellStyle name="Note 2 5 2 3 3" xfId="1633" xr:uid="{00000000-0005-0000-0000-000061060000}"/>
    <cellStyle name="Note 2 5 2 3 3 2" xfId="2618" xr:uid="{00000000-0005-0000-0000-00003A0A0000}"/>
    <cellStyle name="Note 2 5 2 3 3 2 2" xfId="13942" xr:uid="{00000000-0005-0000-0000-000076360000}"/>
    <cellStyle name="Note 2 5 2 3 3 2 2 2" xfId="13943" xr:uid="{00000000-0005-0000-0000-000077360000}"/>
    <cellStyle name="Note 2 5 2 3 3 2 2 2 2" xfId="13944" xr:uid="{00000000-0005-0000-0000-000078360000}"/>
    <cellStyle name="Note 2 5 2 3 3 2 2 3" xfId="13945" xr:uid="{00000000-0005-0000-0000-000079360000}"/>
    <cellStyle name="Note 2 5 2 3 3 2 2 3 2" xfId="13946" xr:uid="{00000000-0005-0000-0000-00007A360000}"/>
    <cellStyle name="Note 2 5 2 3 3 2 2 4" xfId="13947" xr:uid="{00000000-0005-0000-0000-00007B360000}"/>
    <cellStyle name="Note 2 5 2 3 3 2 2 5" xfId="29979" xr:uid="{00000000-0005-0000-0000-00001B750000}"/>
    <cellStyle name="Note 2 5 2 3 3 2 3" xfId="13948" xr:uid="{00000000-0005-0000-0000-00007C360000}"/>
    <cellStyle name="Note 2 5 2 3 3 2 3 2" xfId="13949" xr:uid="{00000000-0005-0000-0000-00007D360000}"/>
    <cellStyle name="Note 2 5 2 3 3 2 4" xfId="13950" xr:uid="{00000000-0005-0000-0000-00007E360000}"/>
    <cellStyle name="Note 2 5 2 3 3 2 4 2" xfId="13951" xr:uid="{00000000-0005-0000-0000-00007F360000}"/>
    <cellStyle name="Note 2 5 2 3 3 2 5" xfId="13952" xr:uid="{00000000-0005-0000-0000-000080360000}"/>
    <cellStyle name="Note 2 5 2 3 3 2 6" xfId="27695" xr:uid="{00000000-0005-0000-0000-00002F6C0000}"/>
    <cellStyle name="Note 2 5 2 3 3 3" xfId="13953" xr:uid="{00000000-0005-0000-0000-000081360000}"/>
    <cellStyle name="Note 2 5 2 3 3 3 2" xfId="13954" xr:uid="{00000000-0005-0000-0000-000082360000}"/>
    <cellStyle name="Note 2 5 2 3 3 3 2 2" xfId="13955" xr:uid="{00000000-0005-0000-0000-000083360000}"/>
    <cellStyle name="Note 2 5 2 3 3 3 3" xfId="13956" xr:uid="{00000000-0005-0000-0000-000084360000}"/>
    <cellStyle name="Note 2 5 2 3 3 3 3 2" xfId="13957" xr:uid="{00000000-0005-0000-0000-000085360000}"/>
    <cellStyle name="Note 2 5 2 3 3 3 4" xfId="13958" xr:uid="{00000000-0005-0000-0000-000086360000}"/>
    <cellStyle name="Note 2 5 2 3 3 3 5" xfId="25232" xr:uid="{00000000-0005-0000-0000-000090620000}"/>
    <cellStyle name="Note 2 5 2 3 3 4" xfId="13959" xr:uid="{00000000-0005-0000-0000-000087360000}"/>
    <cellStyle name="Note 2 5 2 3 3 4 2" xfId="13960" xr:uid="{00000000-0005-0000-0000-000088360000}"/>
    <cellStyle name="Note 2 5 2 3 3 5" xfId="13961" xr:uid="{00000000-0005-0000-0000-000089360000}"/>
    <cellStyle name="Note 2 5 2 3 3 5 2" xfId="13962" xr:uid="{00000000-0005-0000-0000-00008A360000}"/>
    <cellStyle name="Note 2 5 2 3 3 6" xfId="13963" xr:uid="{00000000-0005-0000-0000-00008B360000}"/>
    <cellStyle name="Note 2 5 2 3 3 7" xfId="29725" xr:uid="{00000000-0005-0000-0000-00001D740000}"/>
    <cellStyle name="Note 2 5 2 3 4" xfId="2251" xr:uid="{00000000-0005-0000-0000-0000CB080000}"/>
    <cellStyle name="Note 2 5 2 3 4 2" xfId="13964" xr:uid="{00000000-0005-0000-0000-00008C360000}"/>
    <cellStyle name="Note 2 5 2 3 4 2 2" xfId="13965" xr:uid="{00000000-0005-0000-0000-00008D360000}"/>
    <cellStyle name="Note 2 5 2 3 4 2 2 2" xfId="13966" xr:uid="{00000000-0005-0000-0000-00008E360000}"/>
    <cellStyle name="Note 2 5 2 3 4 2 3" xfId="13967" xr:uid="{00000000-0005-0000-0000-00008F360000}"/>
    <cellStyle name="Note 2 5 2 3 4 2 3 2" xfId="13968" xr:uid="{00000000-0005-0000-0000-000090360000}"/>
    <cellStyle name="Note 2 5 2 3 4 2 4" xfId="13969" xr:uid="{00000000-0005-0000-0000-000091360000}"/>
    <cellStyle name="Note 2 5 2 3 4 3" xfId="13970" xr:uid="{00000000-0005-0000-0000-000092360000}"/>
    <cellStyle name="Note 2 5 2 3 4 3 2" xfId="13971" xr:uid="{00000000-0005-0000-0000-000093360000}"/>
    <cellStyle name="Note 2 5 2 3 4 4" xfId="13972" xr:uid="{00000000-0005-0000-0000-000094360000}"/>
    <cellStyle name="Note 2 5 2 3 4 4 2" xfId="13973" xr:uid="{00000000-0005-0000-0000-000095360000}"/>
    <cellStyle name="Note 2 5 2 3 4 5" xfId="13974" xr:uid="{00000000-0005-0000-0000-000096360000}"/>
    <cellStyle name="Note 2 5 2 3 4 6" xfId="29515" xr:uid="{00000000-0005-0000-0000-00004B730000}"/>
    <cellStyle name="Note 2 5 2 3 5" xfId="13975" xr:uid="{00000000-0005-0000-0000-000097360000}"/>
    <cellStyle name="Note 2 5 2 3 5 2" xfId="13976" xr:uid="{00000000-0005-0000-0000-000098360000}"/>
    <cellStyle name="Note 2 5 2 3 5 2 2" xfId="13977" xr:uid="{00000000-0005-0000-0000-000099360000}"/>
    <cellStyle name="Note 2 5 2 3 5 3" xfId="13978" xr:uid="{00000000-0005-0000-0000-00009A360000}"/>
    <cellStyle name="Note 2 5 2 3 5 3 2" xfId="13979" xr:uid="{00000000-0005-0000-0000-00009B360000}"/>
    <cellStyle name="Note 2 5 2 3 5 4" xfId="13980" xr:uid="{00000000-0005-0000-0000-00009C360000}"/>
    <cellStyle name="Note 2 5 2 3 6" xfId="13981" xr:uid="{00000000-0005-0000-0000-00009D360000}"/>
    <cellStyle name="Note 2 5 2 3 6 2" xfId="13982" xr:uid="{00000000-0005-0000-0000-00009E360000}"/>
    <cellStyle name="Note 2 5 2 3 6 3" xfId="28439" xr:uid="{00000000-0005-0000-0000-0000176F0000}"/>
    <cellStyle name="Note 2 5 2 3 7" xfId="13983" xr:uid="{00000000-0005-0000-0000-00009F360000}"/>
    <cellStyle name="Note 2 5 2 3 7 2" xfId="13984" xr:uid="{00000000-0005-0000-0000-0000A0360000}"/>
    <cellStyle name="Note 2 5 2 3 7 3" xfId="31125" xr:uid="{00000000-0005-0000-0000-000095790000}"/>
    <cellStyle name="Note 2 5 2 3 8" xfId="13985" xr:uid="{00000000-0005-0000-0000-0000A1360000}"/>
    <cellStyle name="Note 2 5 2 3 8 2" xfId="25977" xr:uid="{00000000-0005-0000-0000-000079650000}"/>
    <cellStyle name="Note 2 5 2 3 9" xfId="31494" xr:uid="{00000000-0005-0000-0000-0000067B0000}"/>
    <cellStyle name="Note 2 5 2 4" xfId="1151" xr:uid="{00000000-0005-0000-0000-00007F040000}"/>
    <cellStyle name="Note 2 5 2 4 2" xfId="1490" xr:uid="{00000000-0005-0000-0000-0000D2050000}"/>
    <cellStyle name="Note 2 5 2 4 2 2" xfId="2481" xr:uid="{00000000-0005-0000-0000-0000B1090000}"/>
    <cellStyle name="Note 2 5 2 4 2 2 2" xfId="13986" xr:uid="{00000000-0005-0000-0000-0000A2360000}"/>
    <cellStyle name="Note 2 5 2 4 2 2 2 2" xfId="13987" xr:uid="{00000000-0005-0000-0000-0000A3360000}"/>
    <cellStyle name="Note 2 5 2 4 2 2 2 2 2" xfId="13988" xr:uid="{00000000-0005-0000-0000-0000A4360000}"/>
    <cellStyle name="Note 2 5 2 4 2 2 2 3" xfId="13989" xr:uid="{00000000-0005-0000-0000-0000A5360000}"/>
    <cellStyle name="Note 2 5 2 4 2 2 2 3 2" xfId="13990" xr:uid="{00000000-0005-0000-0000-0000A6360000}"/>
    <cellStyle name="Note 2 5 2 4 2 2 2 3 2 2" xfId="30352" xr:uid="{00000000-0005-0000-0000-000090760000}"/>
    <cellStyle name="Note 2 5 2 4 2 2 2 3 3" xfId="26855" xr:uid="{00000000-0005-0000-0000-0000E7680000}"/>
    <cellStyle name="Note 2 5 2 4 2 2 2 4" xfId="13991" xr:uid="{00000000-0005-0000-0000-0000A7360000}"/>
    <cellStyle name="Note 2 5 2 4 2 2 2 4 2" xfId="31032" xr:uid="{00000000-0005-0000-0000-000038790000}"/>
    <cellStyle name="Note 2 5 2 4 2 2 2 5" xfId="29865" xr:uid="{00000000-0005-0000-0000-0000A9740000}"/>
    <cellStyle name="Note 2 5 2 4 2 2 3" xfId="13992" xr:uid="{00000000-0005-0000-0000-0000A8360000}"/>
    <cellStyle name="Note 2 5 2 4 2 2 3 2" xfId="13993" xr:uid="{00000000-0005-0000-0000-0000A9360000}"/>
    <cellStyle name="Note 2 5 2 4 2 2 4" xfId="13994" xr:uid="{00000000-0005-0000-0000-0000AA360000}"/>
    <cellStyle name="Note 2 5 2 4 2 2 4 2" xfId="13995" xr:uid="{00000000-0005-0000-0000-0000AB360000}"/>
    <cellStyle name="Note 2 5 2 4 2 2 5" xfId="13996" xr:uid="{00000000-0005-0000-0000-0000AC360000}"/>
    <cellStyle name="Note 2 5 2 4 2 2 6" xfId="27838" xr:uid="{00000000-0005-0000-0000-0000BE6C0000}"/>
    <cellStyle name="Note 2 5 2 4 2 3" xfId="13997" xr:uid="{00000000-0005-0000-0000-0000AD360000}"/>
    <cellStyle name="Note 2 5 2 4 2 3 2" xfId="13998" xr:uid="{00000000-0005-0000-0000-0000AE360000}"/>
    <cellStyle name="Note 2 5 2 4 2 3 2 2" xfId="13999" xr:uid="{00000000-0005-0000-0000-0000AF360000}"/>
    <cellStyle name="Note 2 5 2 4 2 3 3" xfId="14000" xr:uid="{00000000-0005-0000-0000-0000B0360000}"/>
    <cellStyle name="Note 2 5 2 4 2 3 3 2" xfId="14001" xr:uid="{00000000-0005-0000-0000-0000B1360000}"/>
    <cellStyle name="Note 2 5 2 4 2 3 3 3" xfId="28045" xr:uid="{00000000-0005-0000-0000-00008D6D0000}"/>
    <cellStyle name="Note 2 5 2 4 2 3 4" xfId="14002" xr:uid="{00000000-0005-0000-0000-0000B2360000}"/>
    <cellStyle name="Note 2 5 2 4 2 4" xfId="14003" xr:uid="{00000000-0005-0000-0000-0000B3360000}"/>
    <cellStyle name="Note 2 5 2 4 2 4 2" xfId="14004" xr:uid="{00000000-0005-0000-0000-0000B4360000}"/>
    <cellStyle name="Note 2 5 2 4 2 5" xfId="14005" xr:uid="{00000000-0005-0000-0000-0000B5360000}"/>
    <cellStyle name="Note 2 5 2 4 2 5 2" xfId="14006" xr:uid="{00000000-0005-0000-0000-0000B6360000}"/>
    <cellStyle name="Note 2 5 2 4 2 6" xfId="14007" xr:uid="{00000000-0005-0000-0000-0000B7360000}"/>
    <cellStyle name="Note 2 5 2 4 2 6 2" xfId="26980" xr:uid="{00000000-0005-0000-0000-000064690000}"/>
    <cellStyle name="Note 2 5 2 4 2 7" xfId="26710" xr:uid="{00000000-0005-0000-0000-000056680000}"/>
    <cellStyle name="Note 2 5 2 4 3" xfId="1752" xr:uid="{00000000-0005-0000-0000-0000D8060000}"/>
    <cellStyle name="Note 2 5 2 4 3 2" xfId="2737" xr:uid="{00000000-0005-0000-0000-0000B10A0000}"/>
    <cellStyle name="Note 2 5 2 4 3 2 2" xfId="14008" xr:uid="{00000000-0005-0000-0000-0000B8360000}"/>
    <cellStyle name="Note 2 5 2 4 3 2 2 2" xfId="14009" xr:uid="{00000000-0005-0000-0000-0000B9360000}"/>
    <cellStyle name="Note 2 5 2 4 3 2 2 2 2" xfId="14010" xr:uid="{00000000-0005-0000-0000-0000BA360000}"/>
    <cellStyle name="Note 2 5 2 4 3 2 2 2 2 2" xfId="29758" xr:uid="{00000000-0005-0000-0000-00003E740000}"/>
    <cellStyle name="Note 2 5 2 4 3 2 2 2 3" xfId="28275" xr:uid="{00000000-0005-0000-0000-0000736E0000}"/>
    <cellStyle name="Note 2 5 2 4 3 2 2 3" xfId="14011" xr:uid="{00000000-0005-0000-0000-0000BB360000}"/>
    <cellStyle name="Note 2 5 2 4 3 2 2 3 2" xfId="14012" xr:uid="{00000000-0005-0000-0000-0000BC360000}"/>
    <cellStyle name="Note 2 5 2 4 3 2 2 3 2 2" xfId="29268" xr:uid="{00000000-0005-0000-0000-000054720000}"/>
    <cellStyle name="Note 2 5 2 4 3 2 2 3 3" xfId="25414" xr:uid="{00000000-0005-0000-0000-000046630000}"/>
    <cellStyle name="Note 2 5 2 4 3 2 2 4" xfId="14013" xr:uid="{00000000-0005-0000-0000-0000BD360000}"/>
    <cellStyle name="Note 2 5 2 4 3 2 3" xfId="14014" xr:uid="{00000000-0005-0000-0000-0000BE360000}"/>
    <cellStyle name="Note 2 5 2 4 3 2 3 2" xfId="14015" xr:uid="{00000000-0005-0000-0000-0000BF360000}"/>
    <cellStyle name="Note 2 5 2 4 3 2 3 3" xfId="26129" xr:uid="{00000000-0005-0000-0000-000011660000}"/>
    <cellStyle name="Note 2 5 2 4 3 2 4" xfId="14016" xr:uid="{00000000-0005-0000-0000-0000C0360000}"/>
    <cellStyle name="Note 2 5 2 4 3 2 4 2" xfId="14017" xr:uid="{00000000-0005-0000-0000-0000C1360000}"/>
    <cellStyle name="Note 2 5 2 4 3 2 5" xfId="14018" xr:uid="{00000000-0005-0000-0000-0000C2360000}"/>
    <cellStyle name="Note 2 5 2 4 3 2 6" xfId="32323" xr:uid="{00000000-0005-0000-0000-0000437E0000}"/>
    <cellStyle name="Note 2 5 2 4 3 3" xfId="14019" xr:uid="{00000000-0005-0000-0000-0000C3360000}"/>
    <cellStyle name="Note 2 5 2 4 3 3 2" xfId="14020" xr:uid="{00000000-0005-0000-0000-0000C4360000}"/>
    <cellStyle name="Note 2 5 2 4 3 3 2 2" xfId="14021" xr:uid="{00000000-0005-0000-0000-0000C5360000}"/>
    <cellStyle name="Note 2 5 2 4 3 3 3" xfId="14022" xr:uid="{00000000-0005-0000-0000-0000C6360000}"/>
    <cellStyle name="Note 2 5 2 4 3 3 3 2" xfId="14023" xr:uid="{00000000-0005-0000-0000-0000C7360000}"/>
    <cellStyle name="Note 2 5 2 4 3 3 3 3" xfId="30362" xr:uid="{00000000-0005-0000-0000-00009A760000}"/>
    <cellStyle name="Note 2 5 2 4 3 3 4" xfId="14024" xr:uid="{00000000-0005-0000-0000-0000C8360000}"/>
    <cellStyle name="Note 2 5 2 4 3 4" xfId="14025" xr:uid="{00000000-0005-0000-0000-0000C9360000}"/>
    <cellStyle name="Note 2 5 2 4 3 4 2" xfId="14026" xr:uid="{00000000-0005-0000-0000-0000CA360000}"/>
    <cellStyle name="Note 2 5 2 4 3 4 3" xfId="26679" xr:uid="{00000000-0005-0000-0000-000037680000}"/>
    <cellStyle name="Note 2 5 2 4 3 5" xfId="14027" xr:uid="{00000000-0005-0000-0000-0000CB360000}"/>
    <cellStyle name="Note 2 5 2 4 3 5 2" xfId="14028" xr:uid="{00000000-0005-0000-0000-0000CC360000}"/>
    <cellStyle name="Note 2 5 2 4 3 6" xfId="14029" xr:uid="{00000000-0005-0000-0000-0000CD360000}"/>
    <cellStyle name="Note 2 5 2 4 3 7" xfId="31004" xr:uid="{00000000-0005-0000-0000-00001C790000}"/>
    <cellStyle name="Note 2 5 2 4 4" xfId="2154" xr:uid="{00000000-0005-0000-0000-00006A080000}"/>
    <cellStyle name="Note 2 5 2 4 4 2" xfId="14030" xr:uid="{00000000-0005-0000-0000-0000CE360000}"/>
    <cellStyle name="Note 2 5 2 4 4 2 2" xfId="14031" xr:uid="{00000000-0005-0000-0000-0000CF360000}"/>
    <cellStyle name="Note 2 5 2 4 4 2 2 2" xfId="14032" xr:uid="{00000000-0005-0000-0000-0000D0360000}"/>
    <cellStyle name="Note 2 5 2 4 4 2 3" xfId="14033" xr:uid="{00000000-0005-0000-0000-0000D1360000}"/>
    <cellStyle name="Note 2 5 2 4 4 2 3 2" xfId="14034" xr:uid="{00000000-0005-0000-0000-0000D2360000}"/>
    <cellStyle name="Note 2 5 2 4 4 2 3 2 2" xfId="28315" xr:uid="{00000000-0005-0000-0000-00009B6E0000}"/>
    <cellStyle name="Note 2 5 2 4 4 2 4" xfId="14035" xr:uid="{00000000-0005-0000-0000-0000D3360000}"/>
    <cellStyle name="Note 2 5 2 4 4 2 4 2" xfId="27198" xr:uid="{00000000-0005-0000-0000-00003E6A0000}"/>
    <cellStyle name="Note 2 5 2 4 4 3" xfId="14036" xr:uid="{00000000-0005-0000-0000-0000D4360000}"/>
    <cellStyle name="Note 2 5 2 4 4 3 2" xfId="14037" xr:uid="{00000000-0005-0000-0000-0000D5360000}"/>
    <cellStyle name="Note 2 5 2 4 4 3 3" xfId="30915" xr:uid="{00000000-0005-0000-0000-0000C3780000}"/>
    <cellStyle name="Note 2 5 2 4 4 4" xfId="14038" xr:uid="{00000000-0005-0000-0000-0000D6360000}"/>
    <cellStyle name="Note 2 5 2 4 4 4 2" xfId="14039" xr:uid="{00000000-0005-0000-0000-0000D7360000}"/>
    <cellStyle name="Note 2 5 2 4 4 5" xfId="14040" xr:uid="{00000000-0005-0000-0000-0000D8360000}"/>
    <cellStyle name="Note 2 5 2 4 4 6" xfId="32180" xr:uid="{00000000-0005-0000-0000-0000B47D0000}"/>
    <cellStyle name="Note 2 5 2 4 5" xfId="14041" xr:uid="{00000000-0005-0000-0000-0000D9360000}"/>
    <cellStyle name="Note 2 5 2 4 5 2" xfId="14042" xr:uid="{00000000-0005-0000-0000-0000DA360000}"/>
    <cellStyle name="Note 2 5 2 4 5 2 2" xfId="14043" xr:uid="{00000000-0005-0000-0000-0000DB360000}"/>
    <cellStyle name="Note 2 5 2 4 5 3" xfId="14044" xr:uid="{00000000-0005-0000-0000-0000DC360000}"/>
    <cellStyle name="Note 2 5 2 4 5 3 2" xfId="14045" xr:uid="{00000000-0005-0000-0000-0000DD360000}"/>
    <cellStyle name="Note 2 5 2 4 5 4" xfId="14046" xr:uid="{00000000-0005-0000-0000-0000DE360000}"/>
    <cellStyle name="Note 2 5 2 4 5 5" xfId="32532" xr:uid="{00000000-0005-0000-0000-0000147F0000}"/>
    <cellStyle name="Note 2 5 2 4 6" xfId="14047" xr:uid="{00000000-0005-0000-0000-0000DF360000}"/>
    <cellStyle name="Note 2 5 2 4 6 2" xfId="14048" xr:uid="{00000000-0005-0000-0000-0000E0360000}"/>
    <cellStyle name="Note 2 5 2 4 7" xfId="14049" xr:uid="{00000000-0005-0000-0000-0000E1360000}"/>
    <cellStyle name="Note 2 5 2 4 7 2" xfId="14050" xr:uid="{00000000-0005-0000-0000-0000E2360000}"/>
    <cellStyle name="Note 2 5 2 4 8" xfId="14051" xr:uid="{00000000-0005-0000-0000-0000E3360000}"/>
    <cellStyle name="Note 2 5 2 4 9" xfId="31560" xr:uid="{00000000-0005-0000-0000-0000487B0000}"/>
    <cellStyle name="Note 2 5 2 5" xfId="980" xr:uid="{00000000-0005-0000-0000-0000D4030000}"/>
    <cellStyle name="Note 2 5 2 5 2" xfId="2004" xr:uid="{00000000-0005-0000-0000-0000D4070000}"/>
    <cellStyle name="Note 2 5 2 5 2 2" xfId="14052" xr:uid="{00000000-0005-0000-0000-0000E4360000}"/>
    <cellStyle name="Note 2 5 2 5 2 2 2" xfId="14053" xr:uid="{00000000-0005-0000-0000-0000E5360000}"/>
    <cellStyle name="Note 2 5 2 5 2 2 2 2" xfId="14054" xr:uid="{00000000-0005-0000-0000-0000E6360000}"/>
    <cellStyle name="Note 2 5 2 5 2 2 3" xfId="14055" xr:uid="{00000000-0005-0000-0000-0000E7360000}"/>
    <cellStyle name="Note 2 5 2 5 2 2 3 2" xfId="14056" xr:uid="{00000000-0005-0000-0000-0000E8360000}"/>
    <cellStyle name="Note 2 5 2 5 2 2 4" xfId="14057" xr:uid="{00000000-0005-0000-0000-0000E9360000}"/>
    <cellStyle name="Note 2 5 2 5 2 3" xfId="14058" xr:uid="{00000000-0005-0000-0000-0000EA360000}"/>
    <cellStyle name="Note 2 5 2 5 2 3 2" xfId="14059" xr:uid="{00000000-0005-0000-0000-0000EB360000}"/>
    <cellStyle name="Note 2 5 2 5 2 4" xfId="14060" xr:uid="{00000000-0005-0000-0000-0000EC360000}"/>
    <cellStyle name="Note 2 5 2 5 2 4 2" xfId="14061" xr:uid="{00000000-0005-0000-0000-0000ED360000}"/>
    <cellStyle name="Note 2 5 2 5 2 5" xfId="14062" xr:uid="{00000000-0005-0000-0000-0000EE360000}"/>
    <cellStyle name="Note 2 5 2 5 2 5 2" xfId="30126" xr:uid="{00000000-0005-0000-0000-0000AE750000}"/>
    <cellStyle name="Note 2 5 2 5 2 6" xfId="32089" xr:uid="{00000000-0005-0000-0000-0000597D0000}"/>
    <cellStyle name="Note 2 5 2 5 3" xfId="14063" xr:uid="{00000000-0005-0000-0000-0000EF360000}"/>
    <cellStyle name="Note 2 5 2 5 3 2" xfId="14064" xr:uid="{00000000-0005-0000-0000-0000F0360000}"/>
    <cellStyle name="Note 2 5 2 5 3 2 2" xfId="14065" xr:uid="{00000000-0005-0000-0000-0000F1360000}"/>
    <cellStyle name="Note 2 5 2 5 3 2 2 2" xfId="25599" xr:uid="{00000000-0005-0000-0000-0000FF630000}"/>
    <cellStyle name="Note 2 5 2 5 3 3" xfId="14066" xr:uid="{00000000-0005-0000-0000-0000F2360000}"/>
    <cellStyle name="Note 2 5 2 5 3 3 2" xfId="14067" xr:uid="{00000000-0005-0000-0000-0000F3360000}"/>
    <cellStyle name="Note 2 5 2 5 3 4" xfId="14068" xr:uid="{00000000-0005-0000-0000-0000F4360000}"/>
    <cellStyle name="Note 2 5 2 5 3 5" xfId="32442" xr:uid="{00000000-0005-0000-0000-0000BA7E0000}"/>
    <cellStyle name="Note 2 5 2 5 4" xfId="14069" xr:uid="{00000000-0005-0000-0000-0000F5360000}"/>
    <cellStyle name="Note 2 5 2 5 4 2" xfId="14070" xr:uid="{00000000-0005-0000-0000-0000F6360000}"/>
    <cellStyle name="Note 2 5 2 5 5" xfId="14071" xr:uid="{00000000-0005-0000-0000-0000F7360000}"/>
    <cellStyle name="Note 2 5 2 5 5 2" xfId="14072" xr:uid="{00000000-0005-0000-0000-0000F8360000}"/>
    <cellStyle name="Note 2 5 2 5 6" xfId="14073" xr:uid="{00000000-0005-0000-0000-0000F9360000}"/>
    <cellStyle name="Note 2 5 2 5 7" xfId="26702" xr:uid="{00000000-0005-0000-0000-00004E680000}"/>
    <cellStyle name="Note 2 5 2 6" xfId="950" xr:uid="{00000000-0005-0000-0000-0000B6030000}"/>
    <cellStyle name="Note 2 5 2 6 2" xfId="1979" xr:uid="{00000000-0005-0000-0000-0000BB070000}"/>
    <cellStyle name="Note 2 5 2 6 2 2" xfId="14074" xr:uid="{00000000-0005-0000-0000-0000FA360000}"/>
    <cellStyle name="Note 2 5 2 6 2 2 2" xfId="14075" xr:uid="{00000000-0005-0000-0000-0000FB360000}"/>
    <cellStyle name="Note 2 5 2 6 2 2 2 2" xfId="14076" xr:uid="{00000000-0005-0000-0000-0000FC360000}"/>
    <cellStyle name="Note 2 5 2 6 2 2 3" xfId="14077" xr:uid="{00000000-0005-0000-0000-0000FD360000}"/>
    <cellStyle name="Note 2 5 2 6 2 2 3 2" xfId="14078" xr:uid="{00000000-0005-0000-0000-0000FE360000}"/>
    <cellStyle name="Note 2 5 2 6 2 2 4" xfId="14079" xr:uid="{00000000-0005-0000-0000-0000FF360000}"/>
    <cellStyle name="Note 2 5 2 6 2 3" xfId="14080" xr:uid="{00000000-0005-0000-0000-000000370000}"/>
    <cellStyle name="Note 2 5 2 6 2 3 2" xfId="14081" xr:uid="{00000000-0005-0000-0000-000001370000}"/>
    <cellStyle name="Note 2 5 2 6 2 4" xfId="14082" xr:uid="{00000000-0005-0000-0000-000002370000}"/>
    <cellStyle name="Note 2 5 2 6 2 4 2" xfId="14083" xr:uid="{00000000-0005-0000-0000-000003370000}"/>
    <cellStyle name="Note 2 5 2 6 2 5" xfId="14084" xr:uid="{00000000-0005-0000-0000-000004370000}"/>
    <cellStyle name="Note 2 5 2 6 2 6" xfId="27275" xr:uid="{00000000-0005-0000-0000-00008B6A0000}"/>
    <cellStyle name="Note 2 5 2 6 3" xfId="14085" xr:uid="{00000000-0005-0000-0000-000005370000}"/>
    <cellStyle name="Note 2 5 2 6 3 2" xfId="14086" xr:uid="{00000000-0005-0000-0000-000006370000}"/>
    <cellStyle name="Note 2 5 2 6 3 2 2" xfId="14087" xr:uid="{00000000-0005-0000-0000-000007370000}"/>
    <cellStyle name="Note 2 5 2 6 3 3" xfId="14088" xr:uid="{00000000-0005-0000-0000-000008370000}"/>
    <cellStyle name="Note 2 5 2 6 3 3 2" xfId="14089" xr:uid="{00000000-0005-0000-0000-000009370000}"/>
    <cellStyle name="Note 2 5 2 6 3 3 2 2" xfId="28348" xr:uid="{00000000-0005-0000-0000-0000BC6E0000}"/>
    <cellStyle name="Note 2 5 2 6 3 4" xfId="14090" xr:uid="{00000000-0005-0000-0000-00000A370000}"/>
    <cellStyle name="Note 2 5 2 6 3 4 2" xfId="29170" xr:uid="{00000000-0005-0000-0000-0000F2710000}"/>
    <cellStyle name="Note 2 5 2 6 3 5" xfId="32430" xr:uid="{00000000-0005-0000-0000-0000AE7E0000}"/>
    <cellStyle name="Note 2 5 2 6 4" xfId="14091" xr:uid="{00000000-0005-0000-0000-00000B370000}"/>
    <cellStyle name="Note 2 5 2 6 4 2" xfId="14092" xr:uid="{00000000-0005-0000-0000-00000C370000}"/>
    <cellStyle name="Note 2 5 2 6 4 2 2" xfId="29761" xr:uid="{00000000-0005-0000-0000-000041740000}"/>
    <cellStyle name="Note 2 5 2 6 5" xfId="14093" xr:uid="{00000000-0005-0000-0000-00000D370000}"/>
    <cellStyle name="Note 2 5 2 6 5 2" xfId="14094" xr:uid="{00000000-0005-0000-0000-00000E370000}"/>
    <cellStyle name="Note 2 5 2 6 6" xfId="14095" xr:uid="{00000000-0005-0000-0000-00000F370000}"/>
    <cellStyle name="Note 2 5 2 6 7" xfId="31621" xr:uid="{00000000-0005-0000-0000-0000857B0000}"/>
    <cellStyle name="Note 2 5 2 7" xfId="1831" xr:uid="{00000000-0005-0000-0000-000027070000}"/>
    <cellStyle name="Note 2 5 2 7 2" xfId="14096" xr:uid="{00000000-0005-0000-0000-000010370000}"/>
    <cellStyle name="Note 2 5 2 7 2 2" xfId="14097" xr:uid="{00000000-0005-0000-0000-000011370000}"/>
    <cellStyle name="Note 2 5 2 7 2 2 2" xfId="14098" xr:uid="{00000000-0005-0000-0000-000012370000}"/>
    <cellStyle name="Note 2 5 2 7 2 2 3" xfId="25609" xr:uid="{00000000-0005-0000-0000-000009640000}"/>
    <cellStyle name="Note 2 5 2 7 2 3" xfId="14099" xr:uid="{00000000-0005-0000-0000-000013370000}"/>
    <cellStyle name="Note 2 5 2 7 2 3 2" xfId="14100" xr:uid="{00000000-0005-0000-0000-000014370000}"/>
    <cellStyle name="Note 2 5 2 7 2 4" xfId="14101" xr:uid="{00000000-0005-0000-0000-000015370000}"/>
    <cellStyle name="Note 2 5 2 7 2 5" xfId="28267" xr:uid="{00000000-0005-0000-0000-00006B6E0000}"/>
    <cellStyle name="Note 2 5 2 7 3" xfId="14102" xr:uid="{00000000-0005-0000-0000-000016370000}"/>
    <cellStyle name="Note 2 5 2 7 3 2" xfId="14103" xr:uid="{00000000-0005-0000-0000-000017370000}"/>
    <cellStyle name="Note 2 5 2 7 3 3" xfId="29781" xr:uid="{00000000-0005-0000-0000-000055740000}"/>
    <cellStyle name="Note 2 5 2 7 4" xfId="14104" xr:uid="{00000000-0005-0000-0000-000018370000}"/>
    <cellStyle name="Note 2 5 2 7 4 2" xfId="14105" xr:uid="{00000000-0005-0000-0000-000019370000}"/>
    <cellStyle name="Note 2 5 2 7 5" xfId="14106" xr:uid="{00000000-0005-0000-0000-00001A370000}"/>
    <cellStyle name="Note 2 5 2 7 5 2" xfId="27067" xr:uid="{00000000-0005-0000-0000-0000BB690000}"/>
    <cellStyle name="Note 2 5 2 7 6" xfId="26836" xr:uid="{00000000-0005-0000-0000-0000D4680000}"/>
    <cellStyle name="Note 2 5 2 8" xfId="14107" xr:uid="{00000000-0005-0000-0000-00001B370000}"/>
    <cellStyle name="Note 2 5 2 8 2" xfId="14108" xr:uid="{00000000-0005-0000-0000-00001C370000}"/>
    <cellStyle name="Note 2 5 2 8 3" xfId="25442" xr:uid="{00000000-0005-0000-0000-000062630000}"/>
    <cellStyle name="Note 2 5 2 9" xfId="14109" xr:uid="{00000000-0005-0000-0000-00001D370000}"/>
    <cellStyle name="Note 2 5 2 9 2" xfId="14110" xr:uid="{00000000-0005-0000-0000-00001E370000}"/>
    <cellStyle name="Note 2 5 2 9 2 2" xfId="25898" xr:uid="{00000000-0005-0000-0000-00002A650000}"/>
    <cellStyle name="Note 2 5 2 9 3" xfId="27507" xr:uid="{00000000-0005-0000-0000-0000736B0000}"/>
    <cellStyle name="Note 2 5 3" xfId="1073" xr:uid="{00000000-0005-0000-0000-000031040000}"/>
    <cellStyle name="Note 2 5 3 2" xfId="1460" xr:uid="{00000000-0005-0000-0000-0000B4050000}"/>
    <cellStyle name="Note 2 5 3 2 2" xfId="2451" xr:uid="{00000000-0005-0000-0000-000093090000}"/>
    <cellStyle name="Note 2 5 3 2 2 2" xfId="14111" xr:uid="{00000000-0005-0000-0000-00001F370000}"/>
    <cellStyle name="Note 2 5 3 2 2 2 2" xfId="14112" xr:uid="{00000000-0005-0000-0000-000020370000}"/>
    <cellStyle name="Note 2 5 3 2 2 2 2 2" xfId="14113" xr:uid="{00000000-0005-0000-0000-000021370000}"/>
    <cellStyle name="Note 2 5 3 2 2 2 3" xfId="14114" xr:uid="{00000000-0005-0000-0000-000022370000}"/>
    <cellStyle name="Note 2 5 3 2 2 2 3 2" xfId="14115" xr:uid="{00000000-0005-0000-0000-000023370000}"/>
    <cellStyle name="Note 2 5 3 2 2 2 3 2 2" xfId="26926" xr:uid="{00000000-0005-0000-0000-00002E690000}"/>
    <cellStyle name="Note 2 5 3 2 2 2 3 3" xfId="27542" xr:uid="{00000000-0005-0000-0000-0000966B0000}"/>
    <cellStyle name="Note 2 5 3 2 2 2 4" xfId="14116" xr:uid="{00000000-0005-0000-0000-000024370000}"/>
    <cellStyle name="Note 2 5 3 2 2 2 5" xfId="27401" xr:uid="{00000000-0005-0000-0000-0000096B0000}"/>
    <cellStyle name="Note 2 5 3 2 2 3" xfId="14117" xr:uid="{00000000-0005-0000-0000-000025370000}"/>
    <cellStyle name="Note 2 5 3 2 2 3 2" xfId="14118" xr:uid="{00000000-0005-0000-0000-000026370000}"/>
    <cellStyle name="Note 2 5 3 2 2 3 3" xfId="26570" xr:uid="{00000000-0005-0000-0000-0000CA670000}"/>
    <cellStyle name="Note 2 5 3 2 2 4" xfId="14119" xr:uid="{00000000-0005-0000-0000-000027370000}"/>
    <cellStyle name="Note 2 5 3 2 2 4 2" xfId="14120" xr:uid="{00000000-0005-0000-0000-000028370000}"/>
    <cellStyle name="Note 2 5 3 2 2 5" xfId="14121" xr:uid="{00000000-0005-0000-0000-000029370000}"/>
    <cellStyle name="Note 2 5 3 2 2 6" xfId="27909" xr:uid="{00000000-0005-0000-0000-0000056D0000}"/>
    <cellStyle name="Note 2 5 3 2 3" xfId="14122" xr:uid="{00000000-0005-0000-0000-00002A370000}"/>
    <cellStyle name="Note 2 5 3 2 3 2" xfId="14123" xr:uid="{00000000-0005-0000-0000-00002B370000}"/>
    <cellStyle name="Note 2 5 3 2 3 2 2" xfId="14124" xr:uid="{00000000-0005-0000-0000-00002C370000}"/>
    <cellStyle name="Note 2 5 3 2 3 2 3" xfId="28324" xr:uid="{00000000-0005-0000-0000-0000A46E0000}"/>
    <cellStyle name="Note 2 5 3 2 3 3" xfId="14125" xr:uid="{00000000-0005-0000-0000-00002D370000}"/>
    <cellStyle name="Note 2 5 3 2 3 3 2" xfId="14126" xr:uid="{00000000-0005-0000-0000-00002E370000}"/>
    <cellStyle name="Note 2 5 3 2 3 4" xfId="14127" xr:uid="{00000000-0005-0000-0000-00002F370000}"/>
    <cellStyle name="Note 2 5 3 2 3 5" xfId="28453" xr:uid="{00000000-0005-0000-0000-0000256F0000}"/>
    <cellStyle name="Note 2 5 3 2 4" xfId="14128" xr:uid="{00000000-0005-0000-0000-000030370000}"/>
    <cellStyle name="Note 2 5 3 2 4 2" xfId="14129" xr:uid="{00000000-0005-0000-0000-000031370000}"/>
    <cellStyle name="Note 2 5 3 2 5" xfId="14130" xr:uid="{00000000-0005-0000-0000-000032370000}"/>
    <cellStyle name="Note 2 5 3 2 5 2" xfId="14131" xr:uid="{00000000-0005-0000-0000-000033370000}"/>
    <cellStyle name="Note 2 5 3 2 6" xfId="14132" xr:uid="{00000000-0005-0000-0000-000034370000}"/>
    <cellStyle name="Note 2 5 3 2 7" xfId="29772" xr:uid="{00000000-0005-0000-0000-00004C740000}"/>
    <cellStyle name="Note 2 5 3 3" xfId="1722" xr:uid="{00000000-0005-0000-0000-0000BA060000}"/>
    <cellStyle name="Note 2 5 3 3 2" xfId="2707" xr:uid="{00000000-0005-0000-0000-0000930A0000}"/>
    <cellStyle name="Note 2 5 3 3 2 2" xfId="14133" xr:uid="{00000000-0005-0000-0000-000035370000}"/>
    <cellStyle name="Note 2 5 3 3 2 2 2" xfId="14134" xr:uid="{00000000-0005-0000-0000-000036370000}"/>
    <cellStyle name="Note 2 5 3 3 2 2 2 2" xfId="14135" xr:uid="{00000000-0005-0000-0000-000037370000}"/>
    <cellStyle name="Note 2 5 3 3 2 2 3" xfId="14136" xr:uid="{00000000-0005-0000-0000-000038370000}"/>
    <cellStyle name="Note 2 5 3 3 2 2 3 2" xfId="14137" xr:uid="{00000000-0005-0000-0000-000039370000}"/>
    <cellStyle name="Note 2 5 3 3 2 2 3 3" xfId="27413" xr:uid="{00000000-0005-0000-0000-0000156B0000}"/>
    <cellStyle name="Note 2 5 3 3 2 2 4" xfId="14138" xr:uid="{00000000-0005-0000-0000-00003A370000}"/>
    <cellStyle name="Note 2 5 3 3 2 3" xfId="14139" xr:uid="{00000000-0005-0000-0000-00003B370000}"/>
    <cellStyle name="Note 2 5 3 3 2 3 2" xfId="14140" xr:uid="{00000000-0005-0000-0000-00003C370000}"/>
    <cellStyle name="Note 2 5 3 3 2 3 3" xfId="30297" xr:uid="{00000000-0005-0000-0000-000059760000}"/>
    <cellStyle name="Note 2 5 3 3 2 4" xfId="14141" xr:uid="{00000000-0005-0000-0000-00003D370000}"/>
    <cellStyle name="Note 2 5 3 3 2 4 2" xfId="14142" xr:uid="{00000000-0005-0000-0000-00003E370000}"/>
    <cellStyle name="Note 2 5 3 3 2 5" xfId="14143" xr:uid="{00000000-0005-0000-0000-00003F370000}"/>
    <cellStyle name="Note 2 5 3 3 2 6" xfId="32304" xr:uid="{00000000-0005-0000-0000-0000307E0000}"/>
    <cellStyle name="Note 2 5 3 3 3" xfId="14144" xr:uid="{00000000-0005-0000-0000-000040370000}"/>
    <cellStyle name="Note 2 5 3 3 3 2" xfId="14145" xr:uid="{00000000-0005-0000-0000-000041370000}"/>
    <cellStyle name="Note 2 5 3 3 3 2 2" xfId="14146" xr:uid="{00000000-0005-0000-0000-000042370000}"/>
    <cellStyle name="Note 2 5 3 3 3 2 3" xfId="26441" xr:uid="{00000000-0005-0000-0000-000049670000}"/>
    <cellStyle name="Note 2 5 3 3 3 3" xfId="14147" xr:uid="{00000000-0005-0000-0000-000043370000}"/>
    <cellStyle name="Note 2 5 3 3 3 3 2" xfId="14148" xr:uid="{00000000-0005-0000-0000-000044370000}"/>
    <cellStyle name="Note 2 5 3 3 3 4" xfId="14149" xr:uid="{00000000-0005-0000-0000-000045370000}"/>
    <cellStyle name="Note 2 5 3 3 4" xfId="14150" xr:uid="{00000000-0005-0000-0000-000046370000}"/>
    <cellStyle name="Note 2 5 3 3 4 2" xfId="14151" xr:uid="{00000000-0005-0000-0000-000047370000}"/>
    <cellStyle name="Note 2 5 3 3 5" xfId="14152" xr:uid="{00000000-0005-0000-0000-000048370000}"/>
    <cellStyle name="Note 2 5 3 3 5 2" xfId="14153" xr:uid="{00000000-0005-0000-0000-000049370000}"/>
    <cellStyle name="Note 2 5 3 3 6" xfId="14154" xr:uid="{00000000-0005-0000-0000-00004A370000}"/>
    <cellStyle name="Note 2 5 3 3 7" xfId="31868" xr:uid="{00000000-0005-0000-0000-00007C7C0000}"/>
    <cellStyle name="Note 2 5 3 4" xfId="2083" xr:uid="{00000000-0005-0000-0000-000023080000}"/>
    <cellStyle name="Note 2 5 3 4 2" xfId="14155" xr:uid="{00000000-0005-0000-0000-00004B370000}"/>
    <cellStyle name="Note 2 5 3 4 2 2" xfId="14156" xr:uid="{00000000-0005-0000-0000-00004C370000}"/>
    <cellStyle name="Note 2 5 3 4 2 2 2" xfId="14157" xr:uid="{00000000-0005-0000-0000-00004D370000}"/>
    <cellStyle name="Note 2 5 3 4 2 3" xfId="14158" xr:uid="{00000000-0005-0000-0000-00004E370000}"/>
    <cellStyle name="Note 2 5 3 4 2 3 2" xfId="14159" xr:uid="{00000000-0005-0000-0000-00004F370000}"/>
    <cellStyle name="Note 2 5 3 4 2 3 3" xfId="29955" xr:uid="{00000000-0005-0000-0000-000003750000}"/>
    <cellStyle name="Note 2 5 3 4 2 4" xfId="14160" xr:uid="{00000000-0005-0000-0000-000050370000}"/>
    <cellStyle name="Note 2 5 3 4 3" xfId="14161" xr:uid="{00000000-0005-0000-0000-000051370000}"/>
    <cellStyle name="Note 2 5 3 4 3 2" xfId="14162" xr:uid="{00000000-0005-0000-0000-000052370000}"/>
    <cellStyle name="Note 2 5 3 4 3 3" xfId="31183" xr:uid="{00000000-0005-0000-0000-0000CF790000}"/>
    <cellStyle name="Note 2 5 3 4 4" xfId="14163" xr:uid="{00000000-0005-0000-0000-000053370000}"/>
    <cellStyle name="Note 2 5 3 4 4 2" xfId="14164" xr:uid="{00000000-0005-0000-0000-000054370000}"/>
    <cellStyle name="Note 2 5 3 4 4 3" xfId="30314" xr:uid="{00000000-0005-0000-0000-00006A760000}"/>
    <cellStyle name="Note 2 5 3 4 5" xfId="14165" xr:uid="{00000000-0005-0000-0000-000055370000}"/>
    <cellStyle name="Note 2 5 3 4 6" xfId="32137" xr:uid="{00000000-0005-0000-0000-0000897D0000}"/>
    <cellStyle name="Note 2 5 3 5" xfId="14166" xr:uid="{00000000-0005-0000-0000-000056370000}"/>
    <cellStyle name="Note 2 5 3 5 2" xfId="14167" xr:uid="{00000000-0005-0000-0000-000057370000}"/>
    <cellStyle name="Note 2 5 3 5 2 2" xfId="14168" xr:uid="{00000000-0005-0000-0000-000058370000}"/>
    <cellStyle name="Note 2 5 3 5 3" xfId="14169" xr:uid="{00000000-0005-0000-0000-000059370000}"/>
    <cellStyle name="Note 2 5 3 5 3 2" xfId="14170" xr:uid="{00000000-0005-0000-0000-00005A370000}"/>
    <cellStyle name="Note 2 5 3 5 4" xfId="14171" xr:uid="{00000000-0005-0000-0000-00005B370000}"/>
    <cellStyle name="Note 2 5 3 5 4 2" xfId="28409" xr:uid="{00000000-0005-0000-0000-0000F96E0000}"/>
    <cellStyle name="Note 2 5 3 5 5" xfId="32489" xr:uid="{00000000-0005-0000-0000-0000E97E0000}"/>
    <cellStyle name="Note 2 5 3 6" xfId="14172" xr:uid="{00000000-0005-0000-0000-00005C370000}"/>
    <cellStyle name="Note 2 5 3 6 2" xfId="14173" xr:uid="{00000000-0005-0000-0000-00005D370000}"/>
    <cellStyle name="Note 2 5 3 7" xfId="14174" xr:uid="{00000000-0005-0000-0000-00005E370000}"/>
    <cellStyle name="Note 2 5 3 7 2" xfId="14175" xr:uid="{00000000-0005-0000-0000-00005F370000}"/>
    <cellStyle name="Note 2 5 3 7 2 2" xfId="29223" xr:uid="{00000000-0005-0000-0000-000027720000}"/>
    <cellStyle name="Note 2 5 3 8" xfId="14176" xr:uid="{00000000-0005-0000-0000-000060370000}"/>
    <cellStyle name="Note 2 5 3 9" xfId="31539" xr:uid="{00000000-0005-0000-0000-0000337B0000}"/>
    <cellStyle name="Note 2 5 4" xfId="1047" xr:uid="{00000000-0005-0000-0000-000017040000}"/>
    <cellStyle name="Note 2 5 4 2" xfId="2058" xr:uid="{00000000-0005-0000-0000-00000A080000}"/>
    <cellStyle name="Note 2 5 4 2 2" xfId="14177" xr:uid="{00000000-0005-0000-0000-000061370000}"/>
    <cellStyle name="Note 2 5 4 2 2 2" xfId="14178" xr:uid="{00000000-0005-0000-0000-000062370000}"/>
    <cellStyle name="Note 2 5 4 2 2 2 2" xfId="14179" xr:uid="{00000000-0005-0000-0000-000063370000}"/>
    <cellStyle name="Note 2 5 4 2 2 2 2 2" xfId="29642" xr:uid="{00000000-0005-0000-0000-0000CA730000}"/>
    <cellStyle name="Note 2 5 4 2 2 2 3" xfId="28461" xr:uid="{00000000-0005-0000-0000-00002D6F0000}"/>
    <cellStyle name="Note 2 5 4 2 2 3" xfId="14180" xr:uid="{00000000-0005-0000-0000-000064370000}"/>
    <cellStyle name="Note 2 5 4 2 2 3 2" xfId="14181" xr:uid="{00000000-0005-0000-0000-000065370000}"/>
    <cellStyle name="Note 2 5 4 2 2 4" xfId="14182" xr:uid="{00000000-0005-0000-0000-000066370000}"/>
    <cellStyle name="Note 2 5 4 2 2 5" xfId="30698" xr:uid="{00000000-0005-0000-0000-0000EA770000}"/>
    <cellStyle name="Note 2 5 4 2 3" xfId="14183" xr:uid="{00000000-0005-0000-0000-000067370000}"/>
    <cellStyle name="Note 2 5 4 2 3 2" xfId="14184" xr:uid="{00000000-0005-0000-0000-000068370000}"/>
    <cellStyle name="Note 2 5 4 2 3 2 2" xfId="25501" xr:uid="{00000000-0005-0000-0000-00009D630000}"/>
    <cellStyle name="Note 2 5 4 2 3 3" xfId="30661" xr:uid="{00000000-0005-0000-0000-0000C5770000}"/>
    <cellStyle name="Note 2 5 4 2 4" xfId="14185" xr:uid="{00000000-0005-0000-0000-000069370000}"/>
    <cellStyle name="Note 2 5 4 2 4 2" xfId="14186" xr:uid="{00000000-0005-0000-0000-00006A370000}"/>
    <cellStyle name="Note 2 5 4 2 5" xfId="14187" xr:uid="{00000000-0005-0000-0000-00006B370000}"/>
    <cellStyle name="Note 2 5 4 2 6" xfId="29259" xr:uid="{00000000-0005-0000-0000-00004B720000}"/>
    <cellStyle name="Note 2 5 4 3" xfId="14188" xr:uid="{00000000-0005-0000-0000-00006C370000}"/>
    <cellStyle name="Note 2 5 4 3 2" xfId="14189" xr:uid="{00000000-0005-0000-0000-00006D370000}"/>
    <cellStyle name="Note 2 5 4 3 2 2" xfId="14190" xr:uid="{00000000-0005-0000-0000-00006E370000}"/>
    <cellStyle name="Note 2 5 4 3 2 3" xfId="26236" xr:uid="{00000000-0005-0000-0000-00007C660000}"/>
    <cellStyle name="Note 2 5 4 3 3" xfId="14191" xr:uid="{00000000-0005-0000-0000-00006F370000}"/>
    <cellStyle name="Note 2 5 4 3 3 2" xfId="14192" xr:uid="{00000000-0005-0000-0000-000070370000}"/>
    <cellStyle name="Note 2 5 4 3 3 2 2" xfId="30567" xr:uid="{00000000-0005-0000-0000-000067770000}"/>
    <cellStyle name="Note 2 5 4 3 3 3" xfId="30779" xr:uid="{00000000-0005-0000-0000-00003B780000}"/>
    <cellStyle name="Note 2 5 4 3 4" xfId="14193" xr:uid="{00000000-0005-0000-0000-000071370000}"/>
    <cellStyle name="Note 2 5 4 3 4 2" xfId="30752" xr:uid="{00000000-0005-0000-0000-000020780000}"/>
    <cellStyle name="Note 2 5 4 3 5" xfId="32474" xr:uid="{00000000-0005-0000-0000-0000DA7E0000}"/>
    <cellStyle name="Note 2 5 4 4" xfId="14194" xr:uid="{00000000-0005-0000-0000-000072370000}"/>
    <cellStyle name="Note 2 5 4 4 2" xfId="14195" xr:uid="{00000000-0005-0000-0000-000073370000}"/>
    <cellStyle name="Note 2 5 4 4 2 2" xfId="27717" xr:uid="{00000000-0005-0000-0000-0000456C0000}"/>
    <cellStyle name="Note 2 5 4 4 3" xfId="29540" xr:uid="{00000000-0005-0000-0000-000064730000}"/>
    <cellStyle name="Note 2 5 4 5" xfId="14196" xr:uid="{00000000-0005-0000-0000-000074370000}"/>
    <cellStyle name="Note 2 5 4 5 2" xfId="14197" xr:uid="{00000000-0005-0000-0000-000075370000}"/>
    <cellStyle name="Note 2 5 4 5 2 2" xfId="25877" xr:uid="{00000000-0005-0000-0000-000015650000}"/>
    <cellStyle name="Note 2 5 4 6" xfId="14198" xr:uid="{00000000-0005-0000-0000-000076370000}"/>
    <cellStyle name="Note 2 5 4 7" xfId="25101" xr:uid="{00000000-0005-0000-0000-00000D620000}"/>
    <cellStyle name="Note 2 5 5" xfId="1282" xr:uid="{00000000-0005-0000-0000-000002050000}"/>
    <cellStyle name="Note 2 5 5 2" xfId="2274" xr:uid="{00000000-0005-0000-0000-0000E2080000}"/>
    <cellStyle name="Note 2 5 5 2 2" xfId="14199" xr:uid="{00000000-0005-0000-0000-000077370000}"/>
    <cellStyle name="Note 2 5 5 2 2 2" xfId="14200" xr:uid="{00000000-0005-0000-0000-000078370000}"/>
    <cellStyle name="Note 2 5 5 2 2 2 2" xfId="14201" xr:uid="{00000000-0005-0000-0000-000079370000}"/>
    <cellStyle name="Note 2 5 5 2 2 2 3" xfId="29091" xr:uid="{00000000-0005-0000-0000-0000A3710000}"/>
    <cellStyle name="Note 2 5 5 2 2 3" xfId="14202" xr:uid="{00000000-0005-0000-0000-00007A370000}"/>
    <cellStyle name="Note 2 5 5 2 2 3 2" xfId="14203" xr:uid="{00000000-0005-0000-0000-00007B370000}"/>
    <cellStyle name="Note 2 5 5 2 2 3 2 2" xfId="29394" xr:uid="{00000000-0005-0000-0000-0000D2720000}"/>
    <cellStyle name="Note 2 5 5 2 2 4" xfId="14204" xr:uid="{00000000-0005-0000-0000-00007C370000}"/>
    <cellStyle name="Note 2 5 5 2 3" xfId="14205" xr:uid="{00000000-0005-0000-0000-00007D370000}"/>
    <cellStyle name="Note 2 5 5 2 3 2" xfId="14206" xr:uid="{00000000-0005-0000-0000-00007E370000}"/>
    <cellStyle name="Note 2 5 5 2 4" xfId="14207" xr:uid="{00000000-0005-0000-0000-00007F370000}"/>
    <cellStyle name="Note 2 5 5 2 4 2" xfId="14208" xr:uid="{00000000-0005-0000-0000-000080370000}"/>
    <cellStyle name="Note 2 5 5 2 4 3" xfId="30753" xr:uid="{00000000-0005-0000-0000-000021780000}"/>
    <cellStyle name="Note 2 5 5 2 5" xfId="14209" xr:uid="{00000000-0005-0000-0000-000081370000}"/>
    <cellStyle name="Note 2 5 5 2 5 2" xfId="26141" xr:uid="{00000000-0005-0000-0000-00001D660000}"/>
    <cellStyle name="Note 2 5 5 3" xfId="14210" xr:uid="{00000000-0005-0000-0000-000082370000}"/>
    <cellStyle name="Note 2 5 5 3 2" xfId="14211" xr:uid="{00000000-0005-0000-0000-000083370000}"/>
    <cellStyle name="Note 2 5 5 3 2 2" xfId="14212" xr:uid="{00000000-0005-0000-0000-000084370000}"/>
    <cellStyle name="Note 2 5 5 3 3" xfId="14213" xr:uid="{00000000-0005-0000-0000-000085370000}"/>
    <cellStyle name="Note 2 5 5 3 3 2" xfId="14214" xr:uid="{00000000-0005-0000-0000-000086370000}"/>
    <cellStyle name="Note 2 5 5 3 4" xfId="14215" xr:uid="{00000000-0005-0000-0000-000087370000}"/>
    <cellStyle name="Note 2 5 5 3 5" xfId="32603" xr:uid="{00000000-0005-0000-0000-00005B7F0000}"/>
    <cellStyle name="Note 2 5 5 4" xfId="14216" xr:uid="{00000000-0005-0000-0000-000088370000}"/>
    <cellStyle name="Note 2 5 5 4 2" xfId="14217" xr:uid="{00000000-0005-0000-0000-000089370000}"/>
    <cellStyle name="Note 2 5 5 5" xfId="14218" xr:uid="{00000000-0005-0000-0000-00008A370000}"/>
    <cellStyle name="Note 2 5 5 5 2" xfId="14219" xr:uid="{00000000-0005-0000-0000-00008B370000}"/>
    <cellStyle name="Note 2 5 5 6" xfId="14220" xr:uid="{00000000-0005-0000-0000-00008C370000}"/>
    <cellStyle name="Note 2 5 5 6 2" xfId="27004" xr:uid="{00000000-0005-0000-0000-00007C690000}"/>
    <cellStyle name="Note 2 5 5 7" xfId="31660" xr:uid="{00000000-0005-0000-0000-0000AC7B0000}"/>
    <cellStyle name="Note 2 5 6" xfId="1121" xr:uid="{00000000-0005-0000-0000-000061040000}"/>
    <cellStyle name="Note 2 5 6 2" xfId="14221" xr:uid="{00000000-0005-0000-0000-00008D370000}"/>
    <cellStyle name="Note 2 5 6 2 2" xfId="14222" xr:uid="{00000000-0005-0000-0000-00008E370000}"/>
    <cellStyle name="Note 2 5 6 2 2 2" xfId="14223" xr:uid="{00000000-0005-0000-0000-00008F370000}"/>
    <cellStyle name="Note 2 5 6 2 2 3" xfId="25479" xr:uid="{00000000-0005-0000-0000-000087630000}"/>
    <cellStyle name="Note 2 5 6 2 3" xfId="14224" xr:uid="{00000000-0005-0000-0000-000090370000}"/>
    <cellStyle name="Note 2 5 6 2 3 2" xfId="14225" xr:uid="{00000000-0005-0000-0000-000091370000}"/>
    <cellStyle name="Note 2 5 6 2 4" xfId="14226" xr:uid="{00000000-0005-0000-0000-000092370000}"/>
    <cellStyle name="Note 2 5 6 2 5" xfId="32512" xr:uid="{00000000-0005-0000-0000-0000007F0000}"/>
    <cellStyle name="Note 2 5 6 3" xfId="14227" xr:uid="{00000000-0005-0000-0000-000093370000}"/>
    <cellStyle name="Note 2 5 6 3 2" xfId="14228" xr:uid="{00000000-0005-0000-0000-000094370000}"/>
    <cellStyle name="Note 2 5 6 4" xfId="14229" xr:uid="{00000000-0005-0000-0000-000095370000}"/>
    <cellStyle name="Note 2 5 6 4 2" xfId="14230" xr:uid="{00000000-0005-0000-0000-000096370000}"/>
    <cellStyle name="Note 2 5 6 5" xfId="14231" xr:uid="{00000000-0005-0000-0000-000097370000}"/>
    <cellStyle name="Note 2 5 6 6" xfId="30149" xr:uid="{00000000-0005-0000-0000-0000C5750000}"/>
    <cellStyle name="Note 2 5 7" xfId="2826" xr:uid="{00000000-0005-0000-0000-00000A0B0000}"/>
    <cellStyle name="Note 2 5 7 2" xfId="14232" xr:uid="{00000000-0005-0000-0000-000098370000}"/>
    <cellStyle name="Note 2 5 7 2 2" xfId="14233" xr:uid="{00000000-0005-0000-0000-000099370000}"/>
    <cellStyle name="Note 2 5 7 3" xfId="14234" xr:uid="{00000000-0005-0000-0000-00009A370000}"/>
    <cellStyle name="Note 2 5 7 3 2" xfId="14235" xr:uid="{00000000-0005-0000-0000-00009B370000}"/>
    <cellStyle name="Note 2 5 7 4" xfId="14236" xr:uid="{00000000-0005-0000-0000-00009C370000}"/>
    <cellStyle name="Note 2 5 7 5" xfId="31937" xr:uid="{00000000-0005-0000-0000-0000C17C0000}"/>
    <cellStyle name="Note 2 5 8" xfId="14237" xr:uid="{00000000-0005-0000-0000-00009D370000}"/>
    <cellStyle name="Note 2 5 8 2" xfId="14238" xr:uid="{00000000-0005-0000-0000-00009E370000}"/>
    <cellStyle name="Note 2 5 8 3" xfId="25174" xr:uid="{00000000-0005-0000-0000-000056620000}"/>
    <cellStyle name="Note 2 5 9" xfId="14239" xr:uid="{00000000-0005-0000-0000-00009F370000}"/>
    <cellStyle name="Note 2 5 9 2" xfId="14240" xr:uid="{00000000-0005-0000-0000-0000A0370000}"/>
    <cellStyle name="Note 2 5 9 2 2" xfId="30724" xr:uid="{00000000-0005-0000-0000-000004780000}"/>
    <cellStyle name="Note 3" xfId="292" xr:uid="{00000000-0005-0000-0000-000024010000}"/>
    <cellStyle name="Note 3 10" xfId="14241" xr:uid="{00000000-0005-0000-0000-0000A1370000}"/>
    <cellStyle name="Note 3 10 2" xfId="25092" xr:uid="{00000000-0005-0000-0000-000004620000}"/>
    <cellStyle name="Note 3 10 2 2" xfId="29315" xr:uid="{00000000-0005-0000-0000-000083720000}"/>
    <cellStyle name="Note 3 10 3" xfId="27955" xr:uid="{00000000-0005-0000-0000-0000336D0000}"/>
    <cellStyle name="Note 3 11" xfId="14242" xr:uid="{00000000-0005-0000-0000-0000A2370000}"/>
    <cellStyle name="Note 3 12" xfId="14243" xr:uid="{00000000-0005-0000-0000-0000A3370000}"/>
    <cellStyle name="Note 3 13" xfId="31343" xr:uid="{00000000-0005-0000-0000-00006F7A0000}"/>
    <cellStyle name="Note 3 2" xfId="349" xr:uid="{00000000-0005-0000-0000-00005D010000}"/>
    <cellStyle name="Note 3 2 10" xfId="14244" xr:uid="{00000000-0005-0000-0000-0000A4370000}"/>
    <cellStyle name="Note 3 2 2" xfId="917" xr:uid="{00000000-0005-0000-0000-000095030000}"/>
    <cellStyle name="Note 3 2 2 10" xfId="14245" xr:uid="{00000000-0005-0000-0000-0000A5370000}"/>
    <cellStyle name="Note 3 2 2 2" xfId="481" xr:uid="{00000000-0005-0000-0000-0000E1010000}"/>
    <cellStyle name="Note 3 2 2 2 10" xfId="14246" xr:uid="{00000000-0005-0000-0000-0000A6370000}"/>
    <cellStyle name="Note 3 2 2 2 2" xfId="1223" xr:uid="{00000000-0005-0000-0000-0000C7040000}"/>
    <cellStyle name="Note 3 2 2 2 2 2" xfId="1533" xr:uid="{00000000-0005-0000-0000-0000FD050000}"/>
    <cellStyle name="Note 3 2 2 2 2 2 2" xfId="2524" xr:uid="{00000000-0005-0000-0000-0000DC090000}"/>
    <cellStyle name="Note 3 2 2 2 2 2 2 2" xfId="14247" xr:uid="{00000000-0005-0000-0000-0000A7370000}"/>
    <cellStyle name="Note 3 2 2 2 2 2 2 2 2" xfId="14248" xr:uid="{00000000-0005-0000-0000-0000A8370000}"/>
    <cellStyle name="Note 3 2 2 2 2 2 2 2 2 2" xfId="14249" xr:uid="{00000000-0005-0000-0000-0000A9370000}"/>
    <cellStyle name="Note 3 2 2 2 2 2 2 2 3" xfId="14250" xr:uid="{00000000-0005-0000-0000-0000AA370000}"/>
    <cellStyle name="Note 3 2 2 2 2 2 2 2 3 2" xfId="14251" xr:uid="{00000000-0005-0000-0000-0000AB370000}"/>
    <cellStyle name="Note 3 2 2 2 2 2 2 2 4" xfId="14252" xr:uid="{00000000-0005-0000-0000-0000AC370000}"/>
    <cellStyle name="Note 3 2 2 2 2 2 2 3" xfId="14253" xr:uid="{00000000-0005-0000-0000-0000AD370000}"/>
    <cellStyle name="Note 3 2 2 2 2 2 2 3 2" xfId="14254" xr:uid="{00000000-0005-0000-0000-0000AE370000}"/>
    <cellStyle name="Note 3 2 2 2 2 2 2 4" xfId="14255" xr:uid="{00000000-0005-0000-0000-0000AF370000}"/>
    <cellStyle name="Note 3 2 2 2 2 2 2 4 2" xfId="14256" xr:uid="{00000000-0005-0000-0000-0000B0370000}"/>
    <cellStyle name="Note 3 2 2 2 2 2 2 4 3" xfId="27160" xr:uid="{00000000-0005-0000-0000-0000186A0000}"/>
    <cellStyle name="Note 3 2 2 2 2 2 2 5" xfId="14257" xr:uid="{00000000-0005-0000-0000-0000B1370000}"/>
    <cellStyle name="Note 3 2 2 2 2 2 2 5 2" xfId="28224" xr:uid="{00000000-0005-0000-0000-0000406E0000}"/>
    <cellStyle name="Note 3 2 2 2 2 2 3" xfId="14258" xr:uid="{00000000-0005-0000-0000-0000B2370000}"/>
    <cellStyle name="Note 3 2 2 2 2 2 3 2" xfId="14259" xr:uid="{00000000-0005-0000-0000-0000B3370000}"/>
    <cellStyle name="Note 3 2 2 2 2 2 3 2 2" xfId="14260" xr:uid="{00000000-0005-0000-0000-0000B4370000}"/>
    <cellStyle name="Note 3 2 2 2 2 2 3 3" xfId="14261" xr:uid="{00000000-0005-0000-0000-0000B5370000}"/>
    <cellStyle name="Note 3 2 2 2 2 2 3 3 2" xfId="14262" xr:uid="{00000000-0005-0000-0000-0000B6370000}"/>
    <cellStyle name="Note 3 2 2 2 2 2 3 4" xfId="14263" xr:uid="{00000000-0005-0000-0000-0000B7370000}"/>
    <cellStyle name="Note 3 2 2 2 2 2 4" xfId="14264" xr:uid="{00000000-0005-0000-0000-0000B8370000}"/>
    <cellStyle name="Note 3 2 2 2 2 2 4 2" xfId="14265" xr:uid="{00000000-0005-0000-0000-0000B9370000}"/>
    <cellStyle name="Note 3 2 2 2 2 2 5" xfId="14266" xr:uid="{00000000-0005-0000-0000-0000BA370000}"/>
    <cellStyle name="Note 3 2 2 2 2 2 5 2" xfId="14267" xr:uid="{00000000-0005-0000-0000-0000BB370000}"/>
    <cellStyle name="Note 3 2 2 2 2 2 6" xfId="14268" xr:uid="{00000000-0005-0000-0000-0000BC370000}"/>
    <cellStyle name="Note 3 2 2 2 2 2 7" xfId="31758" xr:uid="{00000000-0005-0000-0000-00000E7C0000}"/>
    <cellStyle name="Note 3 2 2 2 2 3" xfId="1795" xr:uid="{00000000-0005-0000-0000-000003070000}"/>
    <cellStyle name="Note 3 2 2 2 2 3 2" xfId="2780" xr:uid="{00000000-0005-0000-0000-0000DC0A0000}"/>
    <cellStyle name="Note 3 2 2 2 2 3 2 2" xfId="14269" xr:uid="{00000000-0005-0000-0000-0000BD370000}"/>
    <cellStyle name="Note 3 2 2 2 2 3 2 2 2" xfId="14270" xr:uid="{00000000-0005-0000-0000-0000BE370000}"/>
    <cellStyle name="Note 3 2 2 2 2 3 2 2 2 2" xfId="14271" xr:uid="{00000000-0005-0000-0000-0000BF370000}"/>
    <cellStyle name="Note 3 2 2 2 2 3 2 2 2 3" xfId="26850" xr:uid="{00000000-0005-0000-0000-0000E2680000}"/>
    <cellStyle name="Note 3 2 2 2 2 3 2 2 3" xfId="14272" xr:uid="{00000000-0005-0000-0000-0000C0370000}"/>
    <cellStyle name="Note 3 2 2 2 2 3 2 2 3 2" xfId="14273" xr:uid="{00000000-0005-0000-0000-0000C1370000}"/>
    <cellStyle name="Note 3 2 2 2 2 3 2 2 3 3" xfId="29285" xr:uid="{00000000-0005-0000-0000-000065720000}"/>
    <cellStyle name="Note 3 2 2 2 2 3 2 2 4" xfId="14274" xr:uid="{00000000-0005-0000-0000-0000C2370000}"/>
    <cellStyle name="Note 3 2 2 2 2 3 2 3" xfId="14275" xr:uid="{00000000-0005-0000-0000-0000C3370000}"/>
    <cellStyle name="Note 3 2 2 2 2 3 2 3 2" xfId="14276" xr:uid="{00000000-0005-0000-0000-0000C4370000}"/>
    <cellStyle name="Note 3 2 2 2 2 3 2 4" xfId="14277" xr:uid="{00000000-0005-0000-0000-0000C5370000}"/>
    <cellStyle name="Note 3 2 2 2 2 3 2 4 2" xfId="14278" xr:uid="{00000000-0005-0000-0000-0000C6370000}"/>
    <cellStyle name="Note 3 2 2 2 2 3 2 5" xfId="14279" xr:uid="{00000000-0005-0000-0000-0000C7370000}"/>
    <cellStyle name="Note 3 2 2 2 2 3 2 6" xfId="30472" xr:uid="{00000000-0005-0000-0000-000008770000}"/>
    <cellStyle name="Note 3 2 2 2 2 3 3" xfId="14280" xr:uid="{00000000-0005-0000-0000-0000C8370000}"/>
    <cellStyle name="Note 3 2 2 2 2 3 3 2" xfId="14281" xr:uid="{00000000-0005-0000-0000-0000C9370000}"/>
    <cellStyle name="Note 3 2 2 2 2 3 3 2 2" xfId="14282" xr:uid="{00000000-0005-0000-0000-0000CA370000}"/>
    <cellStyle name="Note 3 2 2 2 2 3 3 3" xfId="14283" xr:uid="{00000000-0005-0000-0000-0000CB370000}"/>
    <cellStyle name="Note 3 2 2 2 2 3 3 3 2" xfId="14284" xr:uid="{00000000-0005-0000-0000-0000CC370000}"/>
    <cellStyle name="Note 3 2 2 2 2 3 3 4" xfId="14285" xr:uid="{00000000-0005-0000-0000-0000CD370000}"/>
    <cellStyle name="Note 3 2 2 2 2 3 4" xfId="14286" xr:uid="{00000000-0005-0000-0000-0000CE370000}"/>
    <cellStyle name="Note 3 2 2 2 2 3 4 2" xfId="14287" xr:uid="{00000000-0005-0000-0000-0000CF370000}"/>
    <cellStyle name="Note 3 2 2 2 2 3 4 3" xfId="29300" xr:uid="{00000000-0005-0000-0000-000074720000}"/>
    <cellStyle name="Note 3 2 2 2 2 3 5" xfId="14288" xr:uid="{00000000-0005-0000-0000-0000D0370000}"/>
    <cellStyle name="Note 3 2 2 2 2 3 5 2" xfId="14289" xr:uid="{00000000-0005-0000-0000-0000D1370000}"/>
    <cellStyle name="Note 3 2 2 2 2 3 5 3" xfId="25443" xr:uid="{00000000-0005-0000-0000-000063630000}"/>
    <cellStyle name="Note 3 2 2 2 2 3 6" xfId="14290" xr:uid="{00000000-0005-0000-0000-0000D2370000}"/>
    <cellStyle name="Note 3 2 2 2 2 3 7" xfId="29443" xr:uid="{00000000-0005-0000-0000-000003730000}"/>
    <cellStyle name="Note 3 2 2 2 2 4" xfId="2221" xr:uid="{00000000-0005-0000-0000-0000AD080000}"/>
    <cellStyle name="Note 3 2 2 2 2 4 2" xfId="14291" xr:uid="{00000000-0005-0000-0000-0000D3370000}"/>
    <cellStyle name="Note 3 2 2 2 2 4 2 2" xfId="14292" xr:uid="{00000000-0005-0000-0000-0000D4370000}"/>
    <cellStyle name="Note 3 2 2 2 2 4 2 2 2" xfId="14293" xr:uid="{00000000-0005-0000-0000-0000D5370000}"/>
    <cellStyle name="Note 3 2 2 2 2 4 2 3" xfId="14294" xr:uid="{00000000-0005-0000-0000-0000D6370000}"/>
    <cellStyle name="Note 3 2 2 2 2 4 2 3 2" xfId="14295" xr:uid="{00000000-0005-0000-0000-0000D7370000}"/>
    <cellStyle name="Note 3 2 2 2 2 4 2 3 2 2" xfId="25370" xr:uid="{00000000-0005-0000-0000-00001A630000}"/>
    <cellStyle name="Note 3 2 2 2 2 4 2 4" xfId="14296" xr:uid="{00000000-0005-0000-0000-0000D8370000}"/>
    <cellStyle name="Note 3 2 2 2 2 4 3" xfId="14297" xr:uid="{00000000-0005-0000-0000-0000D9370000}"/>
    <cellStyle name="Note 3 2 2 2 2 4 3 2" xfId="14298" xr:uid="{00000000-0005-0000-0000-0000DA370000}"/>
    <cellStyle name="Note 3 2 2 2 2 4 3 2 2" xfId="30971" xr:uid="{00000000-0005-0000-0000-0000FB780000}"/>
    <cellStyle name="Note 3 2 2 2 2 4 4" xfId="14299" xr:uid="{00000000-0005-0000-0000-0000DB370000}"/>
    <cellStyle name="Note 3 2 2 2 2 4 4 2" xfId="14300" xr:uid="{00000000-0005-0000-0000-0000DC370000}"/>
    <cellStyle name="Note 3 2 2 2 2 4 5" xfId="14301" xr:uid="{00000000-0005-0000-0000-0000DD370000}"/>
    <cellStyle name="Note 3 2 2 2 2 4 6" xfId="28712" xr:uid="{00000000-0005-0000-0000-000028700000}"/>
    <cellStyle name="Note 3 2 2 2 2 5" xfId="14302" xr:uid="{00000000-0005-0000-0000-0000DE370000}"/>
    <cellStyle name="Note 3 2 2 2 2 5 2" xfId="14303" xr:uid="{00000000-0005-0000-0000-0000DF370000}"/>
    <cellStyle name="Note 3 2 2 2 2 5 2 2" xfId="14304" xr:uid="{00000000-0005-0000-0000-0000E0370000}"/>
    <cellStyle name="Note 3 2 2 2 2 5 3" xfId="14305" xr:uid="{00000000-0005-0000-0000-0000E1370000}"/>
    <cellStyle name="Note 3 2 2 2 2 5 3 2" xfId="14306" xr:uid="{00000000-0005-0000-0000-0000E2370000}"/>
    <cellStyle name="Note 3 2 2 2 2 5 4" xfId="14307" xr:uid="{00000000-0005-0000-0000-0000E3370000}"/>
    <cellStyle name="Note 3 2 2 2 2 5 4 2" xfId="25246" xr:uid="{00000000-0005-0000-0000-00009E620000}"/>
    <cellStyle name="Note 3 2 2 2 2 5 5" xfId="32570" xr:uid="{00000000-0005-0000-0000-00003A7F0000}"/>
    <cellStyle name="Note 3 2 2 2 2 6" xfId="14308" xr:uid="{00000000-0005-0000-0000-0000E4370000}"/>
    <cellStyle name="Note 3 2 2 2 2 6 2" xfId="14309" xr:uid="{00000000-0005-0000-0000-0000E5370000}"/>
    <cellStyle name="Note 3 2 2 2 2 6 2 2" xfId="29114" xr:uid="{00000000-0005-0000-0000-0000BA710000}"/>
    <cellStyle name="Note 3 2 2 2 2 6 3" xfId="26207" xr:uid="{00000000-0005-0000-0000-00005F660000}"/>
    <cellStyle name="Note 3 2 2 2 2 7" xfId="14310" xr:uid="{00000000-0005-0000-0000-0000E6370000}"/>
    <cellStyle name="Note 3 2 2 2 2 7 2" xfId="14311" xr:uid="{00000000-0005-0000-0000-0000E7370000}"/>
    <cellStyle name="Note 3 2 2 2 2 8" xfId="14312" xr:uid="{00000000-0005-0000-0000-0000E8370000}"/>
    <cellStyle name="Note 3 2 2 2 2 9" xfId="31588" xr:uid="{00000000-0005-0000-0000-0000647B0000}"/>
    <cellStyle name="Note 3 2 2 2 3" xfId="1329" xr:uid="{00000000-0005-0000-0000-000031050000}"/>
    <cellStyle name="Note 3 2 2 2 3 2" xfId="1591" xr:uid="{00000000-0005-0000-0000-000037060000}"/>
    <cellStyle name="Note 3 2 2 2 3 2 2" xfId="2576" xr:uid="{00000000-0005-0000-0000-0000100A0000}"/>
    <cellStyle name="Note 3 2 2 2 3 2 2 2" xfId="14313" xr:uid="{00000000-0005-0000-0000-0000E9370000}"/>
    <cellStyle name="Note 3 2 2 2 3 2 2 2 2" xfId="14314" xr:uid="{00000000-0005-0000-0000-0000EA370000}"/>
    <cellStyle name="Note 3 2 2 2 3 2 2 2 2 2" xfId="14315" xr:uid="{00000000-0005-0000-0000-0000EB370000}"/>
    <cellStyle name="Note 3 2 2 2 3 2 2 2 2 3" xfId="30823" xr:uid="{00000000-0005-0000-0000-000067780000}"/>
    <cellStyle name="Note 3 2 2 2 3 2 2 2 3" xfId="14316" xr:uid="{00000000-0005-0000-0000-0000EC370000}"/>
    <cellStyle name="Note 3 2 2 2 3 2 2 2 3 2" xfId="14317" xr:uid="{00000000-0005-0000-0000-0000ED370000}"/>
    <cellStyle name="Note 3 2 2 2 3 2 2 2 3 2 2" xfId="25633" xr:uid="{00000000-0005-0000-0000-000021640000}"/>
    <cellStyle name="Note 3 2 2 2 3 2 2 2 4" xfId="14318" xr:uid="{00000000-0005-0000-0000-0000EE370000}"/>
    <cellStyle name="Note 3 2 2 2 3 2 2 2 4 2" xfId="26362" xr:uid="{00000000-0005-0000-0000-0000FA660000}"/>
    <cellStyle name="Note 3 2 2 2 3 2 2 2 5" xfId="28121" xr:uid="{00000000-0005-0000-0000-0000D96D0000}"/>
    <cellStyle name="Note 3 2 2 2 3 2 2 3" xfId="14319" xr:uid="{00000000-0005-0000-0000-0000EF370000}"/>
    <cellStyle name="Note 3 2 2 2 3 2 2 3 2" xfId="14320" xr:uid="{00000000-0005-0000-0000-0000F0370000}"/>
    <cellStyle name="Note 3 2 2 2 3 2 2 3 2 2" xfId="31091" xr:uid="{00000000-0005-0000-0000-000073790000}"/>
    <cellStyle name="Note 3 2 2 2 3 2 2 4" xfId="14321" xr:uid="{00000000-0005-0000-0000-0000F1370000}"/>
    <cellStyle name="Note 3 2 2 2 3 2 2 4 2" xfId="14322" xr:uid="{00000000-0005-0000-0000-0000F2370000}"/>
    <cellStyle name="Note 3 2 2 2 3 2 2 4 2 2" xfId="26621" xr:uid="{00000000-0005-0000-0000-0000FD670000}"/>
    <cellStyle name="Note 3 2 2 2 3 2 2 5" xfId="14323" xr:uid="{00000000-0005-0000-0000-0000F3370000}"/>
    <cellStyle name="Note 3 2 2 2 3 2 2 5 2" xfId="27573" xr:uid="{00000000-0005-0000-0000-0000B56B0000}"/>
    <cellStyle name="Note 3 2 2 2 3 2 2 6" xfId="32228" xr:uid="{00000000-0005-0000-0000-0000E47D0000}"/>
    <cellStyle name="Note 3 2 2 2 3 2 3" xfId="14324" xr:uid="{00000000-0005-0000-0000-0000F4370000}"/>
    <cellStyle name="Note 3 2 2 2 3 2 3 2" xfId="14325" xr:uid="{00000000-0005-0000-0000-0000F5370000}"/>
    <cellStyle name="Note 3 2 2 2 3 2 3 2 2" xfId="14326" xr:uid="{00000000-0005-0000-0000-0000F6370000}"/>
    <cellStyle name="Note 3 2 2 2 3 2 3 3" xfId="14327" xr:uid="{00000000-0005-0000-0000-0000F7370000}"/>
    <cellStyle name="Note 3 2 2 2 3 2 3 3 2" xfId="14328" xr:uid="{00000000-0005-0000-0000-0000F8370000}"/>
    <cellStyle name="Note 3 2 2 2 3 2 3 4" xfId="14329" xr:uid="{00000000-0005-0000-0000-0000F9370000}"/>
    <cellStyle name="Note 3 2 2 2 3 2 4" xfId="14330" xr:uid="{00000000-0005-0000-0000-0000FA370000}"/>
    <cellStyle name="Note 3 2 2 2 3 2 4 2" xfId="14331" xr:uid="{00000000-0005-0000-0000-0000FB370000}"/>
    <cellStyle name="Note 3 2 2 2 3 2 4 3" xfId="25493" xr:uid="{00000000-0005-0000-0000-000095630000}"/>
    <cellStyle name="Note 3 2 2 2 3 2 5" xfId="14332" xr:uid="{00000000-0005-0000-0000-0000FC370000}"/>
    <cellStyle name="Note 3 2 2 2 3 2 5 2" xfId="14333" xr:uid="{00000000-0005-0000-0000-0000FD370000}"/>
    <cellStyle name="Note 3 2 2 2 3 2 5 2 2" xfId="29299" xr:uid="{00000000-0005-0000-0000-000073720000}"/>
    <cellStyle name="Note 3 2 2 2 3 2 6" xfId="14334" xr:uid="{00000000-0005-0000-0000-0000FE370000}"/>
    <cellStyle name="Note 3 2 2 2 3 3" xfId="2320" xr:uid="{00000000-0005-0000-0000-000010090000}"/>
    <cellStyle name="Note 3 2 2 2 3 3 2" xfId="14335" xr:uid="{00000000-0005-0000-0000-0000FF370000}"/>
    <cellStyle name="Note 3 2 2 2 3 3 2 2" xfId="14336" xr:uid="{00000000-0005-0000-0000-000000380000}"/>
    <cellStyle name="Note 3 2 2 2 3 3 2 2 2" xfId="14337" xr:uid="{00000000-0005-0000-0000-000001380000}"/>
    <cellStyle name="Note 3 2 2 2 3 3 2 3" xfId="14338" xr:uid="{00000000-0005-0000-0000-000002380000}"/>
    <cellStyle name="Note 3 2 2 2 3 3 2 3 2" xfId="14339" xr:uid="{00000000-0005-0000-0000-000003380000}"/>
    <cellStyle name="Note 3 2 2 2 3 3 2 4" xfId="14340" xr:uid="{00000000-0005-0000-0000-000004380000}"/>
    <cellStyle name="Note 3 2 2 2 3 3 2 5" xfId="30589" xr:uid="{00000000-0005-0000-0000-00007D770000}"/>
    <cellStyle name="Note 3 2 2 2 3 3 3" xfId="14341" xr:uid="{00000000-0005-0000-0000-000005380000}"/>
    <cellStyle name="Note 3 2 2 2 3 3 3 2" xfId="14342" xr:uid="{00000000-0005-0000-0000-000006380000}"/>
    <cellStyle name="Note 3 2 2 2 3 3 3 2 2" xfId="25263" xr:uid="{00000000-0005-0000-0000-0000AF620000}"/>
    <cellStyle name="Note 3 2 2 2 3 3 4" xfId="14343" xr:uid="{00000000-0005-0000-0000-000007380000}"/>
    <cellStyle name="Note 3 2 2 2 3 3 4 2" xfId="14344" xr:uid="{00000000-0005-0000-0000-000008380000}"/>
    <cellStyle name="Note 3 2 2 2 3 3 5" xfId="14345" xr:uid="{00000000-0005-0000-0000-000009380000}"/>
    <cellStyle name="Note 3 2 2 2 3 3 5 2" xfId="28176" xr:uid="{00000000-0005-0000-0000-0000106E0000}"/>
    <cellStyle name="Note 3 2 2 2 3 3 6" xfId="28127" xr:uid="{00000000-0005-0000-0000-0000DF6D0000}"/>
    <cellStyle name="Note 3 2 2 2 3 4" xfId="14346" xr:uid="{00000000-0005-0000-0000-00000A380000}"/>
    <cellStyle name="Note 3 2 2 2 3 4 2" xfId="14347" xr:uid="{00000000-0005-0000-0000-00000B380000}"/>
    <cellStyle name="Note 3 2 2 2 3 4 2 2" xfId="14348" xr:uid="{00000000-0005-0000-0000-00000C380000}"/>
    <cellStyle name="Note 3 2 2 2 3 4 3" xfId="14349" xr:uid="{00000000-0005-0000-0000-00000D380000}"/>
    <cellStyle name="Note 3 2 2 2 3 4 3 2" xfId="14350" xr:uid="{00000000-0005-0000-0000-00000E380000}"/>
    <cellStyle name="Note 3 2 2 2 3 4 4" xfId="14351" xr:uid="{00000000-0005-0000-0000-00000F380000}"/>
    <cellStyle name="Note 3 2 2 2 3 4 5" xfId="30585" xr:uid="{00000000-0005-0000-0000-000079770000}"/>
    <cellStyle name="Note 3 2 2 2 3 5" xfId="14352" xr:uid="{00000000-0005-0000-0000-000010380000}"/>
    <cellStyle name="Note 3 2 2 2 3 5 2" xfId="14353" xr:uid="{00000000-0005-0000-0000-000011380000}"/>
    <cellStyle name="Note 3 2 2 2 3 5 3" xfId="30858" xr:uid="{00000000-0005-0000-0000-00008A780000}"/>
    <cellStyle name="Note 3 2 2 2 3 6" xfId="14354" xr:uid="{00000000-0005-0000-0000-000012380000}"/>
    <cellStyle name="Note 3 2 2 2 3 6 2" xfId="14355" xr:uid="{00000000-0005-0000-0000-000013380000}"/>
    <cellStyle name="Note 3 2 2 2 3 6 2 2" xfId="28051" xr:uid="{00000000-0005-0000-0000-0000936D0000}"/>
    <cellStyle name="Note 3 2 2 2 3 7" xfId="14356" xr:uid="{00000000-0005-0000-0000-000014380000}"/>
    <cellStyle name="Note 3 2 2 2 3 8" xfId="31453" xr:uid="{00000000-0005-0000-0000-0000DD7A0000}"/>
    <cellStyle name="Note 3 2 2 2 4" xfId="1337" xr:uid="{00000000-0005-0000-0000-000039050000}"/>
    <cellStyle name="Note 3 2 2 2 4 2" xfId="2328" xr:uid="{00000000-0005-0000-0000-000018090000}"/>
    <cellStyle name="Note 3 2 2 2 4 2 2" xfId="14357" xr:uid="{00000000-0005-0000-0000-000015380000}"/>
    <cellStyle name="Note 3 2 2 2 4 2 2 2" xfId="14358" xr:uid="{00000000-0005-0000-0000-000016380000}"/>
    <cellStyle name="Note 3 2 2 2 4 2 2 2 2" xfId="14359" xr:uid="{00000000-0005-0000-0000-000017380000}"/>
    <cellStyle name="Note 3 2 2 2 4 2 2 3" xfId="14360" xr:uid="{00000000-0005-0000-0000-000018380000}"/>
    <cellStyle name="Note 3 2 2 2 4 2 2 3 2" xfId="14361" xr:uid="{00000000-0005-0000-0000-000019380000}"/>
    <cellStyle name="Note 3 2 2 2 4 2 2 3 2 2" xfId="28488" xr:uid="{00000000-0005-0000-0000-0000486F0000}"/>
    <cellStyle name="Note 3 2 2 2 4 2 2 4" xfId="14362" xr:uid="{00000000-0005-0000-0000-00001A380000}"/>
    <cellStyle name="Note 3 2 2 2 4 2 2 4 2" xfId="28737" xr:uid="{00000000-0005-0000-0000-000041700000}"/>
    <cellStyle name="Note 3 2 2 2 4 2 3" xfId="14363" xr:uid="{00000000-0005-0000-0000-00001B380000}"/>
    <cellStyle name="Note 3 2 2 2 4 2 3 2" xfId="14364" xr:uid="{00000000-0005-0000-0000-00001C380000}"/>
    <cellStyle name="Note 3 2 2 2 4 2 3 3" xfId="25580" xr:uid="{00000000-0005-0000-0000-0000EC630000}"/>
    <cellStyle name="Note 3 2 2 2 4 2 4" xfId="14365" xr:uid="{00000000-0005-0000-0000-00001D380000}"/>
    <cellStyle name="Note 3 2 2 2 4 2 4 2" xfId="14366" xr:uid="{00000000-0005-0000-0000-00001E380000}"/>
    <cellStyle name="Note 3 2 2 2 4 2 4 2 2" xfId="29538" xr:uid="{00000000-0005-0000-0000-000062730000}"/>
    <cellStyle name="Note 3 2 2 2 4 2 5" xfId="14367" xr:uid="{00000000-0005-0000-0000-00001F380000}"/>
    <cellStyle name="Note 3 2 2 2 4 2 6" xfId="30021" xr:uid="{00000000-0005-0000-0000-000045750000}"/>
    <cellStyle name="Note 3 2 2 2 4 3" xfId="14368" xr:uid="{00000000-0005-0000-0000-000020380000}"/>
    <cellStyle name="Note 3 2 2 2 4 3 2" xfId="14369" xr:uid="{00000000-0005-0000-0000-000021380000}"/>
    <cellStyle name="Note 3 2 2 2 4 3 2 2" xfId="14370" xr:uid="{00000000-0005-0000-0000-000022380000}"/>
    <cellStyle name="Note 3 2 2 2 4 3 3" xfId="14371" xr:uid="{00000000-0005-0000-0000-000023380000}"/>
    <cellStyle name="Note 3 2 2 2 4 3 3 2" xfId="14372" xr:uid="{00000000-0005-0000-0000-000024380000}"/>
    <cellStyle name="Note 3 2 2 2 4 3 4" xfId="14373" xr:uid="{00000000-0005-0000-0000-000025380000}"/>
    <cellStyle name="Note 3 2 2 2 4 4" xfId="14374" xr:uid="{00000000-0005-0000-0000-000026380000}"/>
    <cellStyle name="Note 3 2 2 2 4 4 2" xfId="14375" xr:uid="{00000000-0005-0000-0000-000027380000}"/>
    <cellStyle name="Note 3 2 2 2 4 5" xfId="14376" xr:uid="{00000000-0005-0000-0000-000028380000}"/>
    <cellStyle name="Note 3 2 2 2 4 5 2" xfId="14377" xr:uid="{00000000-0005-0000-0000-000029380000}"/>
    <cellStyle name="Note 3 2 2 2 4 5 3" xfId="26249" xr:uid="{00000000-0005-0000-0000-000089660000}"/>
    <cellStyle name="Note 3 2 2 2 4 6" xfId="14378" xr:uid="{00000000-0005-0000-0000-00002A380000}"/>
    <cellStyle name="Note 3 2 2 2 4 7" xfId="29368" xr:uid="{00000000-0005-0000-0000-0000B8720000}"/>
    <cellStyle name="Note 3 2 2 2 5" xfId="1599" xr:uid="{00000000-0005-0000-0000-00003F060000}"/>
    <cellStyle name="Note 3 2 2 2 5 2" xfId="2584" xr:uid="{00000000-0005-0000-0000-0000180A0000}"/>
    <cellStyle name="Note 3 2 2 2 5 2 2" xfId="14379" xr:uid="{00000000-0005-0000-0000-00002B380000}"/>
    <cellStyle name="Note 3 2 2 2 5 2 2 2" xfId="14380" xr:uid="{00000000-0005-0000-0000-00002C380000}"/>
    <cellStyle name="Note 3 2 2 2 5 2 2 2 2" xfId="14381" xr:uid="{00000000-0005-0000-0000-00002D380000}"/>
    <cellStyle name="Note 3 2 2 2 5 2 2 2 3" xfId="29050" xr:uid="{00000000-0005-0000-0000-00007A710000}"/>
    <cellStyle name="Note 3 2 2 2 5 2 2 3" xfId="14382" xr:uid="{00000000-0005-0000-0000-00002E380000}"/>
    <cellStyle name="Note 3 2 2 2 5 2 2 3 2" xfId="14383" xr:uid="{00000000-0005-0000-0000-00002F380000}"/>
    <cellStyle name="Note 3 2 2 2 5 2 2 4" xfId="14384" xr:uid="{00000000-0005-0000-0000-000030380000}"/>
    <cellStyle name="Note 3 2 2 2 5 2 2 5" xfId="25565" xr:uid="{00000000-0005-0000-0000-0000DD630000}"/>
    <cellStyle name="Note 3 2 2 2 5 2 3" xfId="14385" xr:uid="{00000000-0005-0000-0000-000031380000}"/>
    <cellStyle name="Note 3 2 2 2 5 2 3 2" xfId="14386" xr:uid="{00000000-0005-0000-0000-000032380000}"/>
    <cellStyle name="Note 3 2 2 2 5 2 3 3" xfId="27925" xr:uid="{00000000-0005-0000-0000-0000156D0000}"/>
    <cellStyle name="Note 3 2 2 2 5 2 4" xfId="14387" xr:uid="{00000000-0005-0000-0000-000033380000}"/>
    <cellStyle name="Note 3 2 2 2 5 2 4 2" xfId="14388" xr:uid="{00000000-0005-0000-0000-000034380000}"/>
    <cellStyle name="Note 3 2 2 2 5 2 5" xfId="14389" xr:uid="{00000000-0005-0000-0000-000035380000}"/>
    <cellStyle name="Note 3 2 2 2 5 2 6" xfId="32233" xr:uid="{00000000-0005-0000-0000-0000E97D0000}"/>
    <cellStyle name="Note 3 2 2 2 5 3" xfId="14390" xr:uid="{00000000-0005-0000-0000-000036380000}"/>
    <cellStyle name="Note 3 2 2 2 5 3 2" xfId="14391" xr:uid="{00000000-0005-0000-0000-000037380000}"/>
    <cellStyle name="Note 3 2 2 2 5 3 2 2" xfId="14392" xr:uid="{00000000-0005-0000-0000-000038380000}"/>
    <cellStyle name="Note 3 2 2 2 5 3 2 3" xfId="26159" xr:uid="{00000000-0005-0000-0000-00002F660000}"/>
    <cellStyle name="Note 3 2 2 2 5 3 3" xfId="14393" xr:uid="{00000000-0005-0000-0000-000039380000}"/>
    <cellStyle name="Note 3 2 2 2 5 3 3 2" xfId="14394" xr:uid="{00000000-0005-0000-0000-00003A380000}"/>
    <cellStyle name="Note 3 2 2 2 5 3 3 3" xfId="27204" xr:uid="{00000000-0005-0000-0000-0000446A0000}"/>
    <cellStyle name="Note 3 2 2 2 5 3 4" xfId="14395" xr:uid="{00000000-0005-0000-0000-00003B380000}"/>
    <cellStyle name="Note 3 2 2 2 5 3 5" xfId="25221" xr:uid="{00000000-0005-0000-0000-000085620000}"/>
    <cellStyle name="Note 3 2 2 2 5 4" xfId="14396" xr:uid="{00000000-0005-0000-0000-00003C380000}"/>
    <cellStyle name="Note 3 2 2 2 5 4 2" xfId="14397" xr:uid="{00000000-0005-0000-0000-00003D380000}"/>
    <cellStyle name="Note 3 2 2 2 5 4 3" xfId="29059" xr:uid="{00000000-0005-0000-0000-000083710000}"/>
    <cellStyle name="Note 3 2 2 2 5 5" xfId="14398" xr:uid="{00000000-0005-0000-0000-00003E380000}"/>
    <cellStyle name="Note 3 2 2 2 5 5 2" xfId="14399" xr:uid="{00000000-0005-0000-0000-00003F380000}"/>
    <cellStyle name="Note 3 2 2 2 5 5 2 2" xfId="30228" xr:uid="{00000000-0005-0000-0000-000014760000}"/>
    <cellStyle name="Note 3 2 2 2 5 5 3" xfId="29562" xr:uid="{00000000-0005-0000-0000-00007A730000}"/>
    <cellStyle name="Note 3 2 2 2 5 6" xfId="14400" xr:uid="{00000000-0005-0000-0000-000040380000}"/>
    <cellStyle name="Note 3 2 2 2 5 6 2" xfId="30933" xr:uid="{00000000-0005-0000-0000-0000D5780000}"/>
    <cellStyle name="Note 3 2 2 2 6" xfId="1846" xr:uid="{00000000-0005-0000-0000-000036070000}"/>
    <cellStyle name="Note 3 2 2 2 6 2" xfId="14401" xr:uid="{00000000-0005-0000-0000-000041380000}"/>
    <cellStyle name="Note 3 2 2 2 6 2 2" xfId="14402" xr:uid="{00000000-0005-0000-0000-000042380000}"/>
    <cellStyle name="Note 3 2 2 2 6 2 2 2" xfId="14403" xr:uid="{00000000-0005-0000-0000-000043380000}"/>
    <cellStyle name="Note 3 2 2 2 6 2 3" xfId="14404" xr:uid="{00000000-0005-0000-0000-000044380000}"/>
    <cellStyle name="Note 3 2 2 2 6 2 3 2" xfId="14405" xr:uid="{00000000-0005-0000-0000-000045380000}"/>
    <cellStyle name="Note 3 2 2 2 6 2 3 3" xfId="26908" xr:uid="{00000000-0005-0000-0000-00001C690000}"/>
    <cellStyle name="Note 3 2 2 2 6 2 4" xfId="14406" xr:uid="{00000000-0005-0000-0000-000046380000}"/>
    <cellStyle name="Note 3 2 2 2 6 3" xfId="14407" xr:uid="{00000000-0005-0000-0000-000047380000}"/>
    <cellStyle name="Note 3 2 2 2 6 3 2" xfId="14408" xr:uid="{00000000-0005-0000-0000-000048380000}"/>
    <cellStyle name="Note 3 2 2 2 6 4" xfId="14409" xr:uid="{00000000-0005-0000-0000-000049380000}"/>
    <cellStyle name="Note 3 2 2 2 6 4 2" xfId="14410" xr:uid="{00000000-0005-0000-0000-00004A380000}"/>
    <cellStyle name="Note 3 2 2 2 6 5" xfId="14411" xr:uid="{00000000-0005-0000-0000-00004B380000}"/>
    <cellStyle name="Note 3 2 2 2 6 6" xfId="31995" xr:uid="{00000000-0005-0000-0000-0000FB7C0000}"/>
    <cellStyle name="Note 3 2 2 2 7" xfId="2827" xr:uid="{00000000-0005-0000-0000-00000B0B0000}"/>
    <cellStyle name="Note 3 2 2 2 7 2" xfId="14412" xr:uid="{00000000-0005-0000-0000-00004C380000}"/>
    <cellStyle name="Note 3 2 2 2 7 2 2" xfId="14413" xr:uid="{00000000-0005-0000-0000-00004D380000}"/>
    <cellStyle name="Note 3 2 2 2 7 3" xfId="14414" xr:uid="{00000000-0005-0000-0000-00004E380000}"/>
    <cellStyle name="Note 3 2 2 2 7 3 2" xfId="14415" xr:uid="{00000000-0005-0000-0000-00004F380000}"/>
    <cellStyle name="Note 3 2 2 2 7 3 3" xfId="29559" xr:uid="{00000000-0005-0000-0000-000077730000}"/>
    <cellStyle name="Note 3 2 2 2 7 4" xfId="14416" xr:uid="{00000000-0005-0000-0000-000050380000}"/>
    <cellStyle name="Note 3 2 2 2 7 5" xfId="31933" xr:uid="{00000000-0005-0000-0000-0000BD7C0000}"/>
    <cellStyle name="Note 3 2 2 2 8" xfId="14417" xr:uid="{00000000-0005-0000-0000-000051380000}"/>
    <cellStyle name="Note 3 2 2 2 8 2" xfId="14418" xr:uid="{00000000-0005-0000-0000-000052380000}"/>
    <cellStyle name="Note 3 2 2 2 8 2 2" xfId="28294" xr:uid="{00000000-0005-0000-0000-0000866E0000}"/>
    <cellStyle name="Note 3 2 2 2 8 3" xfId="26308" xr:uid="{00000000-0005-0000-0000-0000C4660000}"/>
    <cellStyle name="Note 3 2 2 2 9" xfId="14419" xr:uid="{00000000-0005-0000-0000-000053380000}"/>
    <cellStyle name="Note 3 2 2 2 9 2" xfId="14420" xr:uid="{00000000-0005-0000-0000-000054380000}"/>
    <cellStyle name="Note 3 2 2 3" xfId="1252" xr:uid="{00000000-0005-0000-0000-0000E4040000}"/>
    <cellStyle name="Note 3 2 2 3 2" xfId="1370" xr:uid="{00000000-0005-0000-0000-00005A050000}"/>
    <cellStyle name="Note 3 2 2 3 2 2" xfId="2361" xr:uid="{00000000-0005-0000-0000-000039090000}"/>
    <cellStyle name="Note 3 2 2 3 2 2 2" xfId="14421" xr:uid="{00000000-0005-0000-0000-000055380000}"/>
    <cellStyle name="Note 3 2 2 3 2 2 2 2" xfId="14422" xr:uid="{00000000-0005-0000-0000-000056380000}"/>
    <cellStyle name="Note 3 2 2 3 2 2 2 2 2" xfId="14423" xr:uid="{00000000-0005-0000-0000-000057380000}"/>
    <cellStyle name="Note 3 2 2 3 2 2 2 3" xfId="14424" xr:uid="{00000000-0005-0000-0000-000058380000}"/>
    <cellStyle name="Note 3 2 2 3 2 2 2 3 2" xfId="14425" xr:uid="{00000000-0005-0000-0000-000059380000}"/>
    <cellStyle name="Note 3 2 2 3 2 2 2 4" xfId="14426" xr:uid="{00000000-0005-0000-0000-00005A380000}"/>
    <cellStyle name="Note 3 2 2 3 2 2 2 4 2" xfId="27323" xr:uid="{00000000-0005-0000-0000-0000BB6A0000}"/>
    <cellStyle name="Note 3 2 2 3 2 2 3" xfId="14427" xr:uid="{00000000-0005-0000-0000-00005B380000}"/>
    <cellStyle name="Note 3 2 2 3 2 2 3 2" xfId="14428" xr:uid="{00000000-0005-0000-0000-00005C380000}"/>
    <cellStyle name="Note 3 2 2 3 2 2 4" xfId="14429" xr:uid="{00000000-0005-0000-0000-00005D380000}"/>
    <cellStyle name="Note 3 2 2 3 2 2 4 2" xfId="14430" xr:uid="{00000000-0005-0000-0000-00005E380000}"/>
    <cellStyle name="Note 3 2 2 3 2 2 4 3" xfId="27768" xr:uid="{00000000-0005-0000-0000-0000786C0000}"/>
    <cellStyle name="Note 3 2 2 3 2 2 5" xfId="14431" xr:uid="{00000000-0005-0000-0000-00005F380000}"/>
    <cellStyle name="Note 3 2 2 3 2 2 6" xfId="28015" xr:uid="{00000000-0005-0000-0000-00006F6D0000}"/>
    <cellStyle name="Note 3 2 2 3 2 3" xfId="14432" xr:uid="{00000000-0005-0000-0000-000060380000}"/>
    <cellStyle name="Note 3 2 2 3 2 3 2" xfId="14433" xr:uid="{00000000-0005-0000-0000-000061380000}"/>
    <cellStyle name="Note 3 2 2 3 2 3 2 2" xfId="14434" xr:uid="{00000000-0005-0000-0000-000062380000}"/>
    <cellStyle name="Note 3 2 2 3 2 3 2 2 2" xfId="26804" xr:uid="{00000000-0005-0000-0000-0000B4680000}"/>
    <cellStyle name="Note 3 2 2 3 2 3 3" xfId="14435" xr:uid="{00000000-0005-0000-0000-000063380000}"/>
    <cellStyle name="Note 3 2 2 3 2 3 3 2" xfId="14436" xr:uid="{00000000-0005-0000-0000-000064380000}"/>
    <cellStyle name="Note 3 2 2 3 2 3 4" xfId="14437" xr:uid="{00000000-0005-0000-0000-000065380000}"/>
    <cellStyle name="Note 3 2 2 3 2 4" xfId="14438" xr:uid="{00000000-0005-0000-0000-000066380000}"/>
    <cellStyle name="Note 3 2 2 3 2 4 2" xfId="14439" xr:uid="{00000000-0005-0000-0000-000067380000}"/>
    <cellStyle name="Note 3 2 2 3 2 5" xfId="14440" xr:uid="{00000000-0005-0000-0000-000068380000}"/>
    <cellStyle name="Note 3 2 2 3 2 5 2" xfId="14441" xr:uid="{00000000-0005-0000-0000-000069380000}"/>
    <cellStyle name="Note 3 2 2 3 2 5 3" xfId="25637" xr:uid="{00000000-0005-0000-0000-000025640000}"/>
    <cellStyle name="Note 3 2 2 3 2 6" xfId="14442" xr:uid="{00000000-0005-0000-0000-00006A380000}"/>
    <cellStyle name="Note 3 2 2 3 2 7" xfId="29573" xr:uid="{00000000-0005-0000-0000-000085730000}"/>
    <cellStyle name="Note 3 2 2 3 3" xfId="1632" xr:uid="{00000000-0005-0000-0000-000060060000}"/>
    <cellStyle name="Note 3 2 2 3 3 2" xfId="2617" xr:uid="{00000000-0005-0000-0000-0000390A0000}"/>
    <cellStyle name="Note 3 2 2 3 3 2 2" xfId="14443" xr:uid="{00000000-0005-0000-0000-00006B380000}"/>
    <cellStyle name="Note 3 2 2 3 3 2 2 2" xfId="14444" xr:uid="{00000000-0005-0000-0000-00006C380000}"/>
    <cellStyle name="Note 3 2 2 3 3 2 2 2 2" xfId="14445" xr:uid="{00000000-0005-0000-0000-00006D380000}"/>
    <cellStyle name="Note 3 2 2 3 3 2 2 3" xfId="14446" xr:uid="{00000000-0005-0000-0000-00006E380000}"/>
    <cellStyle name="Note 3 2 2 3 3 2 2 3 2" xfId="14447" xr:uid="{00000000-0005-0000-0000-00006F380000}"/>
    <cellStyle name="Note 3 2 2 3 3 2 2 3 3" xfId="30142" xr:uid="{00000000-0005-0000-0000-0000BE750000}"/>
    <cellStyle name="Note 3 2 2 3 3 2 2 4" xfId="14448" xr:uid="{00000000-0005-0000-0000-000070380000}"/>
    <cellStyle name="Note 3 2 2 3 3 2 2 4 2" xfId="28951" xr:uid="{00000000-0005-0000-0000-000017710000}"/>
    <cellStyle name="Note 3 2 2 3 3 2 3" xfId="14449" xr:uid="{00000000-0005-0000-0000-000071380000}"/>
    <cellStyle name="Note 3 2 2 3 3 2 3 2" xfId="14450" xr:uid="{00000000-0005-0000-0000-000072380000}"/>
    <cellStyle name="Note 3 2 2 3 3 2 4" xfId="14451" xr:uid="{00000000-0005-0000-0000-000073380000}"/>
    <cellStyle name="Note 3 2 2 3 3 2 4 2" xfId="14452" xr:uid="{00000000-0005-0000-0000-000074380000}"/>
    <cellStyle name="Note 3 2 2 3 3 2 4 2 2" xfId="29748" xr:uid="{00000000-0005-0000-0000-000034740000}"/>
    <cellStyle name="Note 3 2 2 3 3 2 5" xfId="14453" xr:uid="{00000000-0005-0000-0000-000075380000}"/>
    <cellStyle name="Note 3 2 2 3 3 2 6" xfId="29662" xr:uid="{00000000-0005-0000-0000-0000DE730000}"/>
    <cellStyle name="Note 3 2 2 3 3 3" xfId="14454" xr:uid="{00000000-0005-0000-0000-000076380000}"/>
    <cellStyle name="Note 3 2 2 3 3 3 2" xfId="14455" xr:uid="{00000000-0005-0000-0000-000077380000}"/>
    <cellStyle name="Note 3 2 2 3 3 3 2 2" xfId="14456" xr:uid="{00000000-0005-0000-0000-000078380000}"/>
    <cellStyle name="Note 3 2 2 3 3 3 2 2 2" xfId="27155" xr:uid="{00000000-0005-0000-0000-0000136A0000}"/>
    <cellStyle name="Note 3 2 2 3 3 3 3" xfId="14457" xr:uid="{00000000-0005-0000-0000-000079380000}"/>
    <cellStyle name="Note 3 2 2 3 3 3 3 2" xfId="14458" xr:uid="{00000000-0005-0000-0000-00007A380000}"/>
    <cellStyle name="Note 3 2 2 3 3 3 4" xfId="14459" xr:uid="{00000000-0005-0000-0000-00007B380000}"/>
    <cellStyle name="Note 3 2 2 3 3 3 5" xfId="25231" xr:uid="{00000000-0005-0000-0000-00008F620000}"/>
    <cellStyle name="Note 3 2 2 3 3 4" xfId="14460" xr:uid="{00000000-0005-0000-0000-00007C380000}"/>
    <cellStyle name="Note 3 2 2 3 3 4 2" xfId="14461" xr:uid="{00000000-0005-0000-0000-00007D380000}"/>
    <cellStyle name="Note 3 2 2 3 3 5" xfId="14462" xr:uid="{00000000-0005-0000-0000-00007E380000}"/>
    <cellStyle name="Note 3 2 2 3 3 5 2" xfId="14463" xr:uid="{00000000-0005-0000-0000-00007F380000}"/>
    <cellStyle name="Note 3 2 2 3 3 6" xfId="14464" xr:uid="{00000000-0005-0000-0000-000080380000}"/>
    <cellStyle name="Note 3 2 2 3 3 7" xfId="28928" xr:uid="{00000000-0005-0000-0000-000000710000}"/>
    <cellStyle name="Note 3 2 2 3 4" xfId="2250" xr:uid="{00000000-0005-0000-0000-0000CA080000}"/>
    <cellStyle name="Note 3 2 2 3 4 2" xfId="14465" xr:uid="{00000000-0005-0000-0000-000081380000}"/>
    <cellStyle name="Note 3 2 2 3 4 2 2" xfId="14466" xr:uid="{00000000-0005-0000-0000-000082380000}"/>
    <cellStyle name="Note 3 2 2 3 4 2 2 2" xfId="14467" xr:uid="{00000000-0005-0000-0000-000083380000}"/>
    <cellStyle name="Note 3 2 2 3 4 2 2 2 2" xfId="30306" xr:uid="{00000000-0005-0000-0000-000062760000}"/>
    <cellStyle name="Note 3 2 2 3 4 2 3" xfId="14468" xr:uid="{00000000-0005-0000-0000-000084380000}"/>
    <cellStyle name="Note 3 2 2 3 4 2 3 2" xfId="14469" xr:uid="{00000000-0005-0000-0000-000085380000}"/>
    <cellStyle name="Note 3 2 2 3 4 2 4" xfId="14470" xr:uid="{00000000-0005-0000-0000-000086380000}"/>
    <cellStyle name="Note 3 2 2 3 4 2 4 2" xfId="31002" xr:uid="{00000000-0005-0000-0000-00001A790000}"/>
    <cellStyle name="Note 3 2 2 3 4 3" xfId="14471" xr:uid="{00000000-0005-0000-0000-000087380000}"/>
    <cellStyle name="Note 3 2 2 3 4 3 2" xfId="14472" xr:uid="{00000000-0005-0000-0000-000088380000}"/>
    <cellStyle name="Note 3 2 2 3 4 4" xfId="14473" xr:uid="{00000000-0005-0000-0000-000089380000}"/>
    <cellStyle name="Note 3 2 2 3 4 4 2" xfId="14474" xr:uid="{00000000-0005-0000-0000-00008A380000}"/>
    <cellStyle name="Note 3 2 2 3 4 4 3" xfId="30096" xr:uid="{00000000-0005-0000-0000-000090750000}"/>
    <cellStyle name="Note 3 2 2 3 4 5" xfId="14475" xr:uid="{00000000-0005-0000-0000-00008B380000}"/>
    <cellStyle name="Note 3 2 2 3 5" xfId="14476" xr:uid="{00000000-0005-0000-0000-00008C380000}"/>
    <cellStyle name="Note 3 2 2 3 5 2" xfId="14477" xr:uid="{00000000-0005-0000-0000-00008D380000}"/>
    <cellStyle name="Note 3 2 2 3 5 2 2" xfId="14478" xr:uid="{00000000-0005-0000-0000-00008E380000}"/>
    <cellStyle name="Note 3 2 2 3 5 3" xfId="14479" xr:uid="{00000000-0005-0000-0000-00008F380000}"/>
    <cellStyle name="Note 3 2 2 3 5 3 2" xfId="14480" xr:uid="{00000000-0005-0000-0000-000090380000}"/>
    <cellStyle name="Note 3 2 2 3 5 4" xfId="14481" xr:uid="{00000000-0005-0000-0000-000091380000}"/>
    <cellStyle name="Note 3 2 2 3 5 5" xfId="32589" xr:uid="{00000000-0005-0000-0000-00004D7F0000}"/>
    <cellStyle name="Note 3 2 2 3 6" xfId="14482" xr:uid="{00000000-0005-0000-0000-000092380000}"/>
    <cellStyle name="Note 3 2 2 3 6 2" xfId="14483" xr:uid="{00000000-0005-0000-0000-000093380000}"/>
    <cellStyle name="Note 3 2 2 3 6 2 2" xfId="31108" xr:uid="{00000000-0005-0000-0000-000084790000}"/>
    <cellStyle name="Note 3 2 2 3 6 3" xfId="27553" xr:uid="{00000000-0005-0000-0000-0000A16B0000}"/>
    <cellStyle name="Note 3 2 2 3 7" xfId="14484" xr:uid="{00000000-0005-0000-0000-000094380000}"/>
    <cellStyle name="Note 3 2 2 3 7 2" xfId="14485" xr:uid="{00000000-0005-0000-0000-000095380000}"/>
    <cellStyle name="Note 3 2 2 3 7 3" xfId="25731" xr:uid="{00000000-0005-0000-0000-000083640000}"/>
    <cellStyle name="Note 3 2 2 3 8" xfId="14486" xr:uid="{00000000-0005-0000-0000-000096380000}"/>
    <cellStyle name="Note 3 2 2 3 9" xfId="31493" xr:uid="{00000000-0005-0000-0000-0000057B0000}"/>
    <cellStyle name="Note 3 2 2 4" xfId="1059" xr:uid="{00000000-0005-0000-0000-000023040000}"/>
    <cellStyle name="Note 3 2 2 4 2" xfId="1456" xr:uid="{00000000-0005-0000-0000-0000B0050000}"/>
    <cellStyle name="Note 3 2 2 4 2 2" xfId="2447" xr:uid="{00000000-0005-0000-0000-00008F090000}"/>
    <cellStyle name="Note 3 2 2 4 2 2 2" xfId="14487" xr:uid="{00000000-0005-0000-0000-000097380000}"/>
    <cellStyle name="Note 3 2 2 4 2 2 2 2" xfId="14488" xr:uid="{00000000-0005-0000-0000-000098380000}"/>
    <cellStyle name="Note 3 2 2 4 2 2 2 2 2" xfId="14489" xr:uid="{00000000-0005-0000-0000-000099380000}"/>
    <cellStyle name="Note 3 2 2 4 2 2 2 2 2 2" xfId="27285" xr:uid="{00000000-0005-0000-0000-0000956A0000}"/>
    <cellStyle name="Note 3 2 2 4 2 2 2 3" xfId="14490" xr:uid="{00000000-0005-0000-0000-00009A380000}"/>
    <cellStyle name="Note 3 2 2 4 2 2 2 3 2" xfId="14491" xr:uid="{00000000-0005-0000-0000-00009B380000}"/>
    <cellStyle name="Note 3 2 2 4 2 2 2 4" xfId="14492" xr:uid="{00000000-0005-0000-0000-00009C380000}"/>
    <cellStyle name="Note 3 2 2 4 2 2 3" xfId="14493" xr:uid="{00000000-0005-0000-0000-00009D380000}"/>
    <cellStyle name="Note 3 2 2 4 2 2 3 2" xfId="14494" xr:uid="{00000000-0005-0000-0000-00009E380000}"/>
    <cellStyle name="Note 3 2 2 4 2 2 3 3" xfId="25438" xr:uid="{00000000-0005-0000-0000-00005E630000}"/>
    <cellStyle name="Note 3 2 2 4 2 2 4" xfId="14495" xr:uid="{00000000-0005-0000-0000-00009F380000}"/>
    <cellStyle name="Note 3 2 2 4 2 2 4 2" xfId="14496" xr:uid="{00000000-0005-0000-0000-0000A0380000}"/>
    <cellStyle name="Note 3 2 2 4 2 2 4 2 2" xfId="25682" xr:uid="{00000000-0005-0000-0000-000052640000}"/>
    <cellStyle name="Note 3 2 2 4 2 2 5" xfId="14497" xr:uid="{00000000-0005-0000-0000-0000A1380000}"/>
    <cellStyle name="Note 3 2 2 4 2 3" xfId="14498" xr:uid="{00000000-0005-0000-0000-0000A2380000}"/>
    <cellStyle name="Note 3 2 2 4 2 3 2" xfId="14499" xr:uid="{00000000-0005-0000-0000-0000A3380000}"/>
    <cellStyle name="Note 3 2 2 4 2 3 2 2" xfId="14500" xr:uid="{00000000-0005-0000-0000-0000A4380000}"/>
    <cellStyle name="Note 3 2 2 4 2 3 3" xfId="14501" xr:uid="{00000000-0005-0000-0000-0000A5380000}"/>
    <cellStyle name="Note 3 2 2 4 2 3 3 2" xfId="14502" xr:uid="{00000000-0005-0000-0000-0000A6380000}"/>
    <cellStyle name="Note 3 2 2 4 2 3 3 3" xfId="26843" xr:uid="{00000000-0005-0000-0000-0000DB680000}"/>
    <cellStyle name="Note 3 2 2 4 2 3 4" xfId="14503" xr:uid="{00000000-0005-0000-0000-0000A7380000}"/>
    <cellStyle name="Note 3 2 2 4 2 3 4 2" xfId="30172" xr:uid="{00000000-0005-0000-0000-0000DC750000}"/>
    <cellStyle name="Note 3 2 2 4 2 4" xfId="14504" xr:uid="{00000000-0005-0000-0000-0000A8380000}"/>
    <cellStyle name="Note 3 2 2 4 2 4 2" xfId="14505" xr:uid="{00000000-0005-0000-0000-0000A9380000}"/>
    <cellStyle name="Note 3 2 2 4 2 4 2 2" xfId="30222" xr:uid="{00000000-0005-0000-0000-00000E760000}"/>
    <cellStyle name="Note 3 2 2 4 2 5" xfId="14506" xr:uid="{00000000-0005-0000-0000-0000AA380000}"/>
    <cellStyle name="Note 3 2 2 4 2 5 2" xfId="14507" xr:uid="{00000000-0005-0000-0000-0000AB380000}"/>
    <cellStyle name="Note 3 2 2 4 2 5 3" xfId="30007" xr:uid="{00000000-0005-0000-0000-000037750000}"/>
    <cellStyle name="Note 3 2 2 4 2 6" xfId="14508" xr:uid="{00000000-0005-0000-0000-0000AC380000}"/>
    <cellStyle name="Note 3 2 2 4 2 6 2" xfId="29134" xr:uid="{00000000-0005-0000-0000-0000CE710000}"/>
    <cellStyle name="Note 3 2 2 4 2 7" xfId="31731" xr:uid="{00000000-0005-0000-0000-0000F37B0000}"/>
    <cellStyle name="Note 3 2 2 4 3" xfId="1718" xr:uid="{00000000-0005-0000-0000-0000B6060000}"/>
    <cellStyle name="Note 3 2 2 4 3 2" xfId="2703" xr:uid="{00000000-0005-0000-0000-00008F0A0000}"/>
    <cellStyle name="Note 3 2 2 4 3 2 2" xfId="14509" xr:uid="{00000000-0005-0000-0000-0000AD380000}"/>
    <cellStyle name="Note 3 2 2 4 3 2 2 2" xfId="14510" xr:uid="{00000000-0005-0000-0000-0000AE380000}"/>
    <cellStyle name="Note 3 2 2 4 3 2 2 2 2" xfId="14511" xr:uid="{00000000-0005-0000-0000-0000AF380000}"/>
    <cellStyle name="Note 3 2 2 4 3 2 2 3" xfId="14512" xr:uid="{00000000-0005-0000-0000-0000B0380000}"/>
    <cellStyle name="Note 3 2 2 4 3 2 2 3 2" xfId="14513" xr:uid="{00000000-0005-0000-0000-0000B1380000}"/>
    <cellStyle name="Note 3 2 2 4 3 2 2 4" xfId="14514" xr:uid="{00000000-0005-0000-0000-0000B2380000}"/>
    <cellStyle name="Note 3 2 2 4 3 2 2 5" xfId="29922" xr:uid="{00000000-0005-0000-0000-0000E2740000}"/>
    <cellStyle name="Note 3 2 2 4 3 2 3" xfId="14515" xr:uid="{00000000-0005-0000-0000-0000B3380000}"/>
    <cellStyle name="Note 3 2 2 4 3 2 3 2" xfId="14516" xr:uid="{00000000-0005-0000-0000-0000B4380000}"/>
    <cellStyle name="Note 3 2 2 4 3 2 4" xfId="14517" xr:uid="{00000000-0005-0000-0000-0000B5380000}"/>
    <cellStyle name="Note 3 2 2 4 3 2 4 2" xfId="14518" xr:uid="{00000000-0005-0000-0000-0000B6380000}"/>
    <cellStyle name="Note 3 2 2 4 3 2 5" xfId="14519" xr:uid="{00000000-0005-0000-0000-0000B7380000}"/>
    <cellStyle name="Note 3 2 2 4 3 2 6" xfId="30609" xr:uid="{00000000-0005-0000-0000-000091770000}"/>
    <cellStyle name="Note 3 2 2 4 3 3" xfId="14520" xr:uid="{00000000-0005-0000-0000-0000B8380000}"/>
    <cellStyle name="Note 3 2 2 4 3 3 2" xfId="14521" xr:uid="{00000000-0005-0000-0000-0000B9380000}"/>
    <cellStyle name="Note 3 2 2 4 3 3 2 2" xfId="14522" xr:uid="{00000000-0005-0000-0000-0000BA380000}"/>
    <cellStyle name="Note 3 2 2 4 3 3 2 2 2" xfId="25887" xr:uid="{00000000-0005-0000-0000-00001F650000}"/>
    <cellStyle name="Note 3 2 2 4 3 3 2 3" xfId="25735" xr:uid="{00000000-0005-0000-0000-000087640000}"/>
    <cellStyle name="Note 3 2 2 4 3 3 3" xfId="14523" xr:uid="{00000000-0005-0000-0000-0000BB380000}"/>
    <cellStyle name="Note 3 2 2 4 3 3 3 2" xfId="14524" xr:uid="{00000000-0005-0000-0000-0000BC380000}"/>
    <cellStyle name="Note 3 2 2 4 3 3 3 3" xfId="29957" xr:uid="{00000000-0005-0000-0000-000005750000}"/>
    <cellStyle name="Note 3 2 2 4 3 3 4" xfId="14525" xr:uid="{00000000-0005-0000-0000-0000BD380000}"/>
    <cellStyle name="Note 3 2 2 4 3 3 4 2" xfId="25996" xr:uid="{00000000-0005-0000-0000-00008C650000}"/>
    <cellStyle name="Note 3 2 2 4 3 4" xfId="14526" xr:uid="{00000000-0005-0000-0000-0000BE380000}"/>
    <cellStyle name="Note 3 2 2 4 3 4 2" xfId="14527" xr:uid="{00000000-0005-0000-0000-0000BF380000}"/>
    <cellStyle name="Note 3 2 2 4 3 4 2 2" xfId="27440" xr:uid="{00000000-0005-0000-0000-0000306B0000}"/>
    <cellStyle name="Note 3 2 2 4 3 5" xfId="14528" xr:uid="{00000000-0005-0000-0000-0000C0380000}"/>
    <cellStyle name="Note 3 2 2 4 3 5 2" xfId="14529" xr:uid="{00000000-0005-0000-0000-0000C1380000}"/>
    <cellStyle name="Note 3 2 2 4 3 5 2 2" xfId="26996" xr:uid="{00000000-0005-0000-0000-000074690000}"/>
    <cellStyle name="Note 3 2 2 4 3 6" xfId="14530" xr:uid="{00000000-0005-0000-0000-0000C2380000}"/>
    <cellStyle name="Note 3 2 2 4 4" xfId="2069" xr:uid="{00000000-0005-0000-0000-000015080000}"/>
    <cellStyle name="Note 3 2 2 4 4 2" xfId="14531" xr:uid="{00000000-0005-0000-0000-0000C3380000}"/>
    <cellStyle name="Note 3 2 2 4 4 2 2" xfId="14532" xr:uid="{00000000-0005-0000-0000-0000C4380000}"/>
    <cellStyle name="Note 3 2 2 4 4 2 2 2" xfId="14533" xr:uid="{00000000-0005-0000-0000-0000C5380000}"/>
    <cellStyle name="Note 3 2 2 4 4 2 2 3" xfId="27941" xr:uid="{00000000-0005-0000-0000-0000256D0000}"/>
    <cellStyle name="Note 3 2 2 4 4 2 3" xfId="14534" xr:uid="{00000000-0005-0000-0000-0000C6380000}"/>
    <cellStyle name="Note 3 2 2 4 4 2 3 2" xfId="14535" xr:uid="{00000000-0005-0000-0000-0000C7380000}"/>
    <cellStyle name="Note 3 2 2 4 4 2 3 2 2" xfId="29291" xr:uid="{00000000-0005-0000-0000-00006B720000}"/>
    <cellStyle name="Note 3 2 2 4 4 2 4" xfId="14536" xr:uid="{00000000-0005-0000-0000-0000C8380000}"/>
    <cellStyle name="Note 3 2 2 4 4 3" xfId="14537" xr:uid="{00000000-0005-0000-0000-0000C9380000}"/>
    <cellStyle name="Note 3 2 2 4 4 3 2" xfId="14538" xr:uid="{00000000-0005-0000-0000-0000CA380000}"/>
    <cellStyle name="Note 3 2 2 4 4 3 2 2" xfId="30956" xr:uid="{00000000-0005-0000-0000-0000EC780000}"/>
    <cellStyle name="Note 3 2 2 4 4 4" xfId="14539" xr:uid="{00000000-0005-0000-0000-0000CB380000}"/>
    <cellStyle name="Note 3 2 2 4 4 4 2" xfId="14540" xr:uid="{00000000-0005-0000-0000-0000CC380000}"/>
    <cellStyle name="Note 3 2 2 4 4 4 3" xfId="29555" xr:uid="{00000000-0005-0000-0000-000073730000}"/>
    <cellStyle name="Note 3 2 2 4 4 5" xfId="14541" xr:uid="{00000000-0005-0000-0000-0000CD380000}"/>
    <cellStyle name="Note 3 2 2 4 4 5 2" xfId="25753" xr:uid="{00000000-0005-0000-0000-000099640000}"/>
    <cellStyle name="Note 3 2 2 4 4 6" xfId="32129" xr:uid="{00000000-0005-0000-0000-0000817D0000}"/>
    <cellStyle name="Note 3 2 2 4 5" xfId="14542" xr:uid="{00000000-0005-0000-0000-0000CE380000}"/>
    <cellStyle name="Note 3 2 2 4 5 2" xfId="14543" xr:uid="{00000000-0005-0000-0000-0000CF380000}"/>
    <cellStyle name="Note 3 2 2 4 5 2 2" xfId="14544" xr:uid="{00000000-0005-0000-0000-0000D0380000}"/>
    <cellStyle name="Note 3 2 2 4 5 2 3" xfId="29899" xr:uid="{00000000-0005-0000-0000-0000CB740000}"/>
    <cellStyle name="Note 3 2 2 4 5 3" xfId="14545" xr:uid="{00000000-0005-0000-0000-0000D1380000}"/>
    <cellStyle name="Note 3 2 2 4 5 3 2" xfId="14546" xr:uid="{00000000-0005-0000-0000-0000D2380000}"/>
    <cellStyle name="Note 3 2 2 4 5 3 2 2" xfId="30576" xr:uid="{00000000-0005-0000-0000-000070770000}"/>
    <cellStyle name="Note 3 2 2 4 5 4" xfId="14547" xr:uid="{00000000-0005-0000-0000-0000D3380000}"/>
    <cellStyle name="Note 3 2 2 4 5 4 2" xfId="30760" xr:uid="{00000000-0005-0000-0000-000028780000}"/>
    <cellStyle name="Note 3 2 2 4 5 5" xfId="32480" xr:uid="{00000000-0005-0000-0000-0000E07E0000}"/>
    <cellStyle name="Note 3 2 2 4 6" xfId="14548" xr:uid="{00000000-0005-0000-0000-0000D4380000}"/>
    <cellStyle name="Note 3 2 2 4 6 2" xfId="14549" xr:uid="{00000000-0005-0000-0000-0000D5380000}"/>
    <cellStyle name="Note 3 2 2 4 7" xfId="14550" xr:uid="{00000000-0005-0000-0000-0000D6380000}"/>
    <cellStyle name="Note 3 2 2 4 7 2" xfId="14551" xr:uid="{00000000-0005-0000-0000-0000D7380000}"/>
    <cellStyle name="Note 3 2 2 4 7 2 2" xfId="31245" xr:uid="{00000000-0005-0000-0000-00000D7A0000}"/>
    <cellStyle name="Note 3 2 2 4 8" xfId="14552" xr:uid="{00000000-0005-0000-0000-0000D8380000}"/>
    <cellStyle name="Note 3 2 2 5" xfId="969" xr:uid="{00000000-0005-0000-0000-0000C9030000}"/>
    <cellStyle name="Note 3 2 2 5 2" xfId="1995" xr:uid="{00000000-0005-0000-0000-0000CB070000}"/>
    <cellStyle name="Note 3 2 2 5 2 2" xfId="14553" xr:uid="{00000000-0005-0000-0000-0000D9380000}"/>
    <cellStyle name="Note 3 2 2 5 2 2 2" xfId="14554" xr:uid="{00000000-0005-0000-0000-0000DA380000}"/>
    <cellStyle name="Note 3 2 2 5 2 2 2 2" xfId="14555" xr:uid="{00000000-0005-0000-0000-0000DB380000}"/>
    <cellStyle name="Note 3 2 2 5 2 2 2 3" xfId="29903" xr:uid="{00000000-0005-0000-0000-0000CF740000}"/>
    <cellStyle name="Note 3 2 2 5 2 2 3" xfId="14556" xr:uid="{00000000-0005-0000-0000-0000DC380000}"/>
    <cellStyle name="Note 3 2 2 5 2 2 3 2" xfId="14557" xr:uid="{00000000-0005-0000-0000-0000DD380000}"/>
    <cellStyle name="Note 3 2 2 5 2 2 4" xfId="14558" xr:uid="{00000000-0005-0000-0000-0000DE380000}"/>
    <cellStyle name="Note 3 2 2 5 2 3" xfId="14559" xr:uid="{00000000-0005-0000-0000-0000DF380000}"/>
    <cellStyle name="Note 3 2 2 5 2 3 2" xfId="14560" xr:uid="{00000000-0005-0000-0000-0000E0380000}"/>
    <cellStyle name="Note 3 2 2 5 2 4" xfId="14561" xr:uid="{00000000-0005-0000-0000-0000E1380000}"/>
    <cellStyle name="Note 3 2 2 5 2 4 2" xfId="14562" xr:uid="{00000000-0005-0000-0000-0000E2380000}"/>
    <cellStyle name="Note 3 2 2 5 2 5" xfId="14563" xr:uid="{00000000-0005-0000-0000-0000E3380000}"/>
    <cellStyle name="Note 3 2 2 5 2 6" xfId="29521" xr:uid="{00000000-0005-0000-0000-000051730000}"/>
    <cellStyle name="Note 3 2 2 5 3" xfId="14564" xr:uid="{00000000-0005-0000-0000-0000E4380000}"/>
    <cellStyle name="Note 3 2 2 5 3 2" xfId="14565" xr:uid="{00000000-0005-0000-0000-0000E5380000}"/>
    <cellStyle name="Note 3 2 2 5 3 2 2" xfId="14566" xr:uid="{00000000-0005-0000-0000-0000E6380000}"/>
    <cellStyle name="Note 3 2 2 5 3 3" xfId="14567" xr:uid="{00000000-0005-0000-0000-0000E7380000}"/>
    <cellStyle name="Note 3 2 2 5 3 3 2" xfId="14568" xr:uid="{00000000-0005-0000-0000-0000E8380000}"/>
    <cellStyle name="Note 3 2 2 5 3 3 2 2" xfId="31259" xr:uid="{00000000-0005-0000-0000-00001B7A0000}"/>
    <cellStyle name="Note 3 2 2 5 3 3 3" xfId="29609" xr:uid="{00000000-0005-0000-0000-0000A9730000}"/>
    <cellStyle name="Note 3 2 2 5 3 4" xfId="14569" xr:uid="{00000000-0005-0000-0000-0000E9380000}"/>
    <cellStyle name="Note 3 2 2 5 3 5" xfId="25829" xr:uid="{00000000-0005-0000-0000-0000E5640000}"/>
    <cellStyle name="Note 3 2 2 5 4" xfId="14570" xr:uid="{00000000-0005-0000-0000-0000EA380000}"/>
    <cellStyle name="Note 3 2 2 5 4 2" xfId="14571" xr:uid="{00000000-0005-0000-0000-0000EB380000}"/>
    <cellStyle name="Note 3 2 2 5 4 3" xfId="25966" xr:uid="{00000000-0005-0000-0000-00006E650000}"/>
    <cellStyle name="Note 3 2 2 5 5" xfId="14572" xr:uid="{00000000-0005-0000-0000-0000EC380000}"/>
    <cellStyle name="Note 3 2 2 5 5 2" xfId="14573" xr:uid="{00000000-0005-0000-0000-0000ED380000}"/>
    <cellStyle name="Note 3 2 2 5 5 3" xfId="30244" xr:uid="{00000000-0005-0000-0000-000024760000}"/>
    <cellStyle name="Note 3 2 2 5 6" xfId="14574" xr:uid="{00000000-0005-0000-0000-0000EE380000}"/>
    <cellStyle name="Note 3 2 2 5 7" xfId="31626" xr:uid="{00000000-0005-0000-0000-00008A7B0000}"/>
    <cellStyle name="Note 3 2 2 6" xfId="1286" xr:uid="{00000000-0005-0000-0000-000006050000}"/>
    <cellStyle name="Note 3 2 2 6 2" xfId="2277" xr:uid="{00000000-0005-0000-0000-0000E5080000}"/>
    <cellStyle name="Note 3 2 2 6 2 2" xfId="14575" xr:uid="{00000000-0005-0000-0000-0000EF380000}"/>
    <cellStyle name="Note 3 2 2 6 2 2 2" xfId="14576" xr:uid="{00000000-0005-0000-0000-0000F0380000}"/>
    <cellStyle name="Note 3 2 2 6 2 2 2 2" xfId="14577" xr:uid="{00000000-0005-0000-0000-0000F1380000}"/>
    <cellStyle name="Note 3 2 2 6 2 2 2 3" xfId="25213" xr:uid="{00000000-0005-0000-0000-00007D620000}"/>
    <cellStyle name="Note 3 2 2 6 2 2 3" xfId="14578" xr:uid="{00000000-0005-0000-0000-0000F2380000}"/>
    <cellStyle name="Note 3 2 2 6 2 2 3 2" xfId="14579" xr:uid="{00000000-0005-0000-0000-0000F3380000}"/>
    <cellStyle name="Note 3 2 2 6 2 2 4" xfId="14580" xr:uid="{00000000-0005-0000-0000-0000F4380000}"/>
    <cellStyle name="Note 3 2 2 6 2 3" xfId="14581" xr:uid="{00000000-0005-0000-0000-0000F5380000}"/>
    <cellStyle name="Note 3 2 2 6 2 3 2" xfId="14582" xr:uid="{00000000-0005-0000-0000-0000F6380000}"/>
    <cellStyle name="Note 3 2 2 6 2 3 3" xfId="27090" xr:uid="{00000000-0005-0000-0000-0000D2690000}"/>
    <cellStyle name="Note 3 2 2 6 2 4" xfId="14583" xr:uid="{00000000-0005-0000-0000-0000F7380000}"/>
    <cellStyle name="Note 3 2 2 6 2 4 2" xfId="14584" xr:uid="{00000000-0005-0000-0000-0000F8380000}"/>
    <cellStyle name="Note 3 2 2 6 2 4 3" xfId="25426" xr:uid="{00000000-0005-0000-0000-000052630000}"/>
    <cellStyle name="Note 3 2 2 6 2 5" xfId="14585" xr:uid="{00000000-0005-0000-0000-0000F9380000}"/>
    <cellStyle name="Note 3 2 2 6 2 5 2" xfId="27029" xr:uid="{00000000-0005-0000-0000-000095690000}"/>
    <cellStyle name="Note 3 2 2 6 2 6" xfId="30588" xr:uid="{00000000-0005-0000-0000-00007C770000}"/>
    <cellStyle name="Note 3 2 2 6 3" xfId="14586" xr:uid="{00000000-0005-0000-0000-0000FA380000}"/>
    <cellStyle name="Note 3 2 2 6 3 2" xfId="14587" xr:uid="{00000000-0005-0000-0000-0000FB380000}"/>
    <cellStyle name="Note 3 2 2 6 3 2 2" xfId="14588" xr:uid="{00000000-0005-0000-0000-0000FC380000}"/>
    <cellStyle name="Note 3 2 2 6 3 2 3" xfId="25341" xr:uid="{00000000-0005-0000-0000-0000FD620000}"/>
    <cellStyle name="Note 3 2 2 6 3 3" xfId="14589" xr:uid="{00000000-0005-0000-0000-0000FD380000}"/>
    <cellStyle name="Note 3 2 2 6 3 3 2" xfId="14590" xr:uid="{00000000-0005-0000-0000-0000FE380000}"/>
    <cellStyle name="Note 3 2 2 6 3 4" xfId="14591" xr:uid="{00000000-0005-0000-0000-0000FF380000}"/>
    <cellStyle name="Note 3 2 2 6 3 5" xfId="32605" xr:uid="{00000000-0005-0000-0000-00005D7F0000}"/>
    <cellStyle name="Note 3 2 2 6 4" xfId="14592" xr:uid="{00000000-0005-0000-0000-000000390000}"/>
    <cellStyle name="Note 3 2 2 6 4 2" xfId="14593" xr:uid="{00000000-0005-0000-0000-000001390000}"/>
    <cellStyle name="Note 3 2 2 6 5" xfId="14594" xr:uid="{00000000-0005-0000-0000-000002390000}"/>
    <cellStyle name="Note 3 2 2 6 5 2" xfId="14595" xr:uid="{00000000-0005-0000-0000-000003390000}"/>
    <cellStyle name="Note 3 2 2 6 5 3" xfId="28332" xr:uid="{00000000-0005-0000-0000-0000AC6E0000}"/>
    <cellStyle name="Note 3 2 2 6 6" xfId="14596" xr:uid="{00000000-0005-0000-0000-000004390000}"/>
    <cellStyle name="Note 3 2 2 7" xfId="1830" xr:uid="{00000000-0005-0000-0000-000026070000}"/>
    <cellStyle name="Note 3 2 2 7 2" xfId="14597" xr:uid="{00000000-0005-0000-0000-000005390000}"/>
    <cellStyle name="Note 3 2 2 7 2 2" xfId="14598" xr:uid="{00000000-0005-0000-0000-000006390000}"/>
    <cellStyle name="Note 3 2 2 7 2 2 2" xfId="14599" xr:uid="{00000000-0005-0000-0000-000007390000}"/>
    <cellStyle name="Note 3 2 2 7 2 3" xfId="14600" xr:uid="{00000000-0005-0000-0000-000008390000}"/>
    <cellStyle name="Note 3 2 2 7 2 3 2" xfId="14601" xr:uid="{00000000-0005-0000-0000-000009390000}"/>
    <cellStyle name="Note 3 2 2 7 2 4" xfId="14602" xr:uid="{00000000-0005-0000-0000-00000A390000}"/>
    <cellStyle name="Note 3 2 2 7 3" xfId="14603" xr:uid="{00000000-0005-0000-0000-00000B390000}"/>
    <cellStyle name="Note 3 2 2 7 3 2" xfId="14604" xr:uid="{00000000-0005-0000-0000-00000C390000}"/>
    <cellStyle name="Note 3 2 2 7 3 2 2" xfId="26820" xr:uid="{00000000-0005-0000-0000-0000C4680000}"/>
    <cellStyle name="Note 3 2 2 7 4" xfId="14605" xr:uid="{00000000-0005-0000-0000-00000D390000}"/>
    <cellStyle name="Note 3 2 2 7 4 2" xfId="14606" xr:uid="{00000000-0005-0000-0000-00000E390000}"/>
    <cellStyle name="Note 3 2 2 7 5" xfId="14607" xr:uid="{00000000-0005-0000-0000-00000F390000}"/>
    <cellStyle name="Note 3 2 2 7 6" xfId="27834" xr:uid="{00000000-0005-0000-0000-0000BA6C0000}"/>
    <cellStyle name="Note 3 2 2 8" xfId="14608" xr:uid="{00000000-0005-0000-0000-000010390000}"/>
    <cellStyle name="Note 3 2 2 8 2" xfId="14609" xr:uid="{00000000-0005-0000-0000-000011390000}"/>
    <cellStyle name="Note 3 2 2 8 3" xfId="27848" xr:uid="{00000000-0005-0000-0000-0000C86C0000}"/>
    <cellStyle name="Note 3 2 2 9" xfId="14610" xr:uid="{00000000-0005-0000-0000-000012390000}"/>
    <cellStyle name="Note 3 2 2 9 2" xfId="14611" xr:uid="{00000000-0005-0000-0000-000013390000}"/>
    <cellStyle name="Note 3 2 2 9 3" xfId="28622" xr:uid="{00000000-0005-0000-0000-0000CE6F0000}"/>
    <cellStyle name="Note 3 2 3" xfId="833" xr:uid="{00000000-0005-0000-0000-000041030000}"/>
    <cellStyle name="Note 3 2 3 2" xfId="1387" xr:uid="{00000000-0005-0000-0000-00006B050000}"/>
    <cellStyle name="Note 3 2 3 2 2" xfId="2378" xr:uid="{00000000-0005-0000-0000-00004A090000}"/>
    <cellStyle name="Note 3 2 3 2 2 2" xfId="14612" xr:uid="{00000000-0005-0000-0000-000014390000}"/>
    <cellStyle name="Note 3 2 3 2 2 2 2" xfId="14613" xr:uid="{00000000-0005-0000-0000-000015390000}"/>
    <cellStyle name="Note 3 2 3 2 2 2 2 2" xfId="14614" xr:uid="{00000000-0005-0000-0000-000016390000}"/>
    <cellStyle name="Note 3 2 3 2 2 2 2 3" xfId="31302" xr:uid="{00000000-0005-0000-0000-0000467A0000}"/>
    <cellStyle name="Note 3 2 3 2 2 2 3" xfId="14615" xr:uid="{00000000-0005-0000-0000-000017390000}"/>
    <cellStyle name="Note 3 2 3 2 2 2 3 2" xfId="14616" xr:uid="{00000000-0005-0000-0000-000018390000}"/>
    <cellStyle name="Note 3 2 3 2 2 2 4" xfId="14617" xr:uid="{00000000-0005-0000-0000-000019390000}"/>
    <cellStyle name="Note 3 2 3 2 2 3" xfId="14618" xr:uid="{00000000-0005-0000-0000-00001A390000}"/>
    <cellStyle name="Note 3 2 3 2 2 3 2" xfId="14619" xr:uid="{00000000-0005-0000-0000-00001B390000}"/>
    <cellStyle name="Note 3 2 3 2 2 4" xfId="14620" xr:uid="{00000000-0005-0000-0000-00001C390000}"/>
    <cellStyle name="Note 3 2 3 2 2 4 2" xfId="14621" xr:uid="{00000000-0005-0000-0000-00001D390000}"/>
    <cellStyle name="Note 3 2 3 2 2 4 2 2" xfId="28595" xr:uid="{00000000-0005-0000-0000-0000B36F0000}"/>
    <cellStyle name="Note 3 2 3 2 2 4 3" xfId="29026" xr:uid="{00000000-0005-0000-0000-000062710000}"/>
    <cellStyle name="Note 3 2 3 2 2 5" xfId="14622" xr:uid="{00000000-0005-0000-0000-00001E390000}"/>
    <cellStyle name="Note 3 2 3 2 2 5 2" xfId="28805" xr:uid="{00000000-0005-0000-0000-000085700000}"/>
    <cellStyle name="Note 3 2 3 2 2 6" xfId="27840" xr:uid="{00000000-0005-0000-0000-0000C06C0000}"/>
    <cellStyle name="Note 3 2 3 2 3" xfId="14623" xr:uid="{00000000-0005-0000-0000-00001F390000}"/>
    <cellStyle name="Note 3 2 3 2 3 2" xfId="14624" xr:uid="{00000000-0005-0000-0000-000020390000}"/>
    <cellStyle name="Note 3 2 3 2 3 2 2" xfId="14625" xr:uid="{00000000-0005-0000-0000-000021390000}"/>
    <cellStyle name="Note 3 2 3 2 3 3" xfId="14626" xr:uid="{00000000-0005-0000-0000-000022390000}"/>
    <cellStyle name="Note 3 2 3 2 3 3 2" xfId="14627" xr:uid="{00000000-0005-0000-0000-000023390000}"/>
    <cellStyle name="Note 3 2 3 2 3 3 2 2" xfId="29600" xr:uid="{00000000-0005-0000-0000-0000A0730000}"/>
    <cellStyle name="Note 3 2 3 2 3 4" xfId="14628" xr:uid="{00000000-0005-0000-0000-000024390000}"/>
    <cellStyle name="Note 3 2 3 2 3 5" xfId="27003" xr:uid="{00000000-0005-0000-0000-00007B690000}"/>
    <cellStyle name="Note 3 2 3 2 4" xfId="14629" xr:uid="{00000000-0005-0000-0000-000025390000}"/>
    <cellStyle name="Note 3 2 3 2 4 2" xfId="14630" xr:uid="{00000000-0005-0000-0000-000026390000}"/>
    <cellStyle name="Note 3 2 3 2 5" xfId="14631" xr:uid="{00000000-0005-0000-0000-000027390000}"/>
    <cellStyle name="Note 3 2 3 2 5 2" xfId="14632" xr:uid="{00000000-0005-0000-0000-000028390000}"/>
    <cellStyle name="Note 3 2 3 2 6" xfId="14633" xr:uid="{00000000-0005-0000-0000-000029390000}"/>
    <cellStyle name="Note 3 2 3 2 7" xfId="31714" xr:uid="{00000000-0005-0000-0000-0000E27B0000}"/>
    <cellStyle name="Note 3 2 3 3" xfId="1649" xr:uid="{00000000-0005-0000-0000-000071060000}"/>
    <cellStyle name="Note 3 2 3 3 2" xfId="2634" xr:uid="{00000000-0005-0000-0000-00004A0A0000}"/>
    <cellStyle name="Note 3 2 3 3 2 2" xfId="14634" xr:uid="{00000000-0005-0000-0000-00002A390000}"/>
    <cellStyle name="Note 3 2 3 3 2 2 2" xfId="14635" xr:uid="{00000000-0005-0000-0000-00002B390000}"/>
    <cellStyle name="Note 3 2 3 3 2 2 2 2" xfId="14636" xr:uid="{00000000-0005-0000-0000-00002C390000}"/>
    <cellStyle name="Note 3 2 3 3 2 2 2 3" xfId="27449" xr:uid="{00000000-0005-0000-0000-0000396B0000}"/>
    <cellStyle name="Note 3 2 3 3 2 2 3" xfId="14637" xr:uid="{00000000-0005-0000-0000-00002D390000}"/>
    <cellStyle name="Note 3 2 3 3 2 2 3 2" xfId="14638" xr:uid="{00000000-0005-0000-0000-00002E390000}"/>
    <cellStyle name="Note 3 2 3 3 2 2 4" xfId="14639" xr:uid="{00000000-0005-0000-0000-00002F390000}"/>
    <cellStyle name="Note 3 2 3 3 2 2 4 2" xfId="25939" xr:uid="{00000000-0005-0000-0000-000053650000}"/>
    <cellStyle name="Note 3 2 3 3 2 2 5" xfId="29883" xr:uid="{00000000-0005-0000-0000-0000BB740000}"/>
    <cellStyle name="Note 3 2 3 3 2 3" xfId="14640" xr:uid="{00000000-0005-0000-0000-000030390000}"/>
    <cellStyle name="Note 3 2 3 3 2 3 2" xfId="14641" xr:uid="{00000000-0005-0000-0000-000031390000}"/>
    <cellStyle name="Note 3 2 3 3 2 3 3" xfId="28563" xr:uid="{00000000-0005-0000-0000-0000936F0000}"/>
    <cellStyle name="Note 3 2 3 3 2 4" xfId="14642" xr:uid="{00000000-0005-0000-0000-000032390000}"/>
    <cellStyle name="Note 3 2 3 3 2 4 2" xfId="14643" xr:uid="{00000000-0005-0000-0000-000033390000}"/>
    <cellStyle name="Note 3 2 3 3 2 4 2 2" xfId="26958" xr:uid="{00000000-0005-0000-0000-00004E690000}"/>
    <cellStyle name="Note 3 2 3 3 2 5" xfId="14644" xr:uid="{00000000-0005-0000-0000-000034390000}"/>
    <cellStyle name="Note 3 2 3 3 3" xfId="14645" xr:uid="{00000000-0005-0000-0000-000035390000}"/>
    <cellStyle name="Note 3 2 3 3 3 2" xfId="14646" xr:uid="{00000000-0005-0000-0000-000036390000}"/>
    <cellStyle name="Note 3 2 3 3 3 2 2" xfId="14647" xr:uid="{00000000-0005-0000-0000-000037390000}"/>
    <cellStyle name="Note 3 2 3 3 3 3" xfId="14648" xr:uid="{00000000-0005-0000-0000-000038390000}"/>
    <cellStyle name="Note 3 2 3 3 3 3 2" xfId="14649" xr:uid="{00000000-0005-0000-0000-000039390000}"/>
    <cellStyle name="Note 3 2 3 3 3 4" xfId="14650" xr:uid="{00000000-0005-0000-0000-00003A390000}"/>
    <cellStyle name="Note 3 2 3 3 3 5" xfId="25978" xr:uid="{00000000-0005-0000-0000-00007A650000}"/>
    <cellStyle name="Note 3 2 3 3 4" xfId="14651" xr:uid="{00000000-0005-0000-0000-00003B390000}"/>
    <cellStyle name="Note 3 2 3 3 4 2" xfId="14652" xr:uid="{00000000-0005-0000-0000-00003C390000}"/>
    <cellStyle name="Note 3 2 3 3 5" xfId="14653" xr:uid="{00000000-0005-0000-0000-00003D390000}"/>
    <cellStyle name="Note 3 2 3 3 5 2" xfId="14654" xr:uid="{00000000-0005-0000-0000-00003E390000}"/>
    <cellStyle name="Note 3 2 3 3 6" xfId="14655" xr:uid="{00000000-0005-0000-0000-00003F390000}"/>
    <cellStyle name="Note 3 2 3 3 6 2" xfId="29610" xr:uid="{00000000-0005-0000-0000-0000AA730000}"/>
    <cellStyle name="Note 3 2 3 3 7" xfId="30569" xr:uid="{00000000-0005-0000-0000-000069770000}"/>
    <cellStyle name="Note 3 2 3 4" xfId="1896" xr:uid="{00000000-0005-0000-0000-000068070000}"/>
    <cellStyle name="Note 3 2 3 4 2" xfId="14656" xr:uid="{00000000-0005-0000-0000-000040390000}"/>
    <cellStyle name="Note 3 2 3 4 2 2" xfId="14657" xr:uid="{00000000-0005-0000-0000-000041390000}"/>
    <cellStyle name="Note 3 2 3 4 2 2 2" xfId="14658" xr:uid="{00000000-0005-0000-0000-000042390000}"/>
    <cellStyle name="Note 3 2 3 4 2 3" xfId="14659" xr:uid="{00000000-0005-0000-0000-000043390000}"/>
    <cellStyle name="Note 3 2 3 4 2 3 2" xfId="14660" xr:uid="{00000000-0005-0000-0000-000044390000}"/>
    <cellStyle name="Note 3 2 3 4 2 3 3" xfId="26042" xr:uid="{00000000-0005-0000-0000-0000BA650000}"/>
    <cellStyle name="Note 3 2 3 4 2 4" xfId="14661" xr:uid="{00000000-0005-0000-0000-000045390000}"/>
    <cellStyle name="Note 3 2 3 4 3" xfId="14662" xr:uid="{00000000-0005-0000-0000-000046390000}"/>
    <cellStyle name="Note 3 2 3 4 3 2" xfId="14663" xr:uid="{00000000-0005-0000-0000-000047390000}"/>
    <cellStyle name="Note 3 2 3 4 3 3" xfId="26839" xr:uid="{00000000-0005-0000-0000-0000D7680000}"/>
    <cellStyle name="Note 3 2 3 4 4" xfId="14664" xr:uid="{00000000-0005-0000-0000-000048390000}"/>
    <cellStyle name="Note 3 2 3 4 4 2" xfId="14665" xr:uid="{00000000-0005-0000-0000-000049390000}"/>
    <cellStyle name="Note 3 2 3 4 4 3" xfId="26457" xr:uid="{00000000-0005-0000-0000-000059670000}"/>
    <cellStyle name="Note 3 2 3 4 5" xfId="14666" xr:uid="{00000000-0005-0000-0000-00004A390000}"/>
    <cellStyle name="Note 3 2 3 4 6" xfId="32026" xr:uid="{00000000-0005-0000-0000-00001A7D0000}"/>
    <cellStyle name="Note 3 2 3 5" xfId="14667" xr:uid="{00000000-0005-0000-0000-00004B390000}"/>
    <cellStyle name="Note 3 2 3 5 2" xfId="14668" xr:uid="{00000000-0005-0000-0000-00004C390000}"/>
    <cellStyle name="Note 3 2 3 5 2 2" xfId="14669" xr:uid="{00000000-0005-0000-0000-00004D390000}"/>
    <cellStyle name="Note 3 2 3 5 3" xfId="14670" xr:uid="{00000000-0005-0000-0000-00004E390000}"/>
    <cellStyle name="Note 3 2 3 5 3 2" xfId="14671" xr:uid="{00000000-0005-0000-0000-00004F390000}"/>
    <cellStyle name="Note 3 2 3 5 4" xfId="14672" xr:uid="{00000000-0005-0000-0000-000050390000}"/>
    <cellStyle name="Note 3 2 3 5 5" xfId="27742" xr:uid="{00000000-0005-0000-0000-00005E6C0000}"/>
    <cellStyle name="Note 3 2 3 6" xfId="14673" xr:uid="{00000000-0005-0000-0000-000051390000}"/>
    <cellStyle name="Note 3 2 3 6 2" xfId="14674" xr:uid="{00000000-0005-0000-0000-000052390000}"/>
    <cellStyle name="Note 3 2 3 6 2 2" xfId="29029" xr:uid="{00000000-0005-0000-0000-000065710000}"/>
    <cellStyle name="Note 3 2 3 6 3" xfId="25197" xr:uid="{00000000-0005-0000-0000-00006D620000}"/>
    <cellStyle name="Note 3 2 3 7" xfId="14675" xr:uid="{00000000-0005-0000-0000-000053390000}"/>
    <cellStyle name="Note 3 2 3 7 2" xfId="14676" xr:uid="{00000000-0005-0000-0000-000054390000}"/>
    <cellStyle name="Note 3 2 3 8" xfId="14677" xr:uid="{00000000-0005-0000-0000-000055390000}"/>
    <cellStyle name="Note 3 2 3 9" xfId="29237" xr:uid="{00000000-0005-0000-0000-000035720000}"/>
    <cellStyle name="Note 3 2 4" xfId="856" xr:uid="{00000000-0005-0000-0000-000058030000}"/>
    <cellStyle name="Note 3 2 4 2" xfId="1909" xr:uid="{00000000-0005-0000-0000-000075070000}"/>
    <cellStyle name="Note 3 2 4 2 2" xfId="14678" xr:uid="{00000000-0005-0000-0000-000056390000}"/>
    <cellStyle name="Note 3 2 4 2 2 2" xfId="14679" xr:uid="{00000000-0005-0000-0000-000057390000}"/>
    <cellStyle name="Note 3 2 4 2 2 2 2" xfId="14680" xr:uid="{00000000-0005-0000-0000-000058390000}"/>
    <cellStyle name="Note 3 2 4 2 2 2 3" xfId="29516" xr:uid="{00000000-0005-0000-0000-00004C730000}"/>
    <cellStyle name="Note 3 2 4 2 2 3" xfId="14681" xr:uid="{00000000-0005-0000-0000-000059390000}"/>
    <cellStyle name="Note 3 2 4 2 2 3 2" xfId="14682" xr:uid="{00000000-0005-0000-0000-00005A390000}"/>
    <cellStyle name="Note 3 2 4 2 2 4" xfId="14683" xr:uid="{00000000-0005-0000-0000-00005B390000}"/>
    <cellStyle name="Note 3 2 4 2 3" xfId="14684" xr:uid="{00000000-0005-0000-0000-00005C390000}"/>
    <cellStyle name="Note 3 2 4 2 3 2" xfId="14685" xr:uid="{00000000-0005-0000-0000-00005D390000}"/>
    <cellStyle name="Note 3 2 4 2 4" xfId="14686" xr:uid="{00000000-0005-0000-0000-00005E390000}"/>
    <cellStyle name="Note 3 2 4 2 4 2" xfId="14687" xr:uid="{00000000-0005-0000-0000-00005F390000}"/>
    <cellStyle name="Note 3 2 4 2 4 2 2" xfId="30273" xr:uid="{00000000-0005-0000-0000-000041760000}"/>
    <cellStyle name="Note 3 2 4 2 4 3" xfId="30326" xr:uid="{00000000-0005-0000-0000-000076760000}"/>
    <cellStyle name="Note 3 2 4 2 5" xfId="14688" xr:uid="{00000000-0005-0000-0000-000060390000}"/>
    <cellStyle name="Note 3 2 4 2 5 2" xfId="29752" xr:uid="{00000000-0005-0000-0000-000038740000}"/>
    <cellStyle name="Note 3 2 4 3" xfId="14689" xr:uid="{00000000-0005-0000-0000-000061390000}"/>
    <cellStyle name="Note 3 2 4 3 2" xfId="14690" xr:uid="{00000000-0005-0000-0000-000062390000}"/>
    <cellStyle name="Note 3 2 4 3 2 2" xfId="14691" xr:uid="{00000000-0005-0000-0000-000063390000}"/>
    <cellStyle name="Note 3 2 4 3 2 3" xfId="28675" xr:uid="{00000000-0005-0000-0000-000003700000}"/>
    <cellStyle name="Note 3 2 4 3 3" xfId="14692" xr:uid="{00000000-0005-0000-0000-000064390000}"/>
    <cellStyle name="Note 3 2 4 3 3 2" xfId="14693" xr:uid="{00000000-0005-0000-0000-000065390000}"/>
    <cellStyle name="Note 3 2 4 3 4" xfId="14694" xr:uid="{00000000-0005-0000-0000-000066390000}"/>
    <cellStyle name="Note 3 2 4 4" xfId="14695" xr:uid="{00000000-0005-0000-0000-000067390000}"/>
    <cellStyle name="Note 3 2 4 4 2" xfId="14696" xr:uid="{00000000-0005-0000-0000-000068390000}"/>
    <cellStyle name="Note 3 2 4 5" xfId="14697" xr:uid="{00000000-0005-0000-0000-000069390000}"/>
    <cellStyle name="Note 3 2 4 5 2" xfId="14698" xr:uid="{00000000-0005-0000-0000-00006A390000}"/>
    <cellStyle name="Note 3 2 4 5 3" xfId="30697" xr:uid="{00000000-0005-0000-0000-0000E9770000}"/>
    <cellStyle name="Note 3 2 4 6" xfId="14699" xr:uid="{00000000-0005-0000-0000-00006B390000}"/>
    <cellStyle name="Note 3 2 4 6 2" xfId="31052" xr:uid="{00000000-0005-0000-0000-00004C790000}"/>
    <cellStyle name="Note 3 2 5" xfId="1154" xr:uid="{00000000-0005-0000-0000-000082040000}"/>
    <cellStyle name="Note 3 2 5 2" xfId="2157" xr:uid="{00000000-0005-0000-0000-00006D080000}"/>
    <cellStyle name="Note 3 2 5 2 2" xfId="14700" xr:uid="{00000000-0005-0000-0000-00006C390000}"/>
    <cellStyle name="Note 3 2 5 2 2 2" xfId="14701" xr:uid="{00000000-0005-0000-0000-00006D390000}"/>
    <cellStyle name="Note 3 2 5 2 2 2 2" xfId="14702" xr:uid="{00000000-0005-0000-0000-00006E390000}"/>
    <cellStyle name="Note 3 2 5 2 2 3" xfId="14703" xr:uid="{00000000-0005-0000-0000-00006F390000}"/>
    <cellStyle name="Note 3 2 5 2 2 3 2" xfId="14704" xr:uid="{00000000-0005-0000-0000-000070390000}"/>
    <cellStyle name="Note 3 2 5 2 2 4" xfId="14705" xr:uid="{00000000-0005-0000-0000-000071390000}"/>
    <cellStyle name="Note 3 2 5 2 3" xfId="14706" xr:uid="{00000000-0005-0000-0000-000072390000}"/>
    <cellStyle name="Note 3 2 5 2 3 2" xfId="14707" xr:uid="{00000000-0005-0000-0000-000073390000}"/>
    <cellStyle name="Note 3 2 5 2 3 2 2" xfId="28686" xr:uid="{00000000-0005-0000-0000-00000E700000}"/>
    <cellStyle name="Note 3 2 5 2 4" xfId="14708" xr:uid="{00000000-0005-0000-0000-000074390000}"/>
    <cellStyle name="Note 3 2 5 2 4 2" xfId="14709" xr:uid="{00000000-0005-0000-0000-000075390000}"/>
    <cellStyle name="Note 3 2 5 2 5" xfId="14710" xr:uid="{00000000-0005-0000-0000-000076390000}"/>
    <cellStyle name="Note 3 2 5 2 6" xfId="32181" xr:uid="{00000000-0005-0000-0000-0000B57D0000}"/>
    <cellStyle name="Note 3 2 5 3" xfId="14711" xr:uid="{00000000-0005-0000-0000-000077390000}"/>
    <cellStyle name="Note 3 2 5 3 2" xfId="14712" xr:uid="{00000000-0005-0000-0000-000078390000}"/>
    <cellStyle name="Note 3 2 5 3 2 2" xfId="14713" xr:uid="{00000000-0005-0000-0000-000079390000}"/>
    <cellStyle name="Note 3 2 5 3 3" xfId="14714" xr:uid="{00000000-0005-0000-0000-00007A390000}"/>
    <cellStyle name="Note 3 2 5 3 3 2" xfId="14715" xr:uid="{00000000-0005-0000-0000-00007B390000}"/>
    <cellStyle name="Note 3 2 5 3 3 2 2" xfId="29393" xr:uid="{00000000-0005-0000-0000-0000D1720000}"/>
    <cellStyle name="Note 3 2 5 3 3 3" xfId="30062" xr:uid="{00000000-0005-0000-0000-00006E750000}"/>
    <cellStyle name="Note 3 2 5 3 4" xfId="14716" xr:uid="{00000000-0005-0000-0000-00007C390000}"/>
    <cellStyle name="Note 3 2 5 3 5" xfId="32533" xr:uid="{00000000-0005-0000-0000-0000157F0000}"/>
    <cellStyle name="Note 3 2 5 4" xfId="14717" xr:uid="{00000000-0005-0000-0000-00007D390000}"/>
    <cellStyle name="Note 3 2 5 4 2" xfId="14718" xr:uid="{00000000-0005-0000-0000-00007E390000}"/>
    <cellStyle name="Note 3 2 5 5" xfId="14719" xr:uid="{00000000-0005-0000-0000-00007F390000}"/>
    <cellStyle name="Note 3 2 5 5 2" xfId="14720" xr:uid="{00000000-0005-0000-0000-000080390000}"/>
    <cellStyle name="Note 3 2 5 5 3" xfId="30073" xr:uid="{00000000-0005-0000-0000-000079750000}"/>
    <cellStyle name="Note 3 2 5 6" xfId="14721" xr:uid="{00000000-0005-0000-0000-000081390000}"/>
    <cellStyle name="Note 3 2 6" xfId="974" xr:uid="{00000000-0005-0000-0000-0000CE030000}"/>
    <cellStyle name="Note 3 2 6 2" xfId="14722" xr:uid="{00000000-0005-0000-0000-000082390000}"/>
    <cellStyle name="Note 3 2 6 2 2" xfId="14723" xr:uid="{00000000-0005-0000-0000-000083390000}"/>
    <cellStyle name="Note 3 2 6 2 2 2" xfId="14724" xr:uid="{00000000-0005-0000-0000-000084390000}"/>
    <cellStyle name="Note 3 2 6 2 2 3" xfId="28428" xr:uid="{00000000-0005-0000-0000-00000C6F0000}"/>
    <cellStyle name="Note 3 2 6 2 3" xfId="14725" xr:uid="{00000000-0005-0000-0000-000085390000}"/>
    <cellStyle name="Note 3 2 6 2 3 2" xfId="14726" xr:uid="{00000000-0005-0000-0000-000086390000}"/>
    <cellStyle name="Note 3 2 6 2 4" xfId="14727" xr:uid="{00000000-0005-0000-0000-000087390000}"/>
    <cellStyle name="Note 3 2 6 3" xfId="14728" xr:uid="{00000000-0005-0000-0000-000088390000}"/>
    <cellStyle name="Note 3 2 6 3 2" xfId="14729" xr:uid="{00000000-0005-0000-0000-000089390000}"/>
    <cellStyle name="Note 3 2 6 3 2 2" xfId="26476" xr:uid="{00000000-0005-0000-0000-00006C670000}"/>
    <cellStyle name="Note 3 2 6 4" xfId="14730" xr:uid="{00000000-0005-0000-0000-00008A390000}"/>
    <cellStyle name="Note 3 2 6 4 2" xfId="14731" xr:uid="{00000000-0005-0000-0000-00008B390000}"/>
    <cellStyle name="Note 3 2 6 5" xfId="14732" xr:uid="{00000000-0005-0000-0000-00008C390000}"/>
    <cellStyle name="Note 3 2 6 5 2" xfId="26862" xr:uid="{00000000-0005-0000-0000-0000EE680000}"/>
    <cellStyle name="Note 3 2 6 6" xfId="30943" xr:uid="{00000000-0005-0000-0000-0000DF780000}"/>
    <cellStyle name="Note 3 2 7" xfId="2828" xr:uid="{00000000-0005-0000-0000-00000C0B0000}"/>
    <cellStyle name="Note 3 2 7 2" xfId="14733" xr:uid="{00000000-0005-0000-0000-00008D390000}"/>
    <cellStyle name="Note 3 2 7 2 2" xfId="14734" xr:uid="{00000000-0005-0000-0000-00008E390000}"/>
    <cellStyle name="Note 3 2 7 2 2 2" xfId="28405" xr:uid="{00000000-0005-0000-0000-0000F56E0000}"/>
    <cellStyle name="Note 3 2 7 3" xfId="14735" xr:uid="{00000000-0005-0000-0000-00008F390000}"/>
    <cellStyle name="Note 3 2 7 3 2" xfId="14736" xr:uid="{00000000-0005-0000-0000-000090390000}"/>
    <cellStyle name="Note 3 2 7 4" xfId="14737" xr:uid="{00000000-0005-0000-0000-000091390000}"/>
    <cellStyle name="Note 3 2 7 4 2" xfId="29225" xr:uid="{00000000-0005-0000-0000-000029720000}"/>
    <cellStyle name="Note 3 2 7 5" xfId="31938" xr:uid="{00000000-0005-0000-0000-0000C27C0000}"/>
    <cellStyle name="Note 3 2 8" xfId="14738" xr:uid="{00000000-0005-0000-0000-000092390000}"/>
    <cellStyle name="Note 3 2 8 2" xfId="14739" xr:uid="{00000000-0005-0000-0000-000093390000}"/>
    <cellStyle name="Note 3 2 9" xfId="14740" xr:uid="{00000000-0005-0000-0000-000094390000}"/>
    <cellStyle name="Note 3 2 9 2" xfId="14741" xr:uid="{00000000-0005-0000-0000-000095390000}"/>
    <cellStyle name="Note 3 3" xfId="329" xr:uid="{00000000-0005-0000-0000-000049010000}"/>
    <cellStyle name="Note 3 4" xfId="830" xr:uid="{00000000-0005-0000-0000-00003E030000}"/>
    <cellStyle name="Note 3 4 10" xfId="14742" xr:uid="{00000000-0005-0000-0000-000096390000}"/>
    <cellStyle name="Note 3 4 11" xfId="31370" xr:uid="{00000000-0005-0000-0000-00008A7A0000}"/>
    <cellStyle name="Note 3 4 2" xfId="1077" xr:uid="{00000000-0005-0000-0000-000035040000}"/>
    <cellStyle name="Note 3 4 2 10" xfId="14743" xr:uid="{00000000-0005-0000-0000-000097390000}"/>
    <cellStyle name="Note 3 4 2 11" xfId="31500" xr:uid="{00000000-0005-0000-0000-00000C7B0000}"/>
    <cellStyle name="Note 3 4 2 2" xfId="1265" xr:uid="{00000000-0005-0000-0000-0000F1040000}"/>
    <cellStyle name="Note 3 4 2 2 2" xfId="1542" xr:uid="{00000000-0005-0000-0000-000006060000}"/>
    <cellStyle name="Note 3 4 2 2 2 2" xfId="2533" xr:uid="{00000000-0005-0000-0000-0000E5090000}"/>
    <cellStyle name="Note 3 4 2 2 2 2 2" xfId="14744" xr:uid="{00000000-0005-0000-0000-000098390000}"/>
    <cellStyle name="Note 3 4 2 2 2 2 2 2" xfId="14745" xr:uid="{00000000-0005-0000-0000-000099390000}"/>
    <cellStyle name="Note 3 4 2 2 2 2 2 2 2" xfId="14746" xr:uid="{00000000-0005-0000-0000-00009A390000}"/>
    <cellStyle name="Note 3 4 2 2 2 2 2 3" xfId="14747" xr:uid="{00000000-0005-0000-0000-00009B390000}"/>
    <cellStyle name="Note 3 4 2 2 2 2 2 3 2" xfId="14748" xr:uid="{00000000-0005-0000-0000-00009C390000}"/>
    <cellStyle name="Note 3 4 2 2 2 2 2 4" xfId="14749" xr:uid="{00000000-0005-0000-0000-00009D390000}"/>
    <cellStyle name="Note 3 4 2 2 2 2 3" xfId="14750" xr:uid="{00000000-0005-0000-0000-00009E390000}"/>
    <cellStyle name="Note 3 4 2 2 2 2 3 2" xfId="14751" xr:uid="{00000000-0005-0000-0000-00009F390000}"/>
    <cellStyle name="Note 3 4 2 2 2 2 4" xfId="14752" xr:uid="{00000000-0005-0000-0000-0000A0390000}"/>
    <cellStyle name="Note 3 4 2 2 2 2 4 2" xfId="14753" xr:uid="{00000000-0005-0000-0000-0000A1390000}"/>
    <cellStyle name="Note 3 4 2 2 2 2 5" xfId="14754" xr:uid="{00000000-0005-0000-0000-0000A2390000}"/>
    <cellStyle name="Note 3 4 2 2 2 2 6" xfId="32206" xr:uid="{00000000-0005-0000-0000-0000CE7D0000}"/>
    <cellStyle name="Note 3 4 2 2 2 3" xfId="14755" xr:uid="{00000000-0005-0000-0000-0000A3390000}"/>
    <cellStyle name="Note 3 4 2 2 2 3 2" xfId="14756" xr:uid="{00000000-0005-0000-0000-0000A4390000}"/>
    <cellStyle name="Note 3 4 2 2 2 3 2 2" xfId="14757" xr:uid="{00000000-0005-0000-0000-0000A5390000}"/>
    <cellStyle name="Note 3 4 2 2 2 3 3" xfId="14758" xr:uid="{00000000-0005-0000-0000-0000A6390000}"/>
    <cellStyle name="Note 3 4 2 2 2 3 3 2" xfId="14759" xr:uid="{00000000-0005-0000-0000-0000A7390000}"/>
    <cellStyle name="Note 3 4 2 2 2 3 3 3" xfId="26800" xr:uid="{00000000-0005-0000-0000-0000B0680000}"/>
    <cellStyle name="Note 3 4 2 2 2 3 4" xfId="14760" xr:uid="{00000000-0005-0000-0000-0000A8390000}"/>
    <cellStyle name="Note 3 4 2 2 2 3 5" xfId="29248" xr:uid="{00000000-0005-0000-0000-000040720000}"/>
    <cellStyle name="Note 3 4 2 2 2 4" xfId="14761" xr:uid="{00000000-0005-0000-0000-0000A9390000}"/>
    <cellStyle name="Note 3 4 2 2 2 4 2" xfId="14762" xr:uid="{00000000-0005-0000-0000-0000AA390000}"/>
    <cellStyle name="Note 3 4 2 2 2 5" xfId="14763" xr:uid="{00000000-0005-0000-0000-0000AB390000}"/>
    <cellStyle name="Note 3 4 2 2 2 5 2" xfId="14764" xr:uid="{00000000-0005-0000-0000-0000AC390000}"/>
    <cellStyle name="Note 3 4 2 2 2 5 2 2" xfId="30357" xr:uid="{00000000-0005-0000-0000-000095760000}"/>
    <cellStyle name="Note 3 4 2 2 2 6" xfId="14765" xr:uid="{00000000-0005-0000-0000-0000AD390000}"/>
    <cellStyle name="Note 3 4 2 2 2 6 2" xfId="31039" xr:uid="{00000000-0005-0000-0000-00003F790000}"/>
    <cellStyle name="Note 3 4 2 2 3" xfId="1804" xr:uid="{00000000-0005-0000-0000-00000C070000}"/>
    <cellStyle name="Note 3 4 2 2 3 2" xfId="2789" xr:uid="{00000000-0005-0000-0000-0000E50A0000}"/>
    <cellStyle name="Note 3 4 2 2 3 2 2" xfId="14766" xr:uid="{00000000-0005-0000-0000-0000AE390000}"/>
    <cellStyle name="Note 3 4 2 2 3 2 2 2" xfId="14767" xr:uid="{00000000-0005-0000-0000-0000AF390000}"/>
    <cellStyle name="Note 3 4 2 2 3 2 2 2 2" xfId="14768" xr:uid="{00000000-0005-0000-0000-0000B0390000}"/>
    <cellStyle name="Note 3 4 2 2 3 2 2 3" xfId="14769" xr:uid="{00000000-0005-0000-0000-0000B1390000}"/>
    <cellStyle name="Note 3 4 2 2 3 2 2 3 2" xfId="14770" xr:uid="{00000000-0005-0000-0000-0000B2390000}"/>
    <cellStyle name="Note 3 4 2 2 3 2 2 3 3" xfId="26144" xr:uid="{00000000-0005-0000-0000-000020660000}"/>
    <cellStyle name="Note 3 4 2 2 3 2 2 4" xfId="14771" xr:uid="{00000000-0005-0000-0000-0000B3390000}"/>
    <cellStyle name="Note 3 4 2 2 3 2 2 4 2" xfId="27406" xr:uid="{00000000-0005-0000-0000-00000E6B0000}"/>
    <cellStyle name="Note 3 4 2 2 3 2 3" xfId="14772" xr:uid="{00000000-0005-0000-0000-0000B4390000}"/>
    <cellStyle name="Note 3 4 2 2 3 2 3 2" xfId="14773" xr:uid="{00000000-0005-0000-0000-0000B5390000}"/>
    <cellStyle name="Note 3 4 2 2 3 2 3 2 2" xfId="27314" xr:uid="{00000000-0005-0000-0000-0000B26A0000}"/>
    <cellStyle name="Note 3 4 2 2 3 2 4" xfId="14774" xr:uid="{00000000-0005-0000-0000-0000B6390000}"/>
    <cellStyle name="Note 3 4 2 2 3 2 4 2" xfId="14775" xr:uid="{00000000-0005-0000-0000-0000B7390000}"/>
    <cellStyle name="Note 3 4 2 2 3 2 5" xfId="14776" xr:uid="{00000000-0005-0000-0000-0000B8390000}"/>
    <cellStyle name="Note 3 4 2 2 3 2 6" xfId="32352" xr:uid="{00000000-0005-0000-0000-0000607E0000}"/>
    <cellStyle name="Note 3 4 2 2 3 3" xfId="14777" xr:uid="{00000000-0005-0000-0000-0000B9390000}"/>
    <cellStyle name="Note 3 4 2 2 3 3 2" xfId="14778" xr:uid="{00000000-0005-0000-0000-0000BA390000}"/>
    <cellStyle name="Note 3 4 2 2 3 3 2 2" xfId="14779" xr:uid="{00000000-0005-0000-0000-0000BB390000}"/>
    <cellStyle name="Note 3 4 2 2 3 3 2 3" xfId="30261" xr:uid="{00000000-0005-0000-0000-000035760000}"/>
    <cellStyle name="Note 3 4 2 2 3 3 3" xfId="14780" xr:uid="{00000000-0005-0000-0000-0000BC390000}"/>
    <cellStyle name="Note 3 4 2 2 3 3 3 2" xfId="14781" xr:uid="{00000000-0005-0000-0000-0000BD390000}"/>
    <cellStyle name="Note 3 4 2 2 3 3 4" xfId="14782" xr:uid="{00000000-0005-0000-0000-0000BE390000}"/>
    <cellStyle name="Note 3 4 2 2 3 4" xfId="14783" xr:uid="{00000000-0005-0000-0000-0000BF390000}"/>
    <cellStyle name="Note 3 4 2 2 3 4 2" xfId="14784" xr:uid="{00000000-0005-0000-0000-0000C0390000}"/>
    <cellStyle name="Note 3 4 2 2 3 5" xfId="14785" xr:uid="{00000000-0005-0000-0000-0000C1390000}"/>
    <cellStyle name="Note 3 4 2 2 3 5 2" xfId="14786" xr:uid="{00000000-0005-0000-0000-0000C2390000}"/>
    <cellStyle name="Note 3 4 2 2 3 6" xfId="14787" xr:uid="{00000000-0005-0000-0000-0000C3390000}"/>
    <cellStyle name="Note 3 4 2 2 3 7" xfId="31912" xr:uid="{00000000-0005-0000-0000-0000A87C0000}"/>
    <cellStyle name="Note 3 4 2 2 4" xfId="2263" xr:uid="{00000000-0005-0000-0000-0000D7080000}"/>
    <cellStyle name="Note 3 4 2 2 4 2" xfId="14788" xr:uid="{00000000-0005-0000-0000-0000C4390000}"/>
    <cellStyle name="Note 3 4 2 2 4 2 2" xfId="14789" xr:uid="{00000000-0005-0000-0000-0000C5390000}"/>
    <cellStyle name="Note 3 4 2 2 4 2 2 2" xfId="14790" xr:uid="{00000000-0005-0000-0000-0000C6390000}"/>
    <cellStyle name="Note 3 4 2 2 4 2 2 3" xfId="30476" xr:uid="{00000000-0005-0000-0000-00000C770000}"/>
    <cellStyle name="Note 3 4 2 2 4 2 3" xfId="14791" xr:uid="{00000000-0005-0000-0000-0000C7390000}"/>
    <cellStyle name="Note 3 4 2 2 4 2 3 2" xfId="14792" xr:uid="{00000000-0005-0000-0000-0000C8390000}"/>
    <cellStyle name="Note 3 4 2 2 4 2 3 2 2" xfId="28561" xr:uid="{00000000-0005-0000-0000-0000916F0000}"/>
    <cellStyle name="Note 3 4 2 2 4 2 3 3" xfId="27968" xr:uid="{00000000-0005-0000-0000-0000406D0000}"/>
    <cellStyle name="Note 3 4 2 2 4 2 4" xfId="14793" xr:uid="{00000000-0005-0000-0000-0000C9390000}"/>
    <cellStyle name="Note 3 4 2 2 4 2 4 2" xfId="29363" xr:uid="{00000000-0005-0000-0000-0000B3720000}"/>
    <cellStyle name="Note 3 4 2 2 4 3" xfId="14794" xr:uid="{00000000-0005-0000-0000-0000CA390000}"/>
    <cellStyle name="Note 3 4 2 2 4 3 2" xfId="14795" xr:uid="{00000000-0005-0000-0000-0000CB390000}"/>
    <cellStyle name="Note 3 4 2 2 4 4" xfId="14796" xr:uid="{00000000-0005-0000-0000-0000CC390000}"/>
    <cellStyle name="Note 3 4 2 2 4 4 2" xfId="14797" xr:uid="{00000000-0005-0000-0000-0000CD390000}"/>
    <cellStyle name="Note 3 4 2 2 4 5" xfId="14798" xr:uid="{00000000-0005-0000-0000-0000CE390000}"/>
    <cellStyle name="Note 3 4 2 2 5" xfId="14799" xr:uid="{00000000-0005-0000-0000-0000CF390000}"/>
    <cellStyle name="Note 3 4 2 2 5 2" xfId="14800" xr:uid="{00000000-0005-0000-0000-0000D0390000}"/>
    <cellStyle name="Note 3 4 2 2 5 2 2" xfId="14801" xr:uid="{00000000-0005-0000-0000-0000D1390000}"/>
    <cellStyle name="Note 3 4 2 2 5 3" xfId="14802" xr:uid="{00000000-0005-0000-0000-0000D2390000}"/>
    <cellStyle name="Note 3 4 2 2 5 3 2" xfId="14803" xr:uid="{00000000-0005-0000-0000-0000D3390000}"/>
    <cellStyle name="Note 3 4 2 2 5 4" xfId="14804" xr:uid="{00000000-0005-0000-0000-0000D4390000}"/>
    <cellStyle name="Note 3 4 2 2 5 5" xfId="32595" xr:uid="{00000000-0005-0000-0000-0000537F0000}"/>
    <cellStyle name="Note 3 4 2 2 6" xfId="14805" xr:uid="{00000000-0005-0000-0000-0000D5390000}"/>
    <cellStyle name="Note 3 4 2 2 6 2" xfId="14806" xr:uid="{00000000-0005-0000-0000-0000D6390000}"/>
    <cellStyle name="Note 3 4 2 2 7" xfId="14807" xr:uid="{00000000-0005-0000-0000-0000D7390000}"/>
    <cellStyle name="Note 3 4 2 2 7 2" xfId="14808" xr:uid="{00000000-0005-0000-0000-0000D8390000}"/>
    <cellStyle name="Note 3 4 2 2 7 3" xfId="29674" xr:uid="{00000000-0005-0000-0000-0000EA730000}"/>
    <cellStyle name="Note 3 4 2 2 8" xfId="14809" xr:uid="{00000000-0005-0000-0000-0000D9390000}"/>
    <cellStyle name="Note 3 4 2 3" xfId="1462" xr:uid="{00000000-0005-0000-0000-0000B6050000}"/>
    <cellStyle name="Note 3 4 2 3 2" xfId="1724" xr:uid="{00000000-0005-0000-0000-0000BC060000}"/>
    <cellStyle name="Note 3 4 2 3 2 2" xfId="2709" xr:uid="{00000000-0005-0000-0000-0000950A0000}"/>
    <cellStyle name="Note 3 4 2 3 2 2 2" xfId="14810" xr:uid="{00000000-0005-0000-0000-0000DA390000}"/>
    <cellStyle name="Note 3 4 2 3 2 2 2 2" xfId="14811" xr:uid="{00000000-0005-0000-0000-0000DB390000}"/>
    <cellStyle name="Note 3 4 2 3 2 2 2 2 2" xfId="14812" xr:uid="{00000000-0005-0000-0000-0000DC390000}"/>
    <cellStyle name="Note 3 4 2 3 2 2 2 3" xfId="14813" xr:uid="{00000000-0005-0000-0000-0000DD390000}"/>
    <cellStyle name="Note 3 4 2 3 2 2 2 3 2" xfId="14814" xr:uid="{00000000-0005-0000-0000-0000DE390000}"/>
    <cellStyle name="Note 3 4 2 3 2 2 2 3 3" xfId="29158" xr:uid="{00000000-0005-0000-0000-0000E6710000}"/>
    <cellStyle name="Note 3 4 2 3 2 2 2 4" xfId="14815" xr:uid="{00000000-0005-0000-0000-0000DF390000}"/>
    <cellStyle name="Note 3 4 2 3 2 2 3" xfId="14816" xr:uid="{00000000-0005-0000-0000-0000E0390000}"/>
    <cellStyle name="Note 3 4 2 3 2 2 3 2" xfId="14817" xr:uid="{00000000-0005-0000-0000-0000E1390000}"/>
    <cellStyle name="Note 3 4 2 3 2 2 3 2 2" xfId="25713" xr:uid="{00000000-0005-0000-0000-000071640000}"/>
    <cellStyle name="Note 3 4 2 3 2 2 4" xfId="14818" xr:uid="{00000000-0005-0000-0000-0000E2390000}"/>
    <cellStyle name="Note 3 4 2 3 2 2 4 2" xfId="14819" xr:uid="{00000000-0005-0000-0000-0000E3390000}"/>
    <cellStyle name="Note 3 4 2 3 2 2 5" xfId="14820" xr:uid="{00000000-0005-0000-0000-0000E4390000}"/>
    <cellStyle name="Note 3 4 2 3 2 2 5 2" xfId="26200" xr:uid="{00000000-0005-0000-0000-000058660000}"/>
    <cellStyle name="Note 3 4 2 3 2 2 6" xfId="32306" xr:uid="{00000000-0005-0000-0000-0000327E0000}"/>
    <cellStyle name="Note 3 4 2 3 2 3" xfId="14821" xr:uid="{00000000-0005-0000-0000-0000E5390000}"/>
    <cellStyle name="Note 3 4 2 3 2 3 2" xfId="14822" xr:uid="{00000000-0005-0000-0000-0000E6390000}"/>
    <cellStyle name="Note 3 4 2 3 2 3 2 2" xfId="14823" xr:uid="{00000000-0005-0000-0000-0000E7390000}"/>
    <cellStyle name="Note 3 4 2 3 2 3 3" xfId="14824" xr:uid="{00000000-0005-0000-0000-0000E8390000}"/>
    <cellStyle name="Note 3 4 2 3 2 3 3 2" xfId="14825" xr:uid="{00000000-0005-0000-0000-0000E9390000}"/>
    <cellStyle name="Note 3 4 2 3 2 3 4" xfId="14826" xr:uid="{00000000-0005-0000-0000-0000EA390000}"/>
    <cellStyle name="Note 3 4 2 3 2 3 5" xfId="29296" xr:uid="{00000000-0005-0000-0000-000070720000}"/>
    <cellStyle name="Note 3 4 2 3 2 4" xfId="14827" xr:uid="{00000000-0005-0000-0000-0000EB390000}"/>
    <cellStyle name="Note 3 4 2 3 2 4 2" xfId="14828" xr:uid="{00000000-0005-0000-0000-0000EC390000}"/>
    <cellStyle name="Note 3 4 2 3 2 5" xfId="14829" xr:uid="{00000000-0005-0000-0000-0000ED390000}"/>
    <cellStyle name="Note 3 4 2 3 2 5 2" xfId="14830" xr:uid="{00000000-0005-0000-0000-0000EE390000}"/>
    <cellStyle name="Note 3 4 2 3 2 5 2 2" xfId="26521" xr:uid="{00000000-0005-0000-0000-000099670000}"/>
    <cellStyle name="Note 3 4 2 3 2 6" xfId="14831" xr:uid="{00000000-0005-0000-0000-0000EF390000}"/>
    <cellStyle name="Note 3 4 2 3 2 6 2" xfId="27480" xr:uid="{00000000-0005-0000-0000-0000586B0000}"/>
    <cellStyle name="Note 3 4 2 3 2 7" xfId="31870" xr:uid="{00000000-0005-0000-0000-00007E7C0000}"/>
    <cellStyle name="Note 3 4 2 3 3" xfId="2453" xr:uid="{00000000-0005-0000-0000-000095090000}"/>
    <cellStyle name="Note 3 4 2 3 3 2" xfId="14832" xr:uid="{00000000-0005-0000-0000-0000F0390000}"/>
    <cellStyle name="Note 3 4 2 3 3 2 2" xfId="14833" xr:uid="{00000000-0005-0000-0000-0000F1390000}"/>
    <cellStyle name="Note 3 4 2 3 3 2 2 2" xfId="14834" xr:uid="{00000000-0005-0000-0000-0000F2390000}"/>
    <cellStyle name="Note 3 4 2 3 3 2 2 3" xfId="29293" xr:uid="{00000000-0005-0000-0000-00006D720000}"/>
    <cellStyle name="Note 3 4 2 3 3 2 3" xfId="14835" xr:uid="{00000000-0005-0000-0000-0000F3390000}"/>
    <cellStyle name="Note 3 4 2 3 3 2 3 2" xfId="14836" xr:uid="{00000000-0005-0000-0000-0000F4390000}"/>
    <cellStyle name="Note 3 4 2 3 3 2 3 2 2" xfId="31010" xr:uid="{00000000-0005-0000-0000-000022790000}"/>
    <cellStyle name="Note 3 4 2 3 3 2 4" xfId="14837" xr:uid="{00000000-0005-0000-0000-0000F5390000}"/>
    <cellStyle name="Note 3 4 2 3 3 3" xfId="14838" xr:uid="{00000000-0005-0000-0000-0000F6390000}"/>
    <cellStyle name="Note 3 4 2 3 3 3 2" xfId="14839" xr:uid="{00000000-0005-0000-0000-0000F7390000}"/>
    <cellStyle name="Note 3 4 2 3 3 3 3" xfId="29713" xr:uid="{00000000-0005-0000-0000-000011740000}"/>
    <cellStyle name="Note 3 4 2 3 3 4" xfId="14840" xr:uid="{00000000-0005-0000-0000-0000F8390000}"/>
    <cellStyle name="Note 3 4 2 3 3 4 2" xfId="14841" xr:uid="{00000000-0005-0000-0000-0000F9390000}"/>
    <cellStyle name="Note 3 4 2 3 3 4 3" xfId="28399" xr:uid="{00000000-0005-0000-0000-0000EF6E0000}"/>
    <cellStyle name="Note 3 4 2 3 3 5" xfId="14842" xr:uid="{00000000-0005-0000-0000-0000FA390000}"/>
    <cellStyle name="Note 3 4 2 3 4" xfId="14843" xr:uid="{00000000-0005-0000-0000-0000FB390000}"/>
    <cellStyle name="Note 3 4 2 3 4 2" xfId="14844" xr:uid="{00000000-0005-0000-0000-0000FC390000}"/>
    <cellStyle name="Note 3 4 2 3 4 2 2" xfId="14845" xr:uid="{00000000-0005-0000-0000-0000FD390000}"/>
    <cellStyle name="Note 3 4 2 3 4 2 2 2" xfId="31287" xr:uid="{00000000-0005-0000-0000-0000377A0000}"/>
    <cellStyle name="Note 3 4 2 3 4 3" xfId="14846" xr:uid="{00000000-0005-0000-0000-0000FE390000}"/>
    <cellStyle name="Note 3 4 2 3 4 3 2" xfId="14847" xr:uid="{00000000-0005-0000-0000-0000FF390000}"/>
    <cellStyle name="Note 3 4 2 3 4 4" xfId="14848" xr:uid="{00000000-0005-0000-0000-0000003A0000}"/>
    <cellStyle name="Note 3 4 2 3 5" xfId="14849" xr:uid="{00000000-0005-0000-0000-0000013A0000}"/>
    <cellStyle name="Note 3 4 2 3 5 2" xfId="14850" xr:uid="{00000000-0005-0000-0000-0000023A0000}"/>
    <cellStyle name="Note 3 4 2 3 6" xfId="14851" xr:uid="{00000000-0005-0000-0000-0000033A0000}"/>
    <cellStyle name="Note 3 4 2 3 6 2" xfId="14852" xr:uid="{00000000-0005-0000-0000-0000043A0000}"/>
    <cellStyle name="Note 3 4 2 3 7" xfId="14853" xr:uid="{00000000-0005-0000-0000-0000053A0000}"/>
    <cellStyle name="Note 3 4 2 3 8" xfId="28240" xr:uid="{00000000-0005-0000-0000-0000506E0000}"/>
    <cellStyle name="Note 3 4 2 4" xfId="1383" xr:uid="{00000000-0005-0000-0000-000067050000}"/>
    <cellStyle name="Note 3 4 2 4 2" xfId="2374" xr:uid="{00000000-0005-0000-0000-000046090000}"/>
    <cellStyle name="Note 3 4 2 4 2 2" xfId="14854" xr:uid="{00000000-0005-0000-0000-0000063A0000}"/>
    <cellStyle name="Note 3 4 2 4 2 2 2" xfId="14855" xr:uid="{00000000-0005-0000-0000-0000073A0000}"/>
    <cellStyle name="Note 3 4 2 4 2 2 2 2" xfId="14856" xr:uid="{00000000-0005-0000-0000-0000083A0000}"/>
    <cellStyle name="Note 3 4 2 4 2 2 3" xfId="14857" xr:uid="{00000000-0005-0000-0000-0000093A0000}"/>
    <cellStyle name="Note 3 4 2 4 2 2 3 2" xfId="14858" xr:uid="{00000000-0005-0000-0000-00000A3A0000}"/>
    <cellStyle name="Note 3 4 2 4 2 2 4" xfId="14859" xr:uid="{00000000-0005-0000-0000-00000B3A0000}"/>
    <cellStyle name="Note 3 4 2 4 2 3" xfId="14860" xr:uid="{00000000-0005-0000-0000-00000C3A0000}"/>
    <cellStyle name="Note 3 4 2 4 2 3 2" xfId="14861" xr:uid="{00000000-0005-0000-0000-00000D3A0000}"/>
    <cellStyle name="Note 3 4 2 4 2 3 3" xfId="25584" xr:uid="{00000000-0005-0000-0000-0000F0630000}"/>
    <cellStyle name="Note 3 4 2 4 2 4" xfId="14862" xr:uid="{00000000-0005-0000-0000-00000E3A0000}"/>
    <cellStyle name="Note 3 4 2 4 2 4 2" xfId="14863" xr:uid="{00000000-0005-0000-0000-00000F3A0000}"/>
    <cellStyle name="Note 3 4 2 4 2 5" xfId="14864" xr:uid="{00000000-0005-0000-0000-0000103A0000}"/>
    <cellStyle name="Note 3 4 2 4 3" xfId="14865" xr:uid="{00000000-0005-0000-0000-0000113A0000}"/>
    <cellStyle name="Note 3 4 2 4 3 2" xfId="14866" xr:uid="{00000000-0005-0000-0000-0000123A0000}"/>
    <cellStyle name="Note 3 4 2 4 3 2 2" xfId="14867" xr:uid="{00000000-0005-0000-0000-0000133A0000}"/>
    <cellStyle name="Note 3 4 2 4 3 3" xfId="14868" xr:uid="{00000000-0005-0000-0000-0000143A0000}"/>
    <cellStyle name="Note 3 4 2 4 3 3 2" xfId="14869" xr:uid="{00000000-0005-0000-0000-0000153A0000}"/>
    <cellStyle name="Note 3 4 2 4 3 3 2 2" xfId="28773" xr:uid="{00000000-0005-0000-0000-000065700000}"/>
    <cellStyle name="Note 3 4 2 4 3 4" xfId="14870" xr:uid="{00000000-0005-0000-0000-0000163A0000}"/>
    <cellStyle name="Note 3 4 2 4 3 4 2" xfId="29568" xr:uid="{00000000-0005-0000-0000-000080730000}"/>
    <cellStyle name="Note 3 4 2 4 3 5" xfId="28277" xr:uid="{00000000-0005-0000-0000-0000756E0000}"/>
    <cellStyle name="Note 3 4 2 4 4" xfId="14871" xr:uid="{00000000-0005-0000-0000-0000173A0000}"/>
    <cellStyle name="Note 3 4 2 4 4 2" xfId="14872" xr:uid="{00000000-0005-0000-0000-0000183A0000}"/>
    <cellStyle name="Note 3 4 2 4 5" xfId="14873" xr:uid="{00000000-0005-0000-0000-0000193A0000}"/>
    <cellStyle name="Note 3 4 2 4 5 2" xfId="14874" xr:uid="{00000000-0005-0000-0000-00001A3A0000}"/>
    <cellStyle name="Note 3 4 2 4 6" xfId="14875" xr:uid="{00000000-0005-0000-0000-00001B3A0000}"/>
    <cellStyle name="Note 3 4 2 4 7" xfId="31711" xr:uid="{00000000-0005-0000-0000-0000DF7B0000}"/>
    <cellStyle name="Note 3 4 2 5" xfId="1645" xr:uid="{00000000-0005-0000-0000-00006D060000}"/>
    <cellStyle name="Note 3 4 2 5 2" xfId="2630" xr:uid="{00000000-0005-0000-0000-0000460A0000}"/>
    <cellStyle name="Note 3 4 2 5 2 2" xfId="14876" xr:uid="{00000000-0005-0000-0000-00001C3A0000}"/>
    <cellStyle name="Note 3 4 2 5 2 2 2" xfId="14877" xr:uid="{00000000-0005-0000-0000-00001D3A0000}"/>
    <cellStyle name="Note 3 4 2 5 2 2 2 2" xfId="14878" xr:uid="{00000000-0005-0000-0000-00001E3A0000}"/>
    <cellStyle name="Note 3 4 2 5 2 2 2 3" xfId="28849" xr:uid="{00000000-0005-0000-0000-0000B1700000}"/>
    <cellStyle name="Note 3 4 2 5 2 2 3" xfId="14879" xr:uid="{00000000-0005-0000-0000-00001F3A0000}"/>
    <cellStyle name="Note 3 4 2 5 2 2 3 2" xfId="14880" xr:uid="{00000000-0005-0000-0000-0000203A0000}"/>
    <cellStyle name="Note 3 4 2 5 2 2 4" xfId="14881" xr:uid="{00000000-0005-0000-0000-0000213A0000}"/>
    <cellStyle name="Note 3 4 2 5 2 2 5" xfId="28119" xr:uid="{00000000-0005-0000-0000-0000D76D0000}"/>
    <cellStyle name="Note 3 4 2 5 2 3" xfId="14882" xr:uid="{00000000-0005-0000-0000-0000223A0000}"/>
    <cellStyle name="Note 3 4 2 5 2 3 2" xfId="14883" xr:uid="{00000000-0005-0000-0000-0000233A0000}"/>
    <cellStyle name="Note 3 4 2 5 2 4" xfId="14884" xr:uid="{00000000-0005-0000-0000-0000243A0000}"/>
    <cellStyle name="Note 3 4 2 5 2 4 2" xfId="14885" xr:uid="{00000000-0005-0000-0000-0000253A0000}"/>
    <cellStyle name="Note 3 4 2 5 2 5" xfId="14886" xr:uid="{00000000-0005-0000-0000-0000263A0000}"/>
    <cellStyle name="Note 3 4 2 5 2 6" xfId="32258" xr:uid="{00000000-0005-0000-0000-0000027E0000}"/>
    <cellStyle name="Note 3 4 2 5 3" xfId="14887" xr:uid="{00000000-0005-0000-0000-0000273A0000}"/>
    <cellStyle name="Note 3 4 2 5 3 2" xfId="14888" xr:uid="{00000000-0005-0000-0000-0000283A0000}"/>
    <cellStyle name="Note 3 4 2 5 3 2 2" xfId="14889" xr:uid="{00000000-0005-0000-0000-0000293A0000}"/>
    <cellStyle name="Note 3 4 2 5 3 3" xfId="14890" xr:uid="{00000000-0005-0000-0000-00002A3A0000}"/>
    <cellStyle name="Note 3 4 2 5 3 3 2" xfId="14891" xr:uid="{00000000-0005-0000-0000-00002B3A0000}"/>
    <cellStyle name="Note 3 4 2 5 3 4" xfId="14892" xr:uid="{00000000-0005-0000-0000-00002C3A0000}"/>
    <cellStyle name="Note 3 4 2 5 3 4 2" xfId="26878" xr:uid="{00000000-0005-0000-0000-0000FE680000}"/>
    <cellStyle name="Note 3 4 2 5 3 5" xfId="28094" xr:uid="{00000000-0005-0000-0000-0000BE6D0000}"/>
    <cellStyle name="Note 3 4 2 5 4" xfId="14893" xr:uid="{00000000-0005-0000-0000-00002D3A0000}"/>
    <cellStyle name="Note 3 4 2 5 4 2" xfId="14894" xr:uid="{00000000-0005-0000-0000-00002E3A0000}"/>
    <cellStyle name="Note 3 4 2 5 5" xfId="14895" xr:uid="{00000000-0005-0000-0000-00002F3A0000}"/>
    <cellStyle name="Note 3 4 2 5 5 2" xfId="14896" xr:uid="{00000000-0005-0000-0000-0000303A0000}"/>
    <cellStyle name="Note 3 4 2 5 6" xfId="14897" xr:uid="{00000000-0005-0000-0000-0000313A0000}"/>
    <cellStyle name="Note 3 4 2 6" xfId="2087" xr:uid="{00000000-0005-0000-0000-000027080000}"/>
    <cellStyle name="Note 3 4 2 6 2" xfId="14898" xr:uid="{00000000-0005-0000-0000-0000323A0000}"/>
    <cellStyle name="Note 3 4 2 6 2 2" xfId="14899" xr:uid="{00000000-0005-0000-0000-0000333A0000}"/>
    <cellStyle name="Note 3 4 2 6 2 2 2" xfId="14900" xr:uid="{00000000-0005-0000-0000-0000343A0000}"/>
    <cellStyle name="Note 3 4 2 6 2 3" xfId="14901" xr:uid="{00000000-0005-0000-0000-0000353A0000}"/>
    <cellStyle name="Note 3 4 2 6 2 3 2" xfId="14902" xr:uid="{00000000-0005-0000-0000-0000363A0000}"/>
    <cellStyle name="Note 3 4 2 6 2 4" xfId="14903" xr:uid="{00000000-0005-0000-0000-0000373A0000}"/>
    <cellStyle name="Note 3 4 2 6 2 4 2" xfId="30111" xr:uid="{00000000-0005-0000-0000-00009F750000}"/>
    <cellStyle name="Note 3 4 2 6 3" xfId="14904" xr:uid="{00000000-0005-0000-0000-0000383A0000}"/>
    <cellStyle name="Note 3 4 2 6 3 2" xfId="14905" xr:uid="{00000000-0005-0000-0000-0000393A0000}"/>
    <cellStyle name="Note 3 4 2 6 3 3" xfId="25408" xr:uid="{00000000-0005-0000-0000-000040630000}"/>
    <cellStyle name="Note 3 4 2 6 4" xfId="14906" xr:uid="{00000000-0005-0000-0000-00003A3A0000}"/>
    <cellStyle name="Note 3 4 2 6 4 2" xfId="14907" xr:uid="{00000000-0005-0000-0000-00003B3A0000}"/>
    <cellStyle name="Note 3 4 2 6 4 2 2" xfId="27211" xr:uid="{00000000-0005-0000-0000-00004B6A0000}"/>
    <cellStyle name="Note 3 4 2 6 5" xfId="14908" xr:uid="{00000000-0005-0000-0000-00003C3A0000}"/>
    <cellStyle name="Note 3 4 2 6 5 2" xfId="30660" xr:uid="{00000000-0005-0000-0000-0000C4770000}"/>
    <cellStyle name="Note 3 4 2 6 6" xfId="27307" xr:uid="{00000000-0005-0000-0000-0000AB6A0000}"/>
    <cellStyle name="Note 3 4 2 7" xfId="2829" xr:uid="{00000000-0005-0000-0000-00000D0B0000}"/>
    <cellStyle name="Note 3 4 2 7 2" xfId="14909" xr:uid="{00000000-0005-0000-0000-00003D3A0000}"/>
    <cellStyle name="Note 3 4 2 7 2 2" xfId="14910" xr:uid="{00000000-0005-0000-0000-00003E3A0000}"/>
    <cellStyle name="Note 3 4 2 7 3" xfId="14911" xr:uid="{00000000-0005-0000-0000-00003F3A0000}"/>
    <cellStyle name="Note 3 4 2 7 3 2" xfId="14912" xr:uid="{00000000-0005-0000-0000-0000403A0000}"/>
    <cellStyle name="Note 3 4 2 7 3 2 2" xfId="28880" xr:uid="{00000000-0005-0000-0000-0000D0700000}"/>
    <cellStyle name="Note 3 4 2 7 3 3" xfId="28783" xr:uid="{00000000-0005-0000-0000-00006F700000}"/>
    <cellStyle name="Note 3 4 2 7 4" xfId="14913" xr:uid="{00000000-0005-0000-0000-0000413A0000}"/>
    <cellStyle name="Note 3 4 2 7 5" xfId="31957" xr:uid="{00000000-0005-0000-0000-0000D57C0000}"/>
    <cellStyle name="Note 3 4 2 8" xfId="14914" xr:uid="{00000000-0005-0000-0000-0000423A0000}"/>
    <cellStyle name="Note 3 4 2 8 2" xfId="14915" xr:uid="{00000000-0005-0000-0000-0000433A0000}"/>
    <cellStyle name="Note 3 4 2 9" xfId="14916" xr:uid="{00000000-0005-0000-0000-0000443A0000}"/>
    <cellStyle name="Note 3 4 2 9 2" xfId="14917" xr:uid="{00000000-0005-0000-0000-0000453A0000}"/>
    <cellStyle name="Note 3 4 3" xfId="1241" xr:uid="{00000000-0005-0000-0000-0000D9040000}"/>
    <cellStyle name="Note 3 4 3 2" xfId="1359" xr:uid="{00000000-0005-0000-0000-00004F050000}"/>
    <cellStyle name="Note 3 4 3 2 2" xfId="2350" xr:uid="{00000000-0005-0000-0000-00002E090000}"/>
    <cellStyle name="Note 3 4 3 2 2 2" xfId="14918" xr:uid="{00000000-0005-0000-0000-0000463A0000}"/>
    <cellStyle name="Note 3 4 3 2 2 2 2" xfId="14919" xr:uid="{00000000-0005-0000-0000-0000473A0000}"/>
    <cellStyle name="Note 3 4 3 2 2 2 2 2" xfId="14920" xr:uid="{00000000-0005-0000-0000-0000483A0000}"/>
    <cellStyle name="Note 3 4 3 2 2 2 2 2 2" xfId="25625" xr:uid="{00000000-0005-0000-0000-000019640000}"/>
    <cellStyle name="Note 3 4 3 2 2 2 3" xfId="14921" xr:uid="{00000000-0005-0000-0000-0000493A0000}"/>
    <cellStyle name="Note 3 4 3 2 2 2 3 2" xfId="14922" xr:uid="{00000000-0005-0000-0000-00004A3A0000}"/>
    <cellStyle name="Note 3 4 3 2 2 2 3 3" xfId="27374" xr:uid="{00000000-0005-0000-0000-0000EE6A0000}"/>
    <cellStyle name="Note 3 4 3 2 2 2 4" xfId="14923" xr:uid="{00000000-0005-0000-0000-00004B3A0000}"/>
    <cellStyle name="Note 3 4 3 2 2 2 5" xfId="27280" xr:uid="{00000000-0005-0000-0000-0000906A0000}"/>
    <cellStyle name="Note 3 4 3 2 2 3" xfId="14924" xr:uid="{00000000-0005-0000-0000-00004C3A0000}"/>
    <cellStyle name="Note 3 4 3 2 2 3 2" xfId="14925" xr:uid="{00000000-0005-0000-0000-00004D3A0000}"/>
    <cellStyle name="Note 3 4 3 2 2 4" xfId="14926" xr:uid="{00000000-0005-0000-0000-00004E3A0000}"/>
    <cellStyle name="Note 3 4 3 2 2 4 2" xfId="14927" xr:uid="{00000000-0005-0000-0000-00004F3A0000}"/>
    <cellStyle name="Note 3 4 3 2 2 5" xfId="14928" xr:uid="{00000000-0005-0000-0000-0000503A0000}"/>
    <cellStyle name="Note 3 4 3 2 2 6" xfId="27985" xr:uid="{00000000-0005-0000-0000-0000516D0000}"/>
    <cellStyle name="Note 3 4 3 2 3" xfId="14929" xr:uid="{00000000-0005-0000-0000-0000513A0000}"/>
    <cellStyle name="Note 3 4 3 2 3 2" xfId="14930" xr:uid="{00000000-0005-0000-0000-0000523A0000}"/>
    <cellStyle name="Note 3 4 3 2 3 2 2" xfId="14931" xr:uid="{00000000-0005-0000-0000-0000533A0000}"/>
    <cellStyle name="Note 3 4 3 2 3 2 2 2" xfId="30153" xr:uid="{00000000-0005-0000-0000-0000C9750000}"/>
    <cellStyle name="Note 3 4 3 2 3 3" xfId="14932" xr:uid="{00000000-0005-0000-0000-0000543A0000}"/>
    <cellStyle name="Note 3 4 3 2 3 3 2" xfId="14933" xr:uid="{00000000-0005-0000-0000-0000553A0000}"/>
    <cellStyle name="Note 3 4 3 2 3 3 3" xfId="25510" xr:uid="{00000000-0005-0000-0000-0000A6630000}"/>
    <cellStyle name="Note 3 4 3 2 3 4" xfId="14934" xr:uid="{00000000-0005-0000-0000-0000563A0000}"/>
    <cellStyle name="Note 3 4 3 2 3 4 2" xfId="26776" xr:uid="{00000000-0005-0000-0000-000098680000}"/>
    <cellStyle name="Note 3 4 3 2 4" xfId="14935" xr:uid="{00000000-0005-0000-0000-0000573A0000}"/>
    <cellStyle name="Note 3 4 3 2 4 2" xfId="14936" xr:uid="{00000000-0005-0000-0000-0000583A0000}"/>
    <cellStyle name="Note 3 4 3 2 5" xfId="14937" xr:uid="{00000000-0005-0000-0000-0000593A0000}"/>
    <cellStyle name="Note 3 4 3 2 5 2" xfId="14938" xr:uid="{00000000-0005-0000-0000-00005A3A0000}"/>
    <cellStyle name="Note 3 4 3 2 5 2 2" xfId="27725" xr:uid="{00000000-0005-0000-0000-00004D6C0000}"/>
    <cellStyle name="Note 3 4 3 2 6" xfId="14939" xr:uid="{00000000-0005-0000-0000-00005B3A0000}"/>
    <cellStyle name="Note 3 4 3 2 7" xfId="31699" xr:uid="{00000000-0005-0000-0000-0000D37B0000}"/>
    <cellStyle name="Note 3 4 3 3" xfId="1621" xr:uid="{00000000-0005-0000-0000-000055060000}"/>
    <cellStyle name="Note 3 4 3 3 2" xfId="2606" xr:uid="{00000000-0005-0000-0000-00002E0A0000}"/>
    <cellStyle name="Note 3 4 3 3 2 2" xfId="14940" xr:uid="{00000000-0005-0000-0000-00005C3A0000}"/>
    <cellStyle name="Note 3 4 3 3 2 2 2" xfId="14941" xr:uid="{00000000-0005-0000-0000-00005D3A0000}"/>
    <cellStyle name="Note 3 4 3 3 2 2 2 2" xfId="14942" xr:uid="{00000000-0005-0000-0000-00005E3A0000}"/>
    <cellStyle name="Note 3 4 3 3 2 2 3" xfId="14943" xr:uid="{00000000-0005-0000-0000-00005F3A0000}"/>
    <cellStyle name="Note 3 4 3 3 2 2 3 2" xfId="14944" xr:uid="{00000000-0005-0000-0000-0000603A0000}"/>
    <cellStyle name="Note 3 4 3 3 2 2 4" xfId="14945" xr:uid="{00000000-0005-0000-0000-0000613A0000}"/>
    <cellStyle name="Note 3 4 3 3 2 2 5" xfId="30108" xr:uid="{00000000-0005-0000-0000-00009C750000}"/>
    <cellStyle name="Note 3 4 3 3 2 3" xfId="14946" xr:uid="{00000000-0005-0000-0000-0000623A0000}"/>
    <cellStyle name="Note 3 4 3 3 2 3 2" xfId="14947" xr:uid="{00000000-0005-0000-0000-0000633A0000}"/>
    <cellStyle name="Note 3 4 3 3 2 4" xfId="14948" xr:uid="{00000000-0005-0000-0000-0000643A0000}"/>
    <cellStyle name="Note 3 4 3 3 2 4 2" xfId="14949" xr:uid="{00000000-0005-0000-0000-0000653A0000}"/>
    <cellStyle name="Note 3 4 3 3 2 5" xfId="14950" xr:uid="{00000000-0005-0000-0000-0000663A0000}"/>
    <cellStyle name="Note 3 4 3 3 2 6" xfId="32244" xr:uid="{00000000-0005-0000-0000-0000F47D0000}"/>
    <cellStyle name="Note 3 4 3 3 3" xfId="14951" xr:uid="{00000000-0005-0000-0000-0000673A0000}"/>
    <cellStyle name="Note 3 4 3 3 3 2" xfId="14952" xr:uid="{00000000-0005-0000-0000-0000683A0000}"/>
    <cellStyle name="Note 3 4 3 3 3 2 2" xfId="14953" xr:uid="{00000000-0005-0000-0000-0000693A0000}"/>
    <cellStyle name="Note 3 4 3 3 3 2 3" xfId="26559" xr:uid="{00000000-0005-0000-0000-0000BF670000}"/>
    <cellStyle name="Note 3 4 3 3 3 3" xfId="14954" xr:uid="{00000000-0005-0000-0000-00006A3A0000}"/>
    <cellStyle name="Note 3 4 3 3 3 3 2" xfId="14955" xr:uid="{00000000-0005-0000-0000-00006B3A0000}"/>
    <cellStyle name="Note 3 4 3 3 3 4" xfId="14956" xr:uid="{00000000-0005-0000-0000-00006C3A0000}"/>
    <cellStyle name="Note 3 4 3 3 3 4 2" xfId="27970" xr:uid="{00000000-0005-0000-0000-0000426D0000}"/>
    <cellStyle name="Note 3 4 3 3 3 5" xfId="25229" xr:uid="{00000000-0005-0000-0000-00008D620000}"/>
    <cellStyle name="Note 3 4 3 3 4" xfId="14957" xr:uid="{00000000-0005-0000-0000-00006D3A0000}"/>
    <cellStyle name="Note 3 4 3 3 4 2" xfId="14958" xr:uid="{00000000-0005-0000-0000-00006E3A0000}"/>
    <cellStyle name="Note 3 4 3 3 5" xfId="14959" xr:uid="{00000000-0005-0000-0000-00006F3A0000}"/>
    <cellStyle name="Note 3 4 3 3 5 2" xfId="14960" xr:uid="{00000000-0005-0000-0000-0000703A0000}"/>
    <cellStyle name="Note 3 4 3 3 6" xfId="14961" xr:uid="{00000000-0005-0000-0000-0000713A0000}"/>
    <cellStyle name="Note 3 4 3 3 6 2" xfId="29015" xr:uid="{00000000-0005-0000-0000-000057710000}"/>
    <cellStyle name="Note 3 4 3 3 7" xfId="25639" xr:uid="{00000000-0005-0000-0000-000027640000}"/>
    <cellStyle name="Note 3 4 3 4" xfId="2239" xr:uid="{00000000-0005-0000-0000-0000BF080000}"/>
    <cellStyle name="Note 3 4 3 4 2" xfId="14962" xr:uid="{00000000-0005-0000-0000-0000723A0000}"/>
    <cellStyle name="Note 3 4 3 4 2 2" xfId="14963" xr:uid="{00000000-0005-0000-0000-0000733A0000}"/>
    <cellStyle name="Note 3 4 3 4 2 2 2" xfId="14964" xr:uid="{00000000-0005-0000-0000-0000743A0000}"/>
    <cellStyle name="Note 3 4 3 4 2 2 2 2" xfId="26885" xr:uid="{00000000-0005-0000-0000-000005690000}"/>
    <cellStyle name="Note 3 4 3 4 2 3" xfId="14965" xr:uid="{00000000-0005-0000-0000-0000753A0000}"/>
    <cellStyle name="Note 3 4 3 4 2 3 2" xfId="14966" xr:uid="{00000000-0005-0000-0000-0000763A0000}"/>
    <cellStyle name="Note 3 4 3 4 2 4" xfId="14967" xr:uid="{00000000-0005-0000-0000-0000773A0000}"/>
    <cellStyle name="Note 3 4 3 4 2 5" xfId="28371" xr:uid="{00000000-0005-0000-0000-0000D36E0000}"/>
    <cellStyle name="Note 3 4 3 4 3" xfId="14968" xr:uid="{00000000-0005-0000-0000-0000783A0000}"/>
    <cellStyle name="Note 3 4 3 4 3 2" xfId="14969" xr:uid="{00000000-0005-0000-0000-0000793A0000}"/>
    <cellStyle name="Note 3 4 3 4 3 2 2" xfId="30770" xr:uid="{00000000-0005-0000-0000-000032780000}"/>
    <cellStyle name="Note 3 4 3 4 4" xfId="14970" xr:uid="{00000000-0005-0000-0000-00007A3A0000}"/>
    <cellStyle name="Note 3 4 3 4 4 2" xfId="14971" xr:uid="{00000000-0005-0000-0000-00007B3A0000}"/>
    <cellStyle name="Note 3 4 3 4 4 2 2" xfId="27107" xr:uid="{00000000-0005-0000-0000-0000E3690000}"/>
    <cellStyle name="Note 3 4 3 4 4 3" xfId="29875" xr:uid="{00000000-0005-0000-0000-0000B3740000}"/>
    <cellStyle name="Note 3 4 3 4 5" xfId="14972" xr:uid="{00000000-0005-0000-0000-00007C3A0000}"/>
    <cellStyle name="Note 3 4 3 5" xfId="14973" xr:uid="{00000000-0005-0000-0000-00007D3A0000}"/>
    <cellStyle name="Note 3 4 3 5 2" xfId="14974" xr:uid="{00000000-0005-0000-0000-00007E3A0000}"/>
    <cellStyle name="Note 3 4 3 5 2 2" xfId="14975" xr:uid="{00000000-0005-0000-0000-00007F3A0000}"/>
    <cellStyle name="Note 3 4 3 5 2 2 2" xfId="27817" xr:uid="{00000000-0005-0000-0000-0000A96C0000}"/>
    <cellStyle name="Note 3 4 3 5 2 3" xfId="28111" xr:uid="{00000000-0005-0000-0000-0000CF6D0000}"/>
    <cellStyle name="Note 3 4 3 5 3" xfId="14976" xr:uid="{00000000-0005-0000-0000-0000803A0000}"/>
    <cellStyle name="Note 3 4 3 5 3 2" xfId="14977" xr:uid="{00000000-0005-0000-0000-0000813A0000}"/>
    <cellStyle name="Note 3 4 3 5 3 3" xfId="29549" xr:uid="{00000000-0005-0000-0000-00006D730000}"/>
    <cellStyle name="Note 3 4 3 5 4" xfId="14978" xr:uid="{00000000-0005-0000-0000-0000823A0000}"/>
    <cellStyle name="Note 3 4 3 5 4 2" xfId="31158" xr:uid="{00000000-0005-0000-0000-0000B6790000}"/>
    <cellStyle name="Note 3 4 3 5 5" xfId="32580" xr:uid="{00000000-0005-0000-0000-0000447F0000}"/>
    <cellStyle name="Note 3 4 3 6" xfId="14979" xr:uid="{00000000-0005-0000-0000-0000833A0000}"/>
    <cellStyle name="Note 3 4 3 6 2" xfId="14980" xr:uid="{00000000-0005-0000-0000-0000843A0000}"/>
    <cellStyle name="Note 3 4 3 7" xfId="14981" xr:uid="{00000000-0005-0000-0000-0000853A0000}"/>
    <cellStyle name="Note 3 4 3 7 2" xfId="14982" xr:uid="{00000000-0005-0000-0000-0000863A0000}"/>
    <cellStyle name="Note 3 4 3 8" xfId="14983" xr:uid="{00000000-0005-0000-0000-0000873A0000}"/>
    <cellStyle name="Note 3 4 3 9" xfId="31486" xr:uid="{00000000-0005-0000-0000-0000FE7A0000}"/>
    <cellStyle name="Note 3 4 4" xfId="552" xr:uid="{00000000-0005-0000-0000-000028020000}"/>
    <cellStyle name="Note 3 4 4 2" xfId="1324" xr:uid="{00000000-0005-0000-0000-00002C050000}"/>
    <cellStyle name="Note 3 4 4 2 2" xfId="2315" xr:uid="{00000000-0005-0000-0000-00000B090000}"/>
    <cellStyle name="Note 3 4 4 2 2 2" xfId="14984" xr:uid="{00000000-0005-0000-0000-0000883A0000}"/>
    <cellStyle name="Note 3 4 4 2 2 2 2" xfId="14985" xr:uid="{00000000-0005-0000-0000-0000893A0000}"/>
    <cellStyle name="Note 3 4 4 2 2 2 2 2" xfId="14986" xr:uid="{00000000-0005-0000-0000-00008A3A0000}"/>
    <cellStyle name="Note 3 4 4 2 2 2 2 3" xfId="25853" xr:uid="{00000000-0005-0000-0000-0000FD640000}"/>
    <cellStyle name="Note 3 4 4 2 2 2 3" xfId="14987" xr:uid="{00000000-0005-0000-0000-00008B3A0000}"/>
    <cellStyle name="Note 3 4 4 2 2 2 3 2" xfId="14988" xr:uid="{00000000-0005-0000-0000-00008C3A0000}"/>
    <cellStyle name="Note 3 4 4 2 2 2 4" xfId="14989" xr:uid="{00000000-0005-0000-0000-00008D3A0000}"/>
    <cellStyle name="Note 3 4 4 2 2 3" xfId="14990" xr:uid="{00000000-0005-0000-0000-00008E3A0000}"/>
    <cellStyle name="Note 3 4 4 2 2 3 2" xfId="14991" xr:uid="{00000000-0005-0000-0000-00008F3A0000}"/>
    <cellStyle name="Note 3 4 4 2 2 4" xfId="14992" xr:uid="{00000000-0005-0000-0000-0000903A0000}"/>
    <cellStyle name="Note 3 4 4 2 2 4 2" xfId="14993" xr:uid="{00000000-0005-0000-0000-0000913A0000}"/>
    <cellStyle name="Note 3 4 4 2 2 4 3" xfId="25997" xr:uid="{00000000-0005-0000-0000-00008D650000}"/>
    <cellStyle name="Note 3 4 4 2 2 5" xfId="14994" xr:uid="{00000000-0005-0000-0000-0000923A0000}"/>
    <cellStyle name="Note 3 4 4 2 3" xfId="14995" xr:uid="{00000000-0005-0000-0000-0000933A0000}"/>
    <cellStyle name="Note 3 4 4 2 3 2" xfId="14996" xr:uid="{00000000-0005-0000-0000-0000943A0000}"/>
    <cellStyle name="Note 3 4 4 2 3 2 2" xfId="14997" xr:uid="{00000000-0005-0000-0000-0000953A0000}"/>
    <cellStyle name="Note 3 4 4 2 3 3" xfId="14998" xr:uid="{00000000-0005-0000-0000-0000963A0000}"/>
    <cellStyle name="Note 3 4 4 2 3 3 2" xfId="14999" xr:uid="{00000000-0005-0000-0000-0000973A0000}"/>
    <cellStyle name="Note 3 4 4 2 3 4" xfId="15000" xr:uid="{00000000-0005-0000-0000-0000983A0000}"/>
    <cellStyle name="Note 3 4 4 2 4" xfId="15001" xr:uid="{00000000-0005-0000-0000-0000993A0000}"/>
    <cellStyle name="Note 3 4 4 2 4 2" xfId="15002" xr:uid="{00000000-0005-0000-0000-00009A3A0000}"/>
    <cellStyle name="Note 3 4 4 2 4 3" xfId="26550" xr:uid="{00000000-0005-0000-0000-0000B6670000}"/>
    <cellStyle name="Note 3 4 4 2 5" xfId="15003" xr:uid="{00000000-0005-0000-0000-00009B3A0000}"/>
    <cellStyle name="Note 3 4 4 2 5 2" xfId="15004" xr:uid="{00000000-0005-0000-0000-00009C3A0000}"/>
    <cellStyle name="Note 3 4 4 2 6" xfId="15005" xr:uid="{00000000-0005-0000-0000-00009D3A0000}"/>
    <cellStyle name="Note 3 4 4 3" xfId="1586" xr:uid="{00000000-0005-0000-0000-000032060000}"/>
    <cellStyle name="Note 3 4 4 3 2" xfId="2571" xr:uid="{00000000-0005-0000-0000-00000B0A0000}"/>
    <cellStyle name="Note 3 4 4 3 2 2" xfId="15006" xr:uid="{00000000-0005-0000-0000-00009E3A0000}"/>
    <cellStyle name="Note 3 4 4 3 2 2 2" xfId="15007" xr:uid="{00000000-0005-0000-0000-00009F3A0000}"/>
    <cellStyle name="Note 3 4 4 3 2 2 2 2" xfId="15008" xr:uid="{00000000-0005-0000-0000-0000A03A0000}"/>
    <cellStyle name="Note 3 4 4 3 2 2 2 3" xfId="26026" xr:uid="{00000000-0005-0000-0000-0000AA650000}"/>
    <cellStyle name="Note 3 4 4 3 2 2 3" xfId="15009" xr:uid="{00000000-0005-0000-0000-0000A13A0000}"/>
    <cellStyle name="Note 3 4 4 3 2 2 3 2" xfId="15010" xr:uid="{00000000-0005-0000-0000-0000A23A0000}"/>
    <cellStyle name="Note 3 4 4 3 2 2 4" xfId="15011" xr:uid="{00000000-0005-0000-0000-0000A33A0000}"/>
    <cellStyle name="Note 3 4 4 3 2 3" xfId="15012" xr:uid="{00000000-0005-0000-0000-0000A43A0000}"/>
    <cellStyle name="Note 3 4 4 3 2 3 2" xfId="15013" xr:uid="{00000000-0005-0000-0000-0000A53A0000}"/>
    <cellStyle name="Note 3 4 4 3 2 4" xfId="15014" xr:uid="{00000000-0005-0000-0000-0000A63A0000}"/>
    <cellStyle name="Note 3 4 4 3 2 4 2" xfId="15015" xr:uid="{00000000-0005-0000-0000-0000A73A0000}"/>
    <cellStyle name="Note 3 4 4 3 2 5" xfId="15016" xr:uid="{00000000-0005-0000-0000-0000A83A0000}"/>
    <cellStyle name="Note 3 4 4 3 2 5 2" xfId="27174" xr:uid="{00000000-0005-0000-0000-0000266A0000}"/>
    <cellStyle name="Note 3 4 4 3 3" xfId="15017" xr:uid="{00000000-0005-0000-0000-0000A93A0000}"/>
    <cellStyle name="Note 3 4 4 3 3 2" xfId="15018" xr:uid="{00000000-0005-0000-0000-0000AA3A0000}"/>
    <cellStyle name="Note 3 4 4 3 3 2 2" xfId="15019" xr:uid="{00000000-0005-0000-0000-0000AB3A0000}"/>
    <cellStyle name="Note 3 4 4 3 3 2 3" xfId="25363" xr:uid="{00000000-0005-0000-0000-000013630000}"/>
    <cellStyle name="Note 3 4 4 3 3 3" xfId="15020" xr:uid="{00000000-0005-0000-0000-0000AC3A0000}"/>
    <cellStyle name="Note 3 4 4 3 3 3 2" xfId="15021" xr:uid="{00000000-0005-0000-0000-0000AD3A0000}"/>
    <cellStyle name="Note 3 4 4 3 3 3 2 2" xfId="25385" xr:uid="{00000000-0005-0000-0000-000029630000}"/>
    <cellStyle name="Note 3 4 4 3 3 4" xfId="15022" xr:uid="{00000000-0005-0000-0000-0000AE3A0000}"/>
    <cellStyle name="Note 3 4 4 3 4" xfId="15023" xr:uid="{00000000-0005-0000-0000-0000AF3A0000}"/>
    <cellStyle name="Note 3 4 4 3 4 2" xfId="15024" xr:uid="{00000000-0005-0000-0000-0000B03A0000}"/>
    <cellStyle name="Note 3 4 4 3 4 3" xfId="25613" xr:uid="{00000000-0005-0000-0000-00000D640000}"/>
    <cellStyle name="Note 3 4 4 3 5" xfId="15025" xr:uid="{00000000-0005-0000-0000-0000B13A0000}"/>
    <cellStyle name="Note 3 4 4 3 5 2" xfId="15026" xr:uid="{00000000-0005-0000-0000-0000B23A0000}"/>
    <cellStyle name="Note 3 4 4 3 5 3" xfId="26434" xr:uid="{00000000-0005-0000-0000-000042670000}"/>
    <cellStyle name="Note 3 4 4 3 6" xfId="15027" xr:uid="{00000000-0005-0000-0000-0000B33A0000}"/>
    <cellStyle name="Note 3 4 4 3 7" xfId="31787" xr:uid="{00000000-0005-0000-0000-00002B7C0000}"/>
    <cellStyle name="Note 3 4 4 4" xfId="1850" xr:uid="{00000000-0005-0000-0000-00003A070000}"/>
    <cellStyle name="Note 3 4 4 4 2" xfId="15028" xr:uid="{00000000-0005-0000-0000-0000B43A0000}"/>
    <cellStyle name="Note 3 4 4 4 2 2" xfId="15029" xr:uid="{00000000-0005-0000-0000-0000B53A0000}"/>
    <cellStyle name="Note 3 4 4 4 2 2 2" xfId="15030" xr:uid="{00000000-0005-0000-0000-0000B63A0000}"/>
    <cellStyle name="Note 3 4 4 4 2 3" xfId="15031" xr:uid="{00000000-0005-0000-0000-0000B73A0000}"/>
    <cellStyle name="Note 3 4 4 4 2 3 2" xfId="15032" xr:uid="{00000000-0005-0000-0000-0000B83A0000}"/>
    <cellStyle name="Note 3 4 4 4 2 4" xfId="15033" xr:uid="{00000000-0005-0000-0000-0000B93A0000}"/>
    <cellStyle name="Note 3 4 4 4 3" xfId="15034" xr:uid="{00000000-0005-0000-0000-0000BA3A0000}"/>
    <cellStyle name="Note 3 4 4 4 3 2" xfId="15035" xr:uid="{00000000-0005-0000-0000-0000BB3A0000}"/>
    <cellStyle name="Note 3 4 4 4 3 2 2" xfId="30693" xr:uid="{00000000-0005-0000-0000-0000E5770000}"/>
    <cellStyle name="Note 3 4 4 4 3 3" xfId="30372" xr:uid="{00000000-0005-0000-0000-0000A4760000}"/>
    <cellStyle name="Note 3 4 4 4 4" xfId="15036" xr:uid="{00000000-0005-0000-0000-0000BC3A0000}"/>
    <cellStyle name="Note 3 4 4 4 4 2" xfId="15037" xr:uid="{00000000-0005-0000-0000-0000BD3A0000}"/>
    <cellStyle name="Note 3 4 4 4 4 2 2" xfId="28508" xr:uid="{00000000-0005-0000-0000-00005C6F0000}"/>
    <cellStyle name="Note 3 4 4 4 5" xfId="15038" xr:uid="{00000000-0005-0000-0000-0000BE3A0000}"/>
    <cellStyle name="Note 3 4 4 4 5 2" xfId="28607" xr:uid="{00000000-0005-0000-0000-0000BF6F0000}"/>
    <cellStyle name="Note 3 4 4 4 6" xfId="31999" xr:uid="{00000000-0005-0000-0000-0000FF7C0000}"/>
    <cellStyle name="Note 3 4 4 5" xfId="15039" xr:uid="{00000000-0005-0000-0000-0000BF3A0000}"/>
    <cellStyle name="Note 3 4 4 5 2" xfId="15040" xr:uid="{00000000-0005-0000-0000-0000C03A0000}"/>
    <cellStyle name="Note 3 4 4 5 2 2" xfId="15041" xr:uid="{00000000-0005-0000-0000-0000C13A0000}"/>
    <cellStyle name="Note 3 4 4 5 2 2 2" xfId="27712" xr:uid="{00000000-0005-0000-0000-0000406C0000}"/>
    <cellStyle name="Note 3 4 4 5 2 3" xfId="31078" xr:uid="{00000000-0005-0000-0000-000066790000}"/>
    <cellStyle name="Note 3 4 4 5 3" xfId="15042" xr:uid="{00000000-0005-0000-0000-0000C23A0000}"/>
    <cellStyle name="Note 3 4 4 5 3 2" xfId="15043" xr:uid="{00000000-0005-0000-0000-0000C33A0000}"/>
    <cellStyle name="Note 3 4 4 5 3 2 2" xfId="29408" xr:uid="{00000000-0005-0000-0000-0000E0720000}"/>
    <cellStyle name="Note 3 4 4 5 3 3" xfId="28803" xr:uid="{00000000-0005-0000-0000-000083700000}"/>
    <cellStyle name="Note 3 4 4 5 4" xfId="15044" xr:uid="{00000000-0005-0000-0000-0000C43A0000}"/>
    <cellStyle name="Note 3 4 4 5 5" xfId="28828" xr:uid="{00000000-0005-0000-0000-00009C700000}"/>
    <cellStyle name="Note 3 4 4 6" xfId="15045" xr:uid="{00000000-0005-0000-0000-0000C53A0000}"/>
    <cellStyle name="Note 3 4 4 6 2" xfId="15046" xr:uid="{00000000-0005-0000-0000-0000C63A0000}"/>
    <cellStyle name="Note 3 4 4 7" xfId="15047" xr:uid="{00000000-0005-0000-0000-0000C73A0000}"/>
    <cellStyle name="Note 3 4 4 7 2" xfId="15048" xr:uid="{00000000-0005-0000-0000-0000C83A0000}"/>
    <cellStyle name="Note 3 4 4 8" xfId="15049" xr:uid="{00000000-0005-0000-0000-0000C93A0000}"/>
    <cellStyle name="Note 3 4 4 8 2" xfId="27068" xr:uid="{00000000-0005-0000-0000-0000BC690000}"/>
    <cellStyle name="Note 3 4 4 9" xfId="31445" xr:uid="{00000000-0005-0000-0000-0000D57A0000}"/>
    <cellStyle name="Note 3 4 5" xfId="858" xr:uid="{00000000-0005-0000-0000-00005A030000}"/>
    <cellStyle name="Note 3 4 5 2" xfId="1911" xr:uid="{00000000-0005-0000-0000-000077070000}"/>
    <cellStyle name="Note 3 4 5 2 2" xfId="15050" xr:uid="{00000000-0005-0000-0000-0000CA3A0000}"/>
    <cellStyle name="Note 3 4 5 2 2 2" xfId="15051" xr:uid="{00000000-0005-0000-0000-0000CB3A0000}"/>
    <cellStyle name="Note 3 4 5 2 2 2 2" xfId="15052" xr:uid="{00000000-0005-0000-0000-0000CC3A0000}"/>
    <cellStyle name="Note 3 4 5 2 2 2 2 2" xfId="30659" xr:uid="{00000000-0005-0000-0000-0000C3770000}"/>
    <cellStyle name="Note 3 4 5 2 2 3" xfId="15053" xr:uid="{00000000-0005-0000-0000-0000CD3A0000}"/>
    <cellStyle name="Note 3 4 5 2 2 3 2" xfId="15054" xr:uid="{00000000-0005-0000-0000-0000CE3A0000}"/>
    <cellStyle name="Note 3 4 5 2 2 3 2 2" xfId="30936" xr:uid="{00000000-0005-0000-0000-0000D8780000}"/>
    <cellStyle name="Note 3 4 5 2 2 3 3" xfId="31152" xr:uid="{00000000-0005-0000-0000-0000B0790000}"/>
    <cellStyle name="Note 3 4 5 2 2 4" xfId="15055" xr:uid="{00000000-0005-0000-0000-0000CF3A0000}"/>
    <cellStyle name="Note 3 4 5 2 2 5" xfId="31189" xr:uid="{00000000-0005-0000-0000-0000D5790000}"/>
    <cellStyle name="Note 3 4 5 2 3" xfId="15056" xr:uid="{00000000-0005-0000-0000-0000D03A0000}"/>
    <cellStyle name="Note 3 4 5 2 3 2" xfId="15057" xr:uid="{00000000-0005-0000-0000-0000D13A0000}"/>
    <cellStyle name="Note 3 4 5 2 4" xfId="15058" xr:uid="{00000000-0005-0000-0000-0000D23A0000}"/>
    <cellStyle name="Note 3 4 5 2 4 2" xfId="15059" xr:uid="{00000000-0005-0000-0000-0000D33A0000}"/>
    <cellStyle name="Note 3 4 5 2 4 3" xfId="29886" xr:uid="{00000000-0005-0000-0000-0000BE740000}"/>
    <cellStyle name="Note 3 4 5 2 5" xfId="15060" xr:uid="{00000000-0005-0000-0000-0000D43A0000}"/>
    <cellStyle name="Note 3 4 5 2 6" xfId="32036" xr:uid="{00000000-0005-0000-0000-0000247D0000}"/>
    <cellStyle name="Note 3 4 5 3" xfId="15061" xr:uid="{00000000-0005-0000-0000-0000D53A0000}"/>
    <cellStyle name="Note 3 4 5 3 2" xfId="15062" xr:uid="{00000000-0005-0000-0000-0000D63A0000}"/>
    <cellStyle name="Note 3 4 5 3 2 2" xfId="15063" xr:uid="{00000000-0005-0000-0000-0000D73A0000}"/>
    <cellStyle name="Note 3 4 5 3 3" xfId="15064" xr:uid="{00000000-0005-0000-0000-0000D83A0000}"/>
    <cellStyle name="Note 3 4 5 3 3 2" xfId="15065" xr:uid="{00000000-0005-0000-0000-0000D93A0000}"/>
    <cellStyle name="Note 3 4 5 3 4" xfId="15066" xr:uid="{00000000-0005-0000-0000-0000DA3A0000}"/>
    <cellStyle name="Note 3 4 5 3 5" xfId="32394" xr:uid="{00000000-0005-0000-0000-00008A7E0000}"/>
    <cellStyle name="Note 3 4 5 4" xfId="15067" xr:uid="{00000000-0005-0000-0000-0000DB3A0000}"/>
    <cellStyle name="Note 3 4 5 4 2" xfId="15068" xr:uid="{00000000-0005-0000-0000-0000DC3A0000}"/>
    <cellStyle name="Note 3 4 5 4 3" xfId="25378" xr:uid="{00000000-0005-0000-0000-000022630000}"/>
    <cellStyle name="Note 3 4 5 5" xfId="15069" xr:uid="{00000000-0005-0000-0000-0000DD3A0000}"/>
    <cellStyle name="Note 3 4 5 5 2" xfId="15070" xr:uid="{00000000-0005-0000-0000-0000DE3A0000}"/>
    <cellStyle name="Note 3 4 5 6" xfId="15071" xr:uid="{00000000-0005-0000-0000-0000DF3A0000}"/>
    <cellStyle name="Note 3 4 5 7" xfId="31594" xr:uid="{00000000-0005-0000-0000-00006A7B0000}"/>
    <cellStyle name="Note 3 4 6" xfId="1275" xr:uid="{00000000-0005-0000-0000-0000FB040000}"/>
    <cellStyle name="Note 3 4 6 2" xfId="2269" xr:uid="{00000000-0005-0000-0000-0000DD080000}"/>
    <cellStyle name="Note 3 4 6 2 2" xfId="15072" xr:uid="{00000000-0005-0000-0000-0000E03A0000}"/>
    <cellStyle name="Note 3 4 6 2 2 2" xfId="15073" xr:uid="{00000000-0005-0000-0000-0000E13A0000}"/>
    <cellStyle name="Note 3 4 6 2 2 2 2" xfId="15074" xr:uid="{00000000-0005-0000-0000-0000E23A0000}"/>
    <cellStyle name="Note 3 4 6 2 2 3" xfId="15075" xr:uid="{00000000-0005-0000-0000-0000E33A0000}"/>
    <cellStyle name="Note 3 4 6 2 2 3 2" xfId="15076" xr:uid="{00000000-0005-0000-0000-0000E43A0000}"/>
    <cellStyle name="Note 3 4 6 2 2 4" xfId="15077" xr:uid="{00000000-0005-0000-0000-0000E53A0000}"/>
    <cellStyle name="Note 3 4 6 2 3" xfId="15078" xr:uid="{00000000-0005-0000-0000-0000E63A0000}"/>
    <cellStyle name="Note 3 4 6 2 3 2" xfId="15079" xr:uid="{00000000-0005-0000-0000-0000E73A0000}"/>
    <cellStyle name="Note 3 4 6 2 4" xfId="15080" xr:uid="{00000000-0005-0000-0000-0000E83A0000}"/>
    <cellStyle name="Note 3 4 6 2 4 2" xfId="15081" xr:uid="{00000000-0005-0000-0000-0000E93A0000}"/>
    <cellStyle name="Note 3 4 6 2 5" xfId="15082" xr:uid="{00000000-0005-0000-0000-0000EA3A0000}"/>
    <cellStyle name="Note 3 4 6 3" xfId="15083" xr:uid="{00000000-0005-0000-0000-0000EB3A0000}"/>
    <cellStyle name="Note 3 4 6 3 2" xfId="15084" xr:uid="{00000000-0005-0000-0000-0000EC3A0000}"/>
    <cellStyle name="Note 3 4 6 3 2 2" xfId="15085" xr:uid="{00000000-0005-0000-0000-0000ED3A0000}"/>
    <cellStyle name="Note 3 4 6 3 3" xfId="15086" xr:uid="{00000000-0005-0000-0000-0000EE3A0000}"/>
    <cellStyle name="Note 3 4 6 3 3 2" xfId="15087" xr:uid="{00000000-0005-0000-0000-0000EF3A0000}"/>
    <cellStyle name="Note 3 4 6 3 4" xfId="15088" xr:uid="{00000000-0005-0000-0000-0000F03A0000}"/>
    <cellStyle name="Note 3 4 6 3 5" xfId="26752" xr:uid="{00000000-0005-0000-0000-000080680000}"/>
    <cellStyle name="Note 3 4 6 4" xfId="15089" xr:uid="{00000000-0005-0000-0000-0000F13A0000}"/>
    <cellStyle name="Note 3 4 6 4 2" xfId="15090" xr:uid="{00000000-0005-0000-0000-0000F23A0000}"/>
    <cellStyle name="Note 3 4 6 5" xfId="15091" xr:uid="{00000000-0005-0000-0000-0000F33A0000}"/>
    <cellStyle name="Note 3 4 6 5 2" xfId="15092" xr:uid="{00000000-0005-0000-0000-0000F43A0000}"/>
    <cellStyle name="Note 3 4 6 5 3" xfId="27511" xr:uid="{00000000-0005-0000-0000-0000776B0000}"/>
    <cellStyle name="Note 3 4 6 6" xfId="15093" xr:uid="{00000000-0005-0000-0000-0000F53A0000}"/>
    <cellStyle name="Note 3 4 6 7" xfId="31195" xr:uid="{00000000-0005-0000-0000-0000DB790000}"/>
    <cellStyle name="Note 3 4 7" xfId="1820" xr:uid="{00000000-0005-0000-0000-00001C070000}"/>
    <cellStyle name="Note 3 4 7 2" xfId="15094" xr:uid="{00000000-0005-0000-0000-0000F63A0000}"/>
    <cellStyle name="Note 3 4 7 2 2" xfId="15095" xr:uid="{00000000-0005-0000-0000-0000F73A0000}"/>
    <cellStyle name="Note 3 4 7 2 2 2" xfId="15096" xr:uid="{00000000-0005-0000-0000-0000F83A0000}"/>
    <cellStyle name="Note 3 4 7 2 2 3" xfId="29711" xr:uid="{00000000-0005-0000-0000-00000F740000}"/>
    <cellStyle name="Note 3 4 7 2 3" xfId="15097" xr:uid="{00000000-0005-0000-0000-0000F93A0000}"/>
    <cellStyle name="Note 3 4 7 2 3 2" xfId="15098" xr:uid="{00000000-0005-0000-0000-0000FA3A0000}"/>
    <cellStyle name="Note 3 4 7 2 4" xfId="15099" xr:uid="{00000000-0005-0000-0000-0000FB3A0000}"/>
    <cellStyle name="Note 3 4 7 3" xfId="15100" xr:uid="{00000000-0005-0000-0000-0000FC3A0000}"/>
    <cellStyle name="Note 3 4 7 3 2" xfId="15101" xr:uid="{00000000-0005-0000-0000-0000FD3A0000}"/>
    <cellStyle name="Note 3 4 7 3 2 2" xfId="30324" xr:uid="{00000000-0005-0000-0000-000074760000}"/>
    <cellStyle name="Note 3 4 7 3 3" xfId="29476" xr:uid="{00000000-0005-0000-0000-000024730000}"/>
    <cellStyle name="Note 3 4 7 4" xfId="15102" xr:uid="{00000000-0005-0000-0000-0000FE3A0000}"/>
    <cellStyle name="Note 3 4 7 4 2" xfId="15103" xr:uid="{00000000-0005-0000-0000-0000FF3A0000}"/>
    <cellStyle name="Note 3 4 7 4 3" xfId="29911" xr:uid="{00000000-0005-0000-0000-0000D7740000}"/>
    <cellStyle name="Note 3 4 7 5" xfId="15104" xr:uid="{00000000-0005-0000-0000-0000003B0000}"/>
    <cellStyle name="Note 3 4 7 6" xfId="31986" xr:uid="{00000000-0005-0000-0000-0000F27C0000}"/>
    <cellStyle name="Note 3 4 8" xfId="15105" xr:uid="{00000000-0005-0000-0000-0000013B0000}"/>
    <cellStyle name="Note 3 4 8 2" xfId="15106" xr:uid="{00000000-0005-0000-0000-0000023B0000}"/>
    <cellStyle name="Note 3 4 9" xfId="15107" xr:uid="{00000000-0005-0000-0000-0000033B0000}"/>
    <cellStyle name="Note 3 4 9 2" xfId="15108" xr:uid="{00000000-0005-0000-0000-0000043B0000}"/>
    <cellStyle name="Note 3 5" xfId="1109" xr:uid="{00000000-0005-0000-0000-000055040000}"/>
    <cellStyle name="Note 3 5 2" xfId="1479" xr:uid="{00000000-0005-0000-0000-0000C7050000}"/>
    <cellStyle name="Note 3 5 2 2" xfId="2470" xr:uid="{00000000-0005-0000-0000-0000A6090000}"/>
    <cellStyle name="Note 3 5 2 2 2" xfId="15109" xr:uid="{00000000-0005-0000-0000-0000053B0000}"/>
    <cellStyle name="Note 3 5 2 2 2 2" xfId="15110" xr:uid="{00000000-0005-0000-0000-0000063B0000}"/>
    <cellStyle name="Note 3 5 2 2 2 2 2" xfId="15111" xr:uid="{00000000-0005-0000-0000-0000073B0000}"/>
    <cellStyle name="Note 3 5 2 2 2 2 3" xfId="30706" xr:uid="{00000000-0005-0000-0000-0000F2770000}"/>
    <cellStyle name="Note 3 5 2 2 2 3" xfId="15112" xr:uid="{00000000-0005-0000-0000-0000083B0000}"/>
    <cellStyle name="Note 3 5 2 2 2 3 2" xfId="15113" xr:uid="{00000000-0005-0000-0000-0000093B0000}"/>
    <cellStyle name="Note 3 5 2 2 2 4" xfId="15114" xr:uid="{00000000-0005-0000-0000-00000A3B0000}"/>
    <cellStyle name="Note 3 5 2 2 3" xfId="15115" xr:uid="{00000000-0005-0000-0000-00000B3B0000}"/>
    <cellStyle name="Note 3 5 2 2 3 2" xfId="15116" xr:uid="{00000000-0005-0000-0000-00000C3B0000}"/>
    <cellStyle name="Note 3 5 2 2 3 2 2" xfId="25883" xr:uid="{00000000-0005-0000-0000-00001B650000}"/>
    <cellStyle name="Note 3 5 2 2 4" xfId="15117" xr:uid="{00000000-0005-0000-0000-00000D3B0000}"/>
    <cellStyle name="Note 3 5 2 2 4 2" xfId="15118" xr:uid="{00000000-0005-0000-0000-00000E3B0000}"/>
    <cellStyle name="Note 3 5 2 2 5" xfId="15119" xr:uid="{00000000-0005-0000-0000-00000F3B0000}"/>
    <cellStyle name="Note 3 5 2 2 5 2" xfId="26497" xr:uid="{00000000-0005-0000-0000-000081670000}"/>
    <cellStyle name="Note 3 5 2 2 6" xfId="25277" xr:uid="{00000000-0005-0000-0000-0000BD620000}"/>
    <cellStyle name="Note 3 5 2 3" xfId="15120" xr:uid="{00000000-0005-0000-0000-0000103B0000}"/>
    <cellStyle name="Note 3 5 2 3 2" xfId="15121" xr:uid="{00000000-0005-0000-0000-0000113B0000}"/>
    <cellStyle name="Note 3 5 2 3 2 2" xfId="15122" xr:uid="{00000000-0005-0000-0000-0000123B0000}"/>
    <cellStyle name="Note 3 5 2 3 3" xfId="15123" xr:uid="{00000000-0005-0000-0000-0000133B0000}"/>
    <cellStyle name="Note 3 5 2 3 3 2" xfId="15124" xr:uid="{00000000-0005-0000-0000-0000143B0000}"/>
    <cellStyle name="Note 3 5 2 3 3 2 2" xfId="30909" xr:uid="{00000000-0005-0000-0000-0000BD780000}"/>
    <cellStyle name="Note 3 5 2 3 4" xfId="15125" xr:uid="{00000000-0005-0000-0000-0000153B0000}"/>
    <cellStyle name="Note 3 5 2 3 5" xfId="29157" xr:uid="{00000000-0005-0000-0000-0000E5710000}"/>
    <cellStyle name="Note 3 5 2 4" xfId="15126" xr:uid="{00000000-0005-0000-0000-0000163B0000}"/>
    <cellStyle name="Note 3 5 2 4 2" xfId="15127" xr:uid="{00000000-0005-0000-0000-0000173B0000}"/>
    <cellStyle name="Note 3 5 2 5" xfId="15128" xr:uid="{00000000-0005-0000-0000-0000183B0000}"/>
    <cellStyle name="Note 3 5 2 5 2" xfId="15129" xr:uid="{00000000-0005-0000-0000-0000193B0000}"/>
    <cellStyle name="Note 3 5 2 6" xfId="15130" xr:uid="{00000000-0005-0000-0000-00001A3B0000}"/>
    <cellStyle name="Note 3 5 2 7" xfId="31740" xr:uid="{00000000-0005-0000-0000-0000FC7B0000}"/>
    <cellStyle name="Note 3 5 3" xfId="1741" xr:uid="{00000000-0005-0000-0000-0000CD060000}"/>
    <cellStyle name="Note 3 5 3 2" xfId="2726" xr:uid="{00000000-0005-0000-0000-0000A60A0000}"/>
    <cellStyle name="Note 3 5 3 2 2" xfId="15131" xr:uid="{00000000-0005-0000-0000-00001B3B0000}"/>
    <cellStyle name="Note 3 5 3 2 2 2" xfId="15132" xr:uid="{00000000-0005-0000-0000-00001C3B0000}"/>
    <cellStyle name="Note 3 5 3 2 2 2 2" xfId="15133" xr:uid="{00000000-0005-0000-0000-00001D3B0000}"/>
    <cellStyle name="Note 3 5 3 2 2 3" xfId="15134" xr:uid="{00000000-0005-0000-0000-00001E3B0000}"/>
    <cellStyle name="Note 3 5 3 2 2 3 2" xfId="15135" xr:uid="{00000000-0005-0000-0000-00001F3B0000}"/>
    <cellStyle name="Note 3 5 3 2 2 3 2 2" xfId="28821" xr:uid="{00000000-0005-0000-0000-000095700000}"/>
    <cellStyle name="Note 3 5 3 2 2 3 3" xfId="28285" xr:uid="{00000000-0005-0000-0000-00007D6E0000}"/>
    <cellStyle name="Note 3 5 3 2 2 4" xfId="15136" xr:uid="{00000000-0005-0000-0000-0000203B0000}"/>
    <cellStyle name="Note 3 5 3 2 2 5" xfId="29863" xr:uid="{00000000-0005-0000-0000-0000A7740000}"/>
    <cellStyle name="Note 3 5 3 2 3" xfId="15137" xr:uid="{00000000-0005-0000-0000-0000213B0000}"/>
    <cellStyle name="Note 3 5 3 2 3 2" xfId="15138" xr:uid="{00000000-0005-0000-0000-0000223B0000}"/>
    <cellStyle name="Note 3 5 3 2 3 2 2" xfId="29313" xr:uid="{00000000-0005-0000-0000-000081720000}"/>
    <cellStyle name="Note 3 5 3 2 4" xfId="15139" xr:uid="{00000000-0005-0000-0000-0000233B0000}"/>
    <cellStyle name="Note 3 5 3 2 4 2" xfId="15140" xr:uid="{00000000-0005-0000-0000-0000243B0000}"/>
    <cellStyle name="Note 3 5 3 2 4 2 2" xfId="29614" xr:uid="{00000000-0005-0000-0000-0000AE730000}"/>
    <cellStyle name="Note 3 5 3 2 5" xfId="15141" xr:uid="{00000000-0005-0000-0000-0000253B0000}"/>
    <cellStyle name="Note 3 5 3 2 6" xfId="32316" xr:uid="{00000000-0005-0000-0000-00003C7E0000}"/>
    <cellStyle name="Note 3 5 3 3" xfId="15142" xr:uid="{00000000-0005-0000-0000-0000263B0000}"/>
    <cellStyle name="Note 3 5 3 3 2" xfId="15143" xr:uid="{00000000-0005-0000-0000-0000273B0000}"/>
    <cellStyle name="Note 3 5 3 3 2 2" xfId="15144" xr:uid="{00000000-0005-0000-0000-0000283B0000}"/>
    <cellStyle name="Note 3 5 3 3 2 2 2" xfId="26947" xr:uid="{00000000-0005-0000-0000-000043690000}"/>
    <cellStyle name="Note 3 5 3 3 3" xfId="15145" xr:uid="{00000000-0005-0000-0000-0000293B0000}"/>
    <cellStyle name="Note 3 5 3 3 3 2" xfId="15146" xr:uid="{00000000-0005-0000-0000-00002A3B0000}"/>
    <cellStyle name="Note 3 5 3 3 3 3" xfId="27057" xr:uid="{00000000-0005-0000-0000-0000B1690000}"/>
    <cellStyle name="Note 3 5 3 3 4" xfId="15147" xr:uid="{00000000-0005-0000-0000-00002B3B0000}"/>
    <cellStyle name="Note 3 5 3 3 4 2" xfId="25917" xr:uid="{00000000-0005-0000-0000-00003D650000}"/>
    <cellStyle name="Note 3 5 3 4" xfId="15148" xr:uid="{00000000-0005-0000-0000-00002C3B0000}"/>
    <cellStyle name="Note 3 5 3 4 2" xfId="15149" xr:uid="{00000000-0005-0000-0000-00002D3B0000}"/>
    <cellStyle name="Note 3 5 3 5" xfId="15150" xr:uid="{00000000-0005-0000-0000-00002E3B0000}"/>
    <cellStyle name="Note 3 5 3 5 2" xfId="15151" xr:uid="{00000000-0005-0000-0000-00002F3B0000}"/>
    <cellStyle name="Note 3 5 3 5 2 2" xfId="26943" xr:uid="{00000000-0005-0000-0000-00003F690000}"/>
    <cellStyle name="Note 3 5 3 6" xfId="15152" xr:uid="{00000000-0005-0000-0000-0000303B0000}"/>
    <cellStyle name="Note 3 5 3 6 2" xfId="28882" xr:uid="{00000000-0005-0000-0000-0000D2700000}"/>
    <cellStyle name="Note 3 5 3 7" xfId="31881" xr:uid="{00000000-0005-0000-0000-0000897C0000}"/>
    <cellStyle name="Note 3 5 4" xfId="2116" xr:uid="{00000000-0005-0000-0000-000044080000}"/>
    <cellStyle name="Note 3 5 4 2" xfId="15153" xr:uid="{00000000-0005-0000-0000-0000313B0000}"/>
    <cellStyle name="Note 3 5 4 2 2" xfId="15154" xr:uid="{00000000-0005-0000-0000-0000323B0000}"/>
    <cellStyle name="Note 3 5 4 2 2 2" xfId="15155" xr:uid="{00000000-0005-0000-0000-0000333B0000}"/>
    <cellStyle name="Note 3 5 4 2 2 2 2" xfId="28144" xr:uid="{00000000-0005-0000-0000-0000F06D0000}"/>
    <cellStyle name="Note 3 5 4 2 3" xfId="15156" xr:uid="{00000000-0005-0000-0000-0000343B0000}"/>
    <cellStyle name="Note 3 5 4 2 3 2" xfId="15157" xr:uid="{00000000-0005-0000-0000-0000353B0000}"/>
    <cellStyle name="Note 3 5 4 2 3 2 2" xfId="26742" xr:uid="{00000000-0005-0000-0000-000076680000}"/>
    <cellStyle name="Note 3 5 4 2 4" xfId="15158" xr:uid="{00000000-0005-0000-0000-0000363B0000}"/>
    <cellStyle name="Note 3 5 4 3" xfId="15159" xr:uid="{00000000-0005-0000-0000-0000373B0000}"/>
    <cellStyle name="Note 3 5 4 3 2" xfId="15160" xr:uid="{00000000-0005-0000-0000-0000383B0000}"/>
    <cellStyle name="Note 3 5 4 3 3" xfId="26429" xr:uid="{00000000-0005-0000-0000-00003D670000}"/>
    <cellStyle name="Note 3 5 4 4" xfId="15161" xr:uid="{00000000-0005-0000-0000-0000393B0000}"/>
    <cellStyle name="Note 3 5 4 4 2" xfId="15162" xr:uid="{00000000-0005-0000-0000-00003A3B0000}"/>
    <cellStyle name="Note 3 5 4 5" xfId="15163" xr:uid="{00000000-0005-0000-0000-00003B3B0000}"/>
    <cellStyle name="Note 3 5 5" xfId="15164" xr:uid="{00000000-0005-0000-0000-00003C3B0000}"/>
    <cellStyle name="Note 3 5 5 2" xfId="15165" xr:uid="{00000000-0005-0000-0000-00003D3B0000}"/>
    <cellStyle name="Note 3 5 5 2 2" xfId="15166" xr:uid="{00000000-0005-0000-0000-00003E3B0000}"/>
    <cellStyle name="Note 3 5 5 3" xfId="15167" xr:uid="{00000000-0005-0000-0000-00003F3B0000}"/>
    <cellStyle name="Note 3 5 5 3 2" xfId="15168" xr:uid="{00000000-0005-0000-0000-0000403B0000}"/>
    <cellStyle name="Note 3 5 5 4" xfId="15169" xr:uid="{00000000-0005-0000-0000-0000413B0000}"/>
    <cellStyle name="Note 3 5 5 4 2" xfId="25133" xr:uid="{00000000-0005-0000-0000-00002D620000}"/>
    <cellStyle name="Note 3 5 6" xfId="15170" xr:uid="{00000000-0005-0000-0000-0000423B0000}"/>
    <cellStyle name="Note 3 5 6 2" xfId="15171" xr:uid="{00000000-0005-0000-0000-0000433B0000}"/>
    <cellStyle name="Note 3 5 7" xfId="15172" xr:uid="{00000000-0005-0000-0000-0000443B0000}"/>
    <cellStyle name="Note 3 5 7 2" xfId="15173" xr:uid="{00000000-0005-0000-0000-0000453B0000}"/>
    <cellStyle name="Note 3 5 7 2 2" xfId="27483" xr:uid="{00000000-0005-0000-0000-00005B6B0000}"/>
    <cellStyle name="Note 3 5 8" xfId="15174" xr:uid="{00000000-0005-0000-0000-0000463B0000}"/>
    <cellStyle name="Note 3 5 8 2" xfId="28135" xr:uid="{00000000-0005-0000-0000-0000E76D0000}"/>
    <cellStyle name="Note 3 5 9" xfId="28342" xr:uid="{00000000-0005-0000-0000-0000B66E0000}"/>
    <cellStyle name="Note 3 6" xfId="847" xr:uid="{00000000-0005-0000-0000-00004F030000}"/>
    <cellStyle name="Note 3 6 2" xfId="1904" xr:uid="{00000000-0005-0000-0000-000070070000}"/>
    <cellStyle name="Note 3 6 2 2" xfId="15175" xr:uid="{00000000-0005-0000-0000-0000473B0000}"/>
    <cellStyle name="Note 3 6 2 2 2" xfId="15176" xr:uid="{00000000-0005-0000-0000-0000483B0000}"/>
    <cellStyle name="Note 3 6 2 2 2 2" xfId="15177" xr:uid="{00000000-0005-0000-0000-0000493B0000}"/>
    <cellStyle name="Note 3 6 2 2 3" xfId="15178" xr:uid="{00000000-0005-0000-0000-00004A3B0000}"/>
    <cellStyle name="Note 3 6 2 2 3 2" xfId="15179" xr:uid="{00000000-0005-0000-0000-00004B3B0000}"/>
    <cellStyle name="Note 3 6 2 2 4" xfId="15180" xr:uid="{00000000-0005-0000-0000-00004C3B0000}"/>
    <cellStyle name="Note 3 6 2 3" xfId="15181" xr:uid="{00000000-0005-0000-0000-00004D3B0000}"/>
    <cellStyle name="Note 3 6 2 3 2" xfId="15182" xr:uid="{00000000-0005-0000-0000-00004E3B0000}"/>
    <cellStyle name="Note 3 6 2 3 3" xfId="25579" xr:uid="{00000000-0005-0000-0000-0000EB630000}"/>
    <cellStyle name="Note 3 6 2 4" xfId="15183" xr:uid="{00000000-0005-0000-0000-00004F3B0000}"/>
    <cellStyle name="Note 3 6 2 4 2" xfId="15184" xr:uid="{00000000-0005-0000-0000-0000503B0000}"/>
    <cellStyle name="Note 3 6 2 5" xfId="15185" xr:uid="{00000000-0005-0000-0000-0000513B0000}"/>
    <cellStyle name="Note 3 6 2 6" xfId="32031" xr:uid="{00000000-0005-0000-0000-00001F7D0000}"/>
    <cellStyle name="Note 3 6 3" xfId="15186" xr:uid="{00000000-0005-0000-0000-0000523B0000}"/>
    <cellStyle name="Note 3 6 3 2" xfId="15187" xr:uid="{00000000-0005-0000-0000-0000533B0000}"/>
    <cellStyle name="Note 3 6 3 2 2" xfId="15188" xr:uid="{00000000-0005-0000-0000-0000543B0000}"/>
    <cellStyle name="Note 3 6 3 3" xfId="15189" xr:uid="{00000000-0005-0000-0000-0000553B0000}"/>
    <cellStyle name="Note 3 6 3 3 2" xfId="15190" xr:uid="{00000000-0005-0000-0000-0000563B0000}"/>
    <cellStyle name="Note 3 6 3 4" xfId="15191" xr:uid="{00000000-0005-0000-0000-0000573B0000}"/>
    <cellStyle name="Note 3 6 3 4 2" xfId="30850" xr:uid="{00000000-0005-0000-0000-000082780000}"/>
    <cellStyle name="Note 3 6 3 5" xfId="32391" xr:uid="{00000000-0005-0000-0000-0000877E0000}"/>
    <cellStyle name="Note 3 6 4" xfId="15192" xr:uid="{00000000-0005-0000-0000-0000583B0000}"/>
    <cellStyle name="Note 3 6 4 2" xfId="15193" xr:uid="{00000000-0005-0000-0000-0000593B0000}"/>
    <cellStyle name="Note 3 6 5" xfId="15194" xr:uid="{00000000-0005-0000-0000-00005A3B0000}"/>
    <cellStyle name="Note 3 6 5 2" xfId="15195" xr:uid="{00000000-0005-0000-0000-00005B3B0000}"/>
    <cellStyle name="Note 3 6 6" xfId="15196" xr:uid="{00000000-0005-0000-0000-00005C3B0000}"/>
    <cellStyle name="Note 3 6 7" xfId="31468" xr:uid="{00000000-0005-0000-0000-0000EC7A0000}"/>
    <cellStyle name="Note 3 7" xfId="1039" xr:uid="{00000000-0005-0000-0000-00000F040000}"/>
    <cellStyle name="Note 3 7 2" xfId="2050" xr:uid="{00000000-0005-0000-0000-000002080000}"/>
    <cellStyle name="Note 3 7 2 2" xfId="15197" xr:uid="{00000000-0005-0000-0000-00005D3B0000}"/>
    <cellStyle name="Note 3 7 2 2 2" xfId="15198" xr:uid="{00000000-0005-0000-0000-00005E3B0000}"/>
    <cellStyle name="Note 3 7 2 2 2 2" xfId="15199" xr:uid="{00000000-0005-0000-0000-00005F3B0000}"/>
    <cellStyle name="Note 3 7 2 2 3" xfId="15200" xr:uid="{00000000-0005-0000-0000-0000603B0000}"/>
    <cellStyle name="Note 3 7 2 2 3 2" xfId="15201" xr:uid="{00000000-0005-0000-0000-0000613B0000}"/>
    <cellStyle name="Note 3 7 2 2 3 2 2" xfId="26140" xr:uid="{00000000-0005-0000-0000-00001C660000}"/>
    <cellStyle name="Note 3 7 2 2 4" xfId="15202" xr:uid="{00000000-0005-0000-0000-0000623B0000}"/>
    <cellStyle name="Note 3 7 2 3" xfId="15203" xr:uid="{00000000-0005-0000-0000-0000633B0000}"/>
    <cellStyle name="Note 3 7 2 3 2" xfId="15204" xr:uid="{00000000-0005-0000-0000-0000643B0000}"/>
    <cellStyle name="Note 3 7 2 4" xfId="15205" xr:uid="{00000000-0005-0000-0000-0000653B0000}"/>
    <cellStyle name="Note 3 7 2 4 2" xfId="15206" xr:uid="{00000000-0005-0000-0000-0000663B0000}"/>
    <cellStyle name="Note 3 7 2 5" xfId="15207" xr:uid="{00000000-0005-0000-0000-0000673B0000}"/>
    <cellStyle name="Note 3 7 2 5 2" xfId="27434" xr:uid="{00000000-0005-0000-0000-00002A6B0000}"/>
    <cellStyle name="Note 3 7 2 6" xfId="31181" xr:uid="{00000000-0005-0000-0000-0000CD790000}"/>
    <cellStyle name="Note 3 7 3" xfId="15208" xr:uid="{00000000-0005-0000-0000-0000683B0000}"/>
    <cellStyle name="Note 3 7 3 2" xfId="15209" xr:uid="{00000000-0005-0000-0000-0000693B0000}"/>
    <cellStyle name="Note 3 7 3 2 2" xfId="15210" xr:uid="{00000000-0005-0000-0000-00006A3B0000}"/>
    <cellStyle name="Note 3 7 3 3" xfId="15211" xr:uid="{00000000-0005-0000-0000-00006B3B0000}"/>
    <cellStyle name="Note 3 7 3 3 2" xfId="15212" xr:uid="{00000000-0005-0000-0000-00006C3B0000}"/>
    <cellStyle name="Note 3 7 3 3 2 2" xfId="27122" xr:uid="{00000000-0005-0000-0000-0000F2690000}"/>
    <cellStyle name="Note 3 7 3 4" xfId="15213" xr:uid="{00000000-0005-0000-0000-00006D3B0000}"/>
    <cellStyle name="Note 3 7 3 4 2" xfId="25258" xr:uid="{00000000-0005-0000-0000-0000AA620000}"/>
    <cellStyle name="Note 3 7 3 5" xfId="32470" xr:uid="{00000000-0005-0000-0000-0000D67E0000}"/>
    <cellStyle name="Note 3 7 4" xfId="15214" xr:uid="{00000000-0005-0000-0000-00006E3B0000}"/>
    <cellStyle name="Note 3 7 4 2" xfId="15215" xr:uid="{00000000-0005-0000-0000-00006F3B0000}"/>
    <cellStyle name="Note 3 7 5" xfId="15216" xr:uid="{00000000-0005-0000-0000-0000703B0000}"/>
    <cellStyle name="Note 3 7 5 2" xfId="15217" xr:uid="{00000000-0005-0000-0000-0000713B0000}"/>
    <cellStyle name="Note 3 7 6" xfId="15218" xr:uid="{00000000-0005-0000-0000-0000723B0000}"/>
    <cellStyle name="Note 3 7 6 2" xfId="28456" xr:uid="{00000000-0005-0000-0000-0000286F0000}"/>
    <cellStyle name="Note 3 7 7" xfId="25305" xr:uid="{00000000-0005-0000-0000-0000D9620000}"/>
    <cellStyle name="Note 3 8" xfId="1547" xr:uid="{00000000-0005-0000-0000-00000B060000}"/>
    <cellStyle name="Note 3 8 2" xfId="15219" xr:uid="{00000000-0005-0000-0000-0000733B0000}"/>
    <cellStyle name="Note 3 8 2 2" xfId="15220" xr:uid="{00000000-0005-0000-0000-0000743B0000}"/>
    <cellStyle name="Note 3 8 2 2 2" xfId="15221" xr:uid="{00000000-0005-0000-0000-0000753B0000}"/>
    <cellStyle name="Note 3 8 2 3" xfId="15222" xr:uid="{00000000-0005-0000-0000-0000763B0000}"/>
    <cellStyle name="Note 3 8 2 3 2" xfId="15223" xr:uid="{00000000-0005-0000-0000-0000773B0000}"/>
    <cellStyle name="Note 3 8 2 4" xfId="15224" xr:uid="{00000000-0005-0000-0000-0000783B0000}"/>
    <cellStyle name="Note 3 8 3" xfId="15225" xr:uid="{00000000-0005-0000-0000-0000793B0000}"/>
    <cellStyle name="Note 3 8 3 2" xfId="15226" xr:uid="{00000000-0005-0000-0000-00007A3B0000}"/>
    <cellStyle name="Note 3 8 4" xfId="15227" xr:uid="{00000000-0005-0000-0000-00007B3B0000}"/>
    <cellStyle name="Note 3 8 4 2" xfId="15228" xr:uid="{00000000-0005-0000-0000-00007C3B0000}"/>
    <cellStyle name="Note 3 8 5" xfId="15229" xr:uid="{00000000-0005-0000-0000-00007D3B0000}"/>
    <cellStyle name="Note 3 8 5 2" xfId="27139" xr:uid="{00000000-0005-0000-0000-0000036A0000}"/>
    <cellStyle name="Note 3 8 6" xfId="31975" xr:uid="{00000000-0005-0000-0000-0000E77C0000}"/>
    <cellStyle name="Note 3 9" xfId="2830" xr:uid="{00000000-0005-0000-0000-00000E0B0000}"/>
    <cellStyle name="Note 3 9 2" xfId="15230" xr:uid="{00000000-0005-0000-0000-00007E3B0000}"/>
    <cellStyle name="Note 3 9 2 2" xfId="15231" xr:uid="{00000000-0005-0000-0000-00007F3B0000}"/>
    <cellStyle name="Note 3 9 2 3" xfId="30450" xr:uid="{00000000-0005-0000-0000-0000F2760000}"/>
    <cellStyle name="Note 3 9 3" xfId="15232" xr:uid="{00000000-0005-0000-0000-0000803B0000}"/>
    <cellStyle name="Note 3 9 3 2" xfId="15233" xr:uid="{00000000-0005-0000-0000-0000813B0000}"/>
    <cellStyle name="Note 3 9 3 3" xfId="29868" xr:uid="{00000000-0005-0000-0000-0000AC740000}"/>
    <cellStyle name="Note 3 9 4" xfId="15234" xr:uid="{00000000-0005-0000-0000-0000823B0000}"/>
    <cellStyle name="Note 3 9 5" xfId="31918" xr:uid="{00000000-0005-0000-0000-0000AE7C0000}"/>
    <cellStyle name="Note 4" xfId="293" xr:uid="{00000000-0005-0000-0000-000025010000}"/>
    <cellStyle name="Note 4 10" xfId="15235" xr:uid="{00000000-0005-0000-0000-0000833B0000}"/>
    <cellStyle name="Note 4 11" xfId="31344" xr:uid="{00000000-0005-0000-0000-0000707A0000}"/>
    <cellStyle name="Note 4 2" xfId="829" xr:uid="{00000000-0005-0000-0000-00003D030000}"/>
    <cellStyle name="Note 4 2 10" xfId="15236" xr:uid="{00000000-0005-0000-0000-0000843B0000}"/>
    <cellStyle name="Note 4 2 11" xfId="31362" xr:uid="{00000000-0005-0000-0000-0000827A0000}"/>
    <cellStyle name="Note 4 2 2" xfId="801" xr:uid="{00000000-0005-0000-0000-000021030000}"/>
    <cellStyle name="Note 4 2 2 10" xfId="15237" xr:uid="{00000000-0005-0000-0000-0000853B0000}"/>
    <cellStyle name="Note 4 2 2 10 2" xfId="25127" xr:uid="{00000000-0005-0000-0000-000027620000}"/>
    <cellStyle name="Note 4 2 2 11" xfId="31477" xr:uid="{00000000-0005-0000-0000-0000F57A0000}"/>
    <cellStyle name="Note 4 2 2 2" xfId="1228" xr:uid="{00000000-0005-0000-0000-0000CC040000}"/>
    <cellStyle name="Note 4 2 2 2 2" xfId="1534" xr:uid="{00000000-0005-0000-0000-0000FE050000}"/>
    <cellStyle name="Note 4 2 2 2 2 2" xfId="2525" xr:uid="{00000000-0005-0000-0000-0000DD090000}"/>
    <cellStyle name="Note 4 2 2 2 2 2 2" xfId="15238" xr:uid="{00000000-0005-0000-0000-0000863B0000}"/>
    <cellStyle name="Note 4 2 2 2 2 2 2 2" xfId="15239" xr:uid="{00000000-0005-0000-0000-0000873B0000}"/>
    <cellStyle name="Note 4 2 2 2 2 2 2 2 2" xfId="15240" xr:uid="{00000000-0005-0000-0000-0000883B0000}"/>
    <cellStyle name="Note 4 2 2 2 2 2 2 2 3" xfId="29625" xr:uid="{00000000-0005-0000-0000-0000B9730000}"/>
    <cellStyle name="Note 4 2 2 2 2 2 2 3" xfId="15241" xr:uid="{00000000-0005-0000-0000-0000893B0000}"/>
    <cellStyle name="Note 4 2 2 2 2 2 2 3 2" xfId="15242" xr:uid="{00000000-0005-0000-0000-00008A3B0000}"/>
    <cellStyle name="Note 4 2 2 2 2 2 2 3 2 2" xfId="25796" xr:uid="{00000000-0005-0000-0000-0000C4640000}"/>
    <cellStyle name="Note 4 2 2 2 2 2 2 4" xfId="15243" xr:uid="{00000000-0005-0000-0000-00008B3B0000}"/>
    <cellStyle name="Note 4 2 2 2 2 2 3" xfId="15244" xr:uid="{00000000-0005-0000-0000-00008C3B0000}"/>
    <cellStyle name="Note 4 2 2 2 2 2 3 2" xfId="15245" xr:uid="{00000000-0005-0000-0000-00008D3B0000}"/>
    <cellStyle name="Note 4 2 2 2 2 2 4" xfId="15246" xr:uid="{00000000-0005-0000-0000-00008E3B0000}"/>
    <cellStyle name="Note 4 2 2 2 2 2 4 2" xfId="15247" xr:uid="{00000000-0005-0000-0000-00008F3B0000}"/>
    <cellStyle name="Note 4 2 2 2 2 2 5" xfId="15248" xr:uid="{00000000-0005-0000-0000-0000903B0000}"/>
    <cellStyle name="Note 4 2 2 2 2 3" xfId="15249" xr:uid="{00000000-0005-0000-0000-0000913B0000}"/>
    <cellStyle name="Note 4 2 2 2 2 3 2" xfId="15250" xr:uid="{00000000-0005-0000-0000-0000923B0000}"/>
    <cellStyle name="Note 4 2 2 2 2 3 2 2" xfId="15251" xr:uid="{00000000-0005-0000-0000-0000933B0000}"/>
    <cellStyle name="Note 4 2 2 2 2 3 3" xfId="15252" xr:uid="{00000000-0005-0000-0000-0000943B0000}"/>
    <cellStyle name="Note 4 2 2 2 2 3 3 2" xfId="15253" xr:uid="{00000000-0005-0000-0000-0000953B0000}"/>
    <cellStyle name="Note 4 2 2 2 2 3 3 3" xfId="28811" xr:uid="{00000000-0005-0000-0000-00008B700000}"/>
    <cellStyle name="Note 4 2 2 2 2 3 4" xfId="15254" xr:uid="{00000000-0005-0000-0000-0000963B0000}"/>
    <cellStyle name="Note 4 2 2 2 2 4" xfId="15255" xr:uid="{00000000-0005-0000-0000-0000973B0000}"/>
    <cellStyle name="Note 4 2 2 2 2 4 2" xfId="15256" xr:uid="{00000000-0005-0000-0000-0000983B0000}"/>
    <cellStyle name="Note 4 2 2 2 2 5" xfId="15257" xr:uid="{00000000-0005-0000-0000-0000993B0000}"/>
    <cellStyle name="Note 4 2 2 2 2 5 2" xfId="15258" xr:uid="{00000000-0005-0000-0000-00009A3B0000}"/>
    <cellStyle name="Note 4 2 2 2 2 5 2 2" xfId="25259" xr:uid="{00000000-0005-0000-0000-0000AB620000}"/>
    <cellStyle name="Note 4 2 2 2 2 5 3" xfId="30891" xr:uid="{00000000-0005-0000-0000-0000AB780000}"/>
    <cellStyle name="Note 4 2 2 2 2 6" xfId="15259" xr:uid="{00000000-0005-0000-0000-00009B3B0000}"/>
    <cellStyle name="Note 4 2 2 2 2 7" xfId="31759" xr:uid="{00000000-0005-0000-0000-00000F7C0000}"/>
    <cellStyle name="Note 4 2 2 2 3" xfId="1796" xr:uid="{00000000-0005-0000-0000-000004070000}"/>
    <cellStyle name="Note 4 2 2 2 3 2" xfId="2781" xr:uid="{00000000-0005-0000-0000-0000DD0A0000}"/>
    <cellStyle name="Note 4 2 2 2 3 2 2" xfId="15260" xr:uid="{00000000-0005-0000-0000-00009C3B0000}"/>
    <cellStyle name="Note 4 2 2 2 3 2 2 2" xfId="15261" xr:uid="{00000000-0005-0000-0000-00009D3B0000}"/>
    <cellStyle name="Note 4 2 2 2 3 2 2 2 2" xfId="15262" xr:uid="{00000000-0005-0000-0000-00009E3B0000}"/>
    <cellStyle name="Note 4 2 2 2 3 2 2 3" xfId="15263" xr:uid="{00000000-0005-0000-0000-00009F3B0000}"/>
    <cellStyle name="Note 4 2 2 2 3 2 2 3 2" xfId="15264" xr:uid="{00000000-0005-0000-0000-0000A03B0000}"/>
    <cellStyle name="Note 4 2 2 2 3 2 2 4" xfId="15265" xr:uid="{00000000-0005-0000-0000-0000A13B0000}"/>
    <cellStyle name="Note 4 2 2 2 3 2 2 4 2" xfId="26898" xr:uid="{00000000-0005-0000-0000-000012690000}"/>
    <cellStyle name="Note 4 2 2 2 3 2 3" xfId="15266" xr:uid="{00000000-0005-0000-0000-0000A23B0000}"/>
    <cellStyle name="Note 4 2 2 2 3 2 3 2" xfId="15267" xr:uid="{00000000-0005-0000-0000-0000A33B0000}"/>
    <cellStyle name="Note 4 2 2 2 3 2 4" xfId="15268" xr:uid="{00000000-0005-0000-0000-0000A43B0000}"/>
    <cellStyle name="Note 4 2 2 2 3 2 4 2" xfId="15269" xr:uid="{00000000-0005-0000-0000-0000A53B0000}"/>
    <cellStyle name="Note 4 2 2 2 3 2 4 2 2" xfId="26085" xr:uid="{00000000-0005-0000-0000-0000E5650000}"/>
    <cellStyle name="Note 4 2 2 2 3 2 4 3" xfId="29637" xr:uid="{00000000-0005-0000-0000-0000C5730000}"/>
    <cellStyle name="Note 4 2 2 2 3 2 5" xfId="15270" xr:uid="{00000000-0005-0000-0000-0000A63B0000}"/>
    <cellStyle name="Note 4 2 2 2 3 2 5 2" xfId="30473" xr:uid="{00000000-0005-0000-0000-000009770000}"/>
    <cellStyle name="Note 4 2 2 2 3 3" xfId="15271" xr:uid="{00000000-0005-0000-0000-0000A73B0000}"/>
    <cellStyle name="Note 4 2 2 2 3 3 2" xfId="15272" xr:uid="{00000000-0005-0000-0000-0000A83B0000}"/>
    <cellStyle name="Note 4 2 2 2 3 3 2 2" xfId="15273" xr:uid="{00000000-0005-0000-0000-0000A93B0000}"/>
    <cellStyle name="Note 4 2 2 2 3 3 3" xfId="15274" xr:uid="{00000000-0005-0000-0000-0000AA3B0000}"/>
    <cellStyle name="Note 4 2 2 2 3 3 3 2" xfId="15275" xr:uid="{00000000-0005-0000-0000-0000AB3B0000}"/>
    <cellStyle name="Note 4 2 2 2 3 3 3 2 2" xfId="31149" xr:uid="{00000000-0005-0000-0000-0000AD790000}"/>
    <cellStyle name="Note 4 2 2 2 3 3 4" xfId="15276" xr:uid="{00000000-0005-0000-0000-0000AC3B0000}"/>
    <cellStyle name="Note 4 2 2 2 3 4" xfId="15277" xr:uid="{00000000-0005-0000-0000-0000AD3B0000}"/>
    <cellStyle name="Note 4 2 2 2 3 4 2" xfId="15278" xr:uid="{00000000-0005-0000-0000-0000AE3B0000}"/>
    <cellStyle name="Note 4 2 2 2 3 5" xfId="15279" xr:uid="{00000000-0005-0000-0000-0000AF3B0000}"/>
    <cellStyle name="Note 4 2 2 2 3 5 2" xfId="15280" xr:uid="{00000000-0005-0000-0000-0000B03B0000}"/>
    <cellStyle name="Note 4 2 2 2 3 6" xfId="15281" xr:uid="{00000000-0005-0000-0000-0000B13B0000}"/>
    <cellStyle name="Note 4 2 2 2 4" xfId="2226" xr:uid="{00000000-0005-0000-0000-0000B2080000}"/>
    <cellStyle name="Note 4 2 2 2 4 2" xfId="15282" xr:uid="{00000000-0005-0000-0000-0000B23B0000}"/>
    <cellStyle name="Note 4 2 2 2 4 2 2" xfId="15283" xr:uid="{00000000-0005-0000-0000-0000B33B0000}"/>
    <cellStyle name="Note 4 2 2 2 4 2 2 2" xfId="15284" xr:uid="{00000000-0005-0000-0000-0000B43B0000}"/>
    <cellStyle name="Note 4 2 2 2 4 2 2 3" xfId="25121" xr:uid="{00000000-0005-0000-0000-000021620000}"/>
    <cellStyle name="Note 4 2 2 2 4 2 3" xfId="15285" xr:uid="{00000000-0005-0000-0000-0000B53B0000}"/>
    <cellStyle name="Note 4 2 2 2 4 2 3 2" xfId="15286" xr:uid="{00000000-0005-0000-0000-0000B63B0000}"/>
    <cellStyle name="Note 4 2 2 2 4 2 4" xfId="15287" xr:uid="{00000000-0005-0000-0000-0000B73B0000}"/>
    <cellStyle name="Note 4 2 2 2 4 3" xfId="15288" xr:uid="{00000000-0005-0000-0000-0000B83B0000}"/>
    <cellStyle name="Note 4 2 2 2 4 3 2" xfId="15289" xr:uid="{00000000-0005-0000-0000-0000B93B0000}"/>
    <cellStyle name="Note 4 2 2 2 4 3 2 2" xfId="30712" xr:uid="{00000000-0005-0000-0000-0000F8770000}"/>
    <cellStyle name="Note 4 2 2 2 4 4" xfId="15290" xr:uid="{00000000-0005-0000-0000-0000BA3B0000}"/>
    <cellStyle name="Note 4 2 2 2 4 4 2" xfId="15291" xr:uid="{00000000-0005-0000-0000-0000BB3B0000}"/>
    <cellStyle name="Note 4 2 2 2 4 4 3" xfId="28426" xr:uid="{00000000-0005-0000-0000-00000A6F0000}"/>
    <cellStyle name="Note 4 2 2 2 4 5" xfId="15292" xr:uid="{00000000-0005-0000-0000-0000BC3B0000}"/>
    <cellStyle name="Note 4 2 2 2 5" xfId="15293" xr:uid="{00000000-0005-0000-0000-0000BD3B0000}"/>
    <cellStyle name="Note 4 2 2 2 5 2" xfId="15294" xr:uid="{00000000-0005-0000-0000-0000BE3B0000}"/>
    <cellStyle name="Note 4 2 2 2 5 2 2" xfId="15295" xr:uid="{00000000-0005-0000-0000-0000BF3B0000}"/>
    <cellStyle name="Note 4 2 2 2 5 3" xfId="15296" xr:uid="{00000000-0005-0000-0000-0000C03B0000}"/>
    <cellStyle name="Note 4 2 2 2 5 3 2" xfId="15297" xr:uid="{00000000-0005-0000-0000-0000C13B0000}"/>
    <cellStyle name="Note 4 2 2 2 5 3 3" xfId="29330" xr:uid="{00000000-0005-0000-0000-000092720000}"/>
    <cellStyle name="Note 4 2 2 2 5 4" xfId="15298" xr:uid="{00000000-0005-0000-0000-0000C23B0000}"/>
    <cellStyle name="Note 4 2 2 2 5 5" xfId="32573" xr:uid="{00000000-0005-0000-0000-00003D7F0000}"/>
    <cellStyle name="Note 4 2 2 2 6" xfId="15299" xr:uid="{00000000-0005-0000-0000-0000C33B0000}"/>
    <cellStyle name="Note 4 2 2 2 6 2" xfId="15300" xr:uid="{00000000-0005-0000-0000-0000C43B0000}"/>
    <cellStyle name="Note 4 2 2 2 7" xfId="15301" xr:uid="{00000000-0005-0000-0000-0000C53B0000}"/>
    <cellStyle name="Note 4 2 2 2 7 2" xfId="15302" xr:uid="{00000000-0005-0000-0000-0000C63B0000}"/>
    <cellStyle name="Note 4 2 2 2 8" xfId="15303" xr:uid="{00000000-0005-0000-0000-0000C73B0000}"/>
    <cellStyle name="Note 4 2 2 2 9" xfId="31589" xr:uid="{00000000-0005-0000-0000-0000657B0000}"/>
    <cellStyle name="Note 4 2 2 3" xfId="1320" xr:uid="{00000000-0005-0000-0000-000028050000}"/>
    <cellStyle name="Note 4 2 2 3 2" xfId="1582" xr:uid="{00000000-0005-0000-0000-00002E060000}"/>
    <cellStyle name="Note 4 2 2 3 2 2" xfId="2567" xr:uid="{00000000-0005-0000-0000-0000070A0000}"/>
    <cellStyle name="Note 4 2 2 3 2 2 2" xfId="15304" xr:uid="{00000000-0005-0000-0000-0000C83B0000}"/>
    <cellStyle name="Note 4 2 2 3 2 2 2 2" xfId="15305" xr:uid="{00000000-0005-0000-0000-0000C93B0000}"/>
    <cellStyle name="Note 4 2 2 3 2 2 2 2 2" xfId="15306" xr:uid="{00000000-0005-0000-0000-0000CA3B0000}"/>
    <cellStyle name="Note 4 2 2 3 2 2 2 3" xfId="15307" xr:uid="{00000000-0005-0000-0000-0000CB3B0000}"/>
    <cellStyle name="Note 4 2 2 3 2 2 2 3 2" xfId="15308" xr:uid="{00000000-0005-0000-0000-0000CC3B0000}"/>
    <cellStyle name="Note 4 2 2 3 2 2 2 4" xfId="15309" xr:uid="{00000000-0005-0000-0000-0000CD3B0000}"/>
    <cellStyle name="Note 4 2 2 3 2 2 3" xfId="15310" xr:uid="{00000000-0005-0000-0000-0000CE3B0000}"/>
    <cellStyle name="Note 4 2 2 3 2 2 3 2" xfId="15311" xr:uid="{00000000-0005-0000-0000-0000CF3B0000}"/>
    <cellStyle name="Note 4 2 2 3 2 2 4" xfId="15312" xr:uid="{00000000-0005-0000-0000-0000D03B0000}"/>
    <cellStyle name="Note 4 2 2 3 2 2 4 2" xfId="15313" xr:uid="{00000000-0005-0000-0000-0000D13B0000}"/>
    <cellStyle name="Note 4 2 2 3 2 2 4 3" xfId="28831" xr:uid="{00000000-0005-0000-0000-00009F700000}"/>
    <cellStyle name="Note 4 2 2 3 2 2 5" xfId="15314" xr:uid="{00000000-0005-0000-0000-0000D23B0000}"/>
    <cellStyle name="Note 4 2 2 3 2 2 6" xfId="32225" xr:uid="{00000000-0005-0000-0000-0000E17D0000}"/>
    <cellStyle name="Note 4 2 2 3 2 3" xfId="15315" xr:uid="{00000000-0005-0000-0000-0000D33B0000}"/>
    <cellStyle name="Note 4 2 2 3 2 3 2" xfId="15316" xr:uid="{00000000-0005-0000-0000-0000D43B0000}"/>
    <cellStyle name="Note 4 2 2 3 2 3 2 2" xfId="15317" xr:uid="{00000000-0005-0000-0000-0000D53B0000}"/>
    <cellStyle name="Note 4 2 2 3 2 3 2 2 2" xfId="29968" xr:uid="{00000000-0005-0000-0000-000010750000}"/>
    <cellStyle name="Note 4 2 2 3 2 3 3" xfId="15318" xr:uid="{00000000-0005-0000-0000-0000D63B0000}"/>
    <cellStyle name="Note 4 2 2 3 2 3 3 2" xfId="15319" xr:uid="{00000000-0005-0000-0000-0000D73B0000}"/>
    <cellStyle name="Note 4 2 2 3 2 3 4" xfId="15320" xr:uid="{00000000-0005-0000-0000-0000D83B0000}"/>
    <cellStyle name="Note 4 2 2 3 2 4" xfId="15321" xr:uid="{00000000-0005-0000-0000-0000D93B0000}"/>
    <cellStyle name="Note 4 2 2 3 2 4 2" xfId="15322" xr:uid="{00000000-0005-0000-0000-0000DA3B0000}"/>
    <cellStyle name="Note 4 2 2 3 2 4 3" xfId="27493" xr:uid="{00000000-0005-0000-0000-0000656B0000}"/>
    <cellStyle name="Note 4 2 2 3 2 5" xfId="15323" xr:uid="{00000000-0005-0000-0000-0000DB3B0000}"/>
    <cellStyle name="Note 4 2 2 3 2 5 2" xfId="15324" xr:uid="{00000000-0005-0000-0000-0000DC3B0000}"/>
    <cellStyle name="Note 4 2 2 3 2 6" xfId="15325" xr:uid="{00000000-0005-0000-0000-0000DD3B0000}"/>
    <cellStyle name="Note 4 2 2 3 3" xfId="2311" xr:uid="{00000000-0005-0000-0000-000007090000}"/>
    <cellStyle name="Note 4 2 2 3 3 2" xfId="15326" xr:uid="{00000000-0005-0000-0000-0000DE3B0000}"/>
    <cellStyle name="Note 4 2 2 3 3 2 2" xfId="15327" xr:uid="{00000000-0005-0000-0000-0000DF3B0000}"/>
    <cellStyle name="Note 4 2 2 3 3 2 2 2" xfId="15328" xr:uid="{00000000-0005-0000-0000-0000E03B0000}"/>
    <cellStyle name="Note 4 2 2 3 3 2 3" xfId="15329" xr:uid="{00000000-0005-0000-0000-0000E13B0000}"/>
    <cellStyle name="Note 4 2 2 3 3 2 3 2" xfId="15330" xr:uid="{00000000-0005-0000-0000-0000E23B0000}"/>
    <cellStyle name="Note 4 2 2 3 3 2 3 3" xfId="27368" xr:uid="{00000000-0005-0000-0000-0000E86A0000}"/>
    <cellStyle name="Note 4 2 2 3 3 2 4" xfId="15331" xr:uid="{00000000-0005-0000-0000-0000E33B0000}"/>
    <cellStyle name="Note 4 2 2 3 3 3" xfId="15332" xr:uid="{00000000-0005-0000-0000-0000E43B0000}"/>
    <cellStyle name="Note 4 2 2 3 3 3 2" xfId="15333" xr:uid="{00000000-0005-0000-0000-0000E53B0000}"/>
    <cellStyle name="Note 4 2 2 3 3 4" xfId="15334" xr:uid="{00000000-0005-0000-0000-0000E63B0000}"/>
    <cellStyle name="Note 4 2 2 3 3 4 2" xfId="15335" xr:uid="{00000000-0005-0000-0000-0000E73B0000}"/>
    <cellStyle name="Note 4 2 2 3 3 5" xfId="15336" xr:uid="{00000000-0005-0000-0000-0000E83B0000}"/>
    <cellStyle name="Note 4 2 2 3 3 6" xfId="27853" xr:uid="{00000000-0005-0000-0000-0000CD6C0000}"/>
    <cellStyle name="Note 4 2 2 3 4" xfId="15337" xr:uid="{00000000-0005-0000-0000-0000E93B0000}"/>
    <cellStyle name="Note 4 2 2 3 4 2" xfId="15338" xr:uid="{00000000-0005-0000-0000-0000EA3B0000}"/>
    <cellStyle name="Note 4 2 2 3 4 2 2" xfId="15339" xr:uid="{00000000-0005-0000-0000-0000EB3B0000}"/>
    <cellStyle name="Note 4 2 2 3 4 2 2 2" xfId="30761" xr:uid="{00000000-0005-0000-0000-000029780000}"/>
    <cellStyle name="Note 4 2 2 3 4 3" xfId="15340" xr:uid="{00000000-0005-0000-0000-0000EC3B0000}"/>
    <cellStyle name="Note 4 2 2 3 4 3 2" xfId="15341" xr:uid="{00000000-0005-0000-0000-0000ED3B0000}"/>
    <cellStyle name="Note 4 2 2 3 4 3 2 2" xfId="26327" xr:uid="{00000000-0005-0000-0000-0000D7660000}"/>
    <cellStyle name="Note 4 2 2 3 4 4" xfId="15342" xr:uid="{00000000-0005-0000-0000-0000EE3B0000}"/>
    <cellStyle name="Note 4 2 2 3 4 4 2" xfId="25431" xr:uid="{00000000-0005-0000-0000-000057630000}"/>
    <cellStyle name="Note 4 2 2 3 4 5" xfId="29136" xr:uid="{00000000-0005-0000-0000-0000D0710000}"/>
    <cellStyle name="Note 4 2 2 3 5" xfId="15343" xr:uid="{00000000-0005-0000-0000-0000EF3B0000}"/>
    <cellStyle name="Note 4 2 2 3 5 2" xfId="15344" xr:uid="{00000000-0005-0000-0000-0000F03B0000}"/>
    <cellStyle name="Note 4 2 2 3 5 3" xfId="29723" xr:uid="{00000000-0005-0000-0000-00001B740000}"/>
    <cellStyle name="Note 4 2 2 3 6" xfId="15345" xr:uid="{00000000-0005-0000-0000-0000F13B0000}"/>
    <cellStyle name="Note 4 2 2 3 6 2" xfId="15346" xr:uid="{00000000-0005-0000-0000-0000F23B0000}"/>
    <cellStyle name="Note 4 2 2 3 6 2 2" xfId="27716" xr:uid="{00000000-0005-0000-0000-0000446C0000}"/>
    <cellStyle name="Note 4 2 2 3 7" xfId="15347" xr:uid="{00000000-0005-0000-0000-0000F33B0000}"/>
    <cellStyle name="Note 4 2 2 3 8" xfId="31442" xr:uid="{00000000-0005-0000-0000-0000D27A0000}"/>
    <cellStyle name="Note 4 2 2 4" xfId="1346" xr:uid="{00000000-0005-0000-0000-000042050000}"/>
    <cellStyle name="Note 4 2 2 4 2" xfId="2337" xr:uid="{00000000-0005-0000-0000-000021090000}"/>
    <cellStyle name="Note 4 2 2 4 2 2" xfId="15348" xr:uid="{00000000-0005-0000-0000-0000F43B0000}"/>
    <cellStyle name="Note 4 2 2 4 2 2 2" xfId="15349" xr:uid="{00000000-0005-0000-0000-0000F53B0000}"/>
    <cellStyle name="Note 4 2 2 4 2 2 2 2" xfId="15350" xr:uid="{00000000-0005-0000-0000-0000F63B0000}"/>
    <cellStyle name="Note 4 2 2 4 2 2 2 2 2" xfId="26852" xr:uid="{00000000-0005-0000-0000-0000E4680000}"/>
    <cellStyle name="Note 4 2 2 4 2 2 3" xfId="15351" xr:uid="{00000000-0005-0000-0000-0000F73B0000}"/>
    <cellStyle name="Note 4 2 2 4 2 2 3 2" xfId="15352" xr:uid="{00000000-0005-0000-0000-0000F83B0000}"/>
    <cellStyle name="Note 4 2 2 4 2 2 3 2 2" xfId="29318" xr:uid="{00000000-0005-0000-0000-000086720000}"/>
    <cellStyle name="Note 4 2 2 4 2 2 4" xfId="15353" xr:uid="{00000000-0005-0000-0000-0000F93B0000}"/>
    <cellStyle name="Note 4 2 2 4 2 2 5" xfId="29590" xr:uid="{00000000-0005-0000-0000-000096730000}"/>
    <cellStyle name="Note 4 2 2 4 2 3" xfId="15354" xr:uid="{00000000-0005-0000-0000-0000FA3B0000}"/>
    <cellStyle name="Note 4 2 2 4 2 3 2" xfId="15355" xr:uid="{00000000-0005-0000-0000-0000FB3B0000}"/>
    <cellStyle name="Note 4 2 2 4 2 4" xfId="15356" xr:uid="{00000000-0005-0000-0000-0000FC3B0000}"/>
    <cellStyle name="Note 4 2 2 4 2 4 2" xfId="15357" xr:uid="{00000000-0005-0000-0000-0000FD3B0000}"/>
    <cellStyle name="Note 4 2 2 4 2 5" xfId="15358" xr:uid="{00000000-0005-0000-0000-0000FE3B0000}"/>
    <cellStyle name="Note 4 2 2 4 3" xfId="15359" xr:uid="{00000000-0005-0000-0000-0000FF3B0000}"/>
    <cellStyle name="Note 4 2 2 4 3 2" xfId="15360" xr:uid="{00000000-0005-0000-0000-0000003C0000}"/>
    <cellStyle name="Note 4 2 2 4 3 2 2" xfId="15361" xr:uid="{00000000-0005-0000-0000-0000013C0000}"/>
    <cellStyle name="Note 4 2 2 4 3 2 2 2" xfId="29466" xr:uid="{00000000-0005-0000-0000-00001A730000}"/>
    <cellStyle name="Note 4 2 2 4 3 2 3" xfId="25707" xr:uid="{00000000-0005-0000-0000-00006B640000}"/>
    <cellStyle name="Note 4 2 2 4 3 3" xfId="15362" xr:uid="{00000000-0005-0000-0000-0000023C0000}"/>
    <cellStyle name="Note 4 2 2 4 3 3 2" xfId="15363" xr:uid="{00000000-0005-0000-0000-0000033C0000}"/>
    <cellStyle name="Note 4 2 2 4 3 4" xfId="15364" xr:uid="{00000000-0005-0000-0000-0000043C0000}"/>
    <cellStyle name="Note 4 2 2 4 4" xfId="15365" xr:uid="{00000000-0005-0000-0000-0000053C0000}"/>
    <cellStyle name="Note 4 2 2 4 4 2" xfId="15366" xr:uid="{00000000-0005-0000-0000-0000063C0000}"/>
    <cellStyle name="Note 4 2 2 4 4 3" xfId="27022" xr:uid="{00000000-0005-0000-0000-00008E690000}"/>
    <cellStyle name="Note 4 2 2 4 5" xfId="15367" xr:uid="{00000000-0005-0000-0000-0000073C0000}"/>
    <cellStyle name="Note 4 2 2 4 5 2" xfId="15368" xr:uid="{00000000-0005-0000-0000-0000083C0000}"/>
    <cellStyle name="Note 4 2 2 4 6" xfId="15369" xr:uid="{00000000-0005-0000-0000-0000093C0000}"/>
    <cellStyle name="Note 4 2 2 4 6 2" xfId="25890" xr:uid="{00000000-0005-0000-0000-000022650000}"/>
    <cellStyle name="Note 4 2 2 4 7" xfId="31688" xr:uid="{00000000-0005-0000-0000-0000C87B0000}"/>
    <cellStyle name="Note 4 2 2 5" xfId="1608" xr:uid="{00000000-0005-0000-0000-000048060000}"/>
    <cellStyle name="Note 4 2 2 5 2" xfId="2593" xr:uid="{00000000-0005-0000-0000-0000210A0000}"/>
    <cellStyle name="Note 4 2 2 5 2 2" xfId="15370" xr:uid="{00000000-0005-0000-0000-00000A3C0000}"/>
    <cellStyle name="Note 4 2 2 5 2 2 2" xfId="15371" xr:uid="{00000000-0005-0000-0000-00000B3C0000}"/>
    <cellStyle name="Note 4 2 2 5 2 2 2 2" xfId="15372" xr:uid="{00000000-0005-0000-0000-00000C3C0000}"/>
    <cellStyle name="Note 4 2 2 5 2 2 2 2 2" xfId="27634" xr:uid="{00000000-0005-0000-0000-0000F26B0000}"/>
    <cellStyle name="Note 4 2 2 5 2 2 3" xfId="15373" xr:uid="{00000000-0005-0000-0000-00000D3C0000}"/>
    <cellStyle name="Note 4 2 2 5 2 2 3 2" xfId="15374" xr:uid="{00000000-0005-0000-0000-00000E3C0000}"/>
    <cellStyle name="Note 4 2 2 5 2 2 4" xfId="15375" xr:uid="{00000000-0005-0000-0000-00000F3C0000}"/>
    <cellStyle name="Note 4 2 2 5 2 2 4 2" xfId="27829" xr:uid="{00000000-0005-0000-0000-0000B56C0000}"/>
    <cellStyle name="Note 4 2 2 5 2 2 5" xfId="26750" xr:uid="{00000000-0005-0000-0000-00007E680000}"/>
    <cellStyle name="Note 4 2 2 5 2 3" xfId="15376" xr:uid="{00000000-0005-0000-0000-0000103C0000}"/>
    <cellStyle name="Note 4 2 2 5 2 3 2" xfId="15377" xr:uid="{00000000-0005-0000-0000-0000113C0000}"/>
    <cellStyle name="Note 4 2 2 5 2 4" xfId="15378" xr:uid="{00000000-0005-0000-0000-0000123C0000}"/>
    <cellStyle name="Note 4 2 2 5 2 4 2" xfId="15379" xr:uid="{00000000-0005-0000-0000-0000133C0000}"/>
    <cellStyle name="Note 4 2 2 5 2 4 2 2" xfId="26918" xr:uid="{00000000-0005-0000-0000-000026690000}"/>
    <cellStyle name="Note 4 2 2 5 2 5" xfId="15380" xr:uid="{00000000-0005-0000-0000-0000143C0000}"/>
    <cellStyle name="Note 4 2 2 5 2 6" xfId="32240" xr:uid="{00000000-0005-0000-0000-0000F07D0000}"/>
    <cellStyle name="Note 4 2 2 5 3" xfId="15381" xr:uid="{00000000-0005-0000-0000-0000153C0000}"/>
    <cellStyle name="Note 4 2 2 5 3 2" xfId="15382" xr:uid="{00000000-0005-0000-0000-0000163C0000}"/>
    <cellStyle name="Note 4 2 2 5 3 2 2" xfId="15383" xr:uid="{00000000-0005-0000-0000-0000173C0000}"/>
    <cellStyle name="Note 4 2 2 5 3 2 2 2" xfId="25865" xr:uid="{00000000-0005-0000-0000-000009650000}"/>
    <cellStyle name="Note 4 2 2 5 3 2 3" xfId="25159" xr:uid="{00000000-0005-0000-0000-000047620000}"/>
    <cellStyle name="Note 4 2 2 5 3 3" xfId="15384" xr:uid="{00000000-0005-0000-0000-0000183C0000}"/>
    <cellStyle name="Note 4 2 2 5 3 3 2" xfId="15385" xr:uid="{00000000-0005-0000-0000-0000193C0000}"/>
    <cellStyle name="Note 4 2 2 5 3 4" xfId="15386" xr:uid="{00000000-0005-0000-0000-00001A3C0000}"/>
    <cellStyle name="Note 4 2 2 5 4" xfId="15387" xr:uid="{00000000-0005-0000-0000-00001B3C0000}"/>
    <cellStyle name="Note 4 2 2 5 4 2" xfId="15388" xr:uid="{00000000-0005-0000-0000-00001C3C0000}"/>
    <cellStyle name="Note 4 2 2 5 5" xfId="15389" xr:uid="{00000000-0005-0000-0000-00001D3C0000}"/>
    <cellStyle name="Note 4 2 2 5 5 2" xfId="15390" xr:uid="{00000000-0005-0000-0000-00001E3C0000}"/>
    <cellStyle name="Note 4 2 2 5 5 3" xfId="27518" xr:uid="{00000000-0005-0000-0000-00007E6B0000}"/>
    <cellStyle name="Note 4 2 2 5 6" xfId="15391" xr:uid="{00000000-0005-0000-0000-00001F3C0000}"/>
    <cellStyle name="Note 4 2 2 5 7" xfId="31798" xr:uid="{00000000-0005-0000-0000-0000367C0000}"/>
    <cellStyle name="Note 4 2 2 6" xfId="1877" xr:uid="{00000000-0005-0000-0000-000055070000}"/>
    <cellStyle name="Note 4 2 2 6 2" xfId="15392" xr:uid="{00000000-0005-0000-0000-0000203C0000}"/>
    <cellStyle name="Note 4 2 2 6 2 2" xfId="15393" xr:uid="{00000000-0005-0000-0000-0000213C0000}"/>
    <cellStyle name="Note 4 2 2 6 2 2 2" xfId="15394" xr:uid="{00000000-0005-0000-0000-0000223C0000}"/>
    <cellStyle name="Note 4 2 2 6 2 3" xfId="15395" xr:uid="{00000000-0005-0000-0000-0000233C0000}"/>
    <cellStyle name="Note 4 2 2 6 2 3 2" xfId="15396" xr:uid="{00000000-0005-0000-0000-0000243C0000}"/>
    <cellStyle name="Note 4 2 2 6 2 4" xfId="15397" xr:uid="{00000000-0005-0000-0000-0000253C0000}"/>
    <cellStyle name="Note 4 2 2 6 3" xfId="15398" xr:uid="{00000000-0005-0000-0000-0000263C0000}"/>
    <cellStyle name="Note 4 2 2 6 3 2" xfId="15399" xr:uid="{00000000-0005-0000-0000-0000273C0000}"/>
    <cellStyle name="Note 4 2 2 6 4" xfId="15400" xr:uid="{00000000-0005-0000-0000-0000283C0000}"/>
    <cellStyle name="Note 4 2 2 6 4 2" xfId="15401" xr:uid="{00000000-0005-0000-0000-0000293C0000}"/>
    <cellStyle name="Note 4 2 2 6 5" xfId="15402" xr:uid="{00000000-0005-0000-0000-00002A3C0000}"/>
    <cellStyle name="Note 4 2 2 6 6" xfId="32012" xr:uid="{00000000-0005-0000-0000-00000C7D0000}"/>
    <cellStyle name="Note 4 2 2 7" xfId="2831" xr:uid="{00000000-0005-0000-0000-00000F0B0000}"/>
    <cellStyle name="Note 4 2 2 7 2" xfId="15403" xr:uid="{00000000-0005-0000-0000-00002B3C0000}"/>
    <cellStyle name="Note 4 2 2 7 2 2" xfId="15404" xr:uid="{00000000-0005-0000-0000-00002C3C0000}"/>
    <cellStyle name="Note 4 2 2 7 2 3" xfId="28062" xr:uid="{00000000-0005-0000-0000-00009E6D0000}"/>
    <cellStyle name="Note 4 2 2 7 3" xfId="15405" xr:uid="{00000000-0005-0000-0000-00002D3C0000}"/>
    <cellStyle name="Note 4 2 2 7 3 2" xfId="15406" xr:uid="{00000000-0005-0000-0000-00002E3C0000}"/>
    <cellStyle name="Note 4 2 2 7 4" xfId="15407" xr:uid="{00000000-0005-0000-0000-00002F3C0000}"/>
    <cellStyle name="Note 4 2 2 8" xfId="15408" xr:uid="{00000000-0005-0000-0000-0000303C0000}"/>
    <cellStyle name="Note 4 2 2 8 2" xfId="15409" xr:uid="{00000000-0005-0000-0000-0000313C0000}"/>
    <cellStyle name="Note 4 2 2 8 2 2" xfId="29412" xr:uid="{00000000-0005-0000-0000-0000E4720000}"/>
    <cellStyle name="Note 4 2 2 8 3" xfId="27854" xr:uid="{00000000-0005-0000-0000-0000CE6C0000}"/>
    <cellStyle name="Note 4 2 2 9" xfId="15410" xr:uid="{00000000-0005-0000-0000-0000323C0000}"/>
    <cellStyle name="Note 4 2 2 9 2" xfId="15411" xr:uid="{00000000-0005-0000-0000-0000333C0000}"/>
    <cellStyle name="Note 4 2 2 9 2 2" xfId="30856" xr:uid="{00000000-0005-0000-0000-000088780000}"/>
    <cellStyle name="Note 4 2 3" xfId="1240" xr:uid="{00000000-0005-0000-0000-0000D8040000}"/>
    <cellStyle name="Note 4 2 3 2" xfId="1358" xr:uid="{00000000-0005-0000-0000-00004E050000}"/>
    <cellStyle name="Note 4 2 3 2 2" xfId="2349" xr:uid="{00000000-0005-0000-0000-00002D090000}"/>
    <cellStyle name="Note 4 2 3 2 2 2" xfId="15412" xr:uid="{00000000-0005-0000-0000-0000343C0000}"/>
    <cellStyle name="Note 4 2 3 2 2 2 2" xfId="15413" xr:uid="{00000000-0005-0000-0000-0000353C0000}"/>
    <cellStyle name="Note 4 2 3 2 2 2 2 2" xfId="15414" xr:uid="{00000000-0005-0000-0000-0000363C0000}"/>
    <cellStyle name="Note 4 2 3 2 2 2 3" xfId="15415" xr:uid="{00000000-0005-0000-0000-0000373C0000}"/>
    <cellStyle name="Note 4 2 3 2 2 2 3 2" xfId="15416" xr:uid="{00000000-0005-0000-0000-0000383C0000}"/>
    <cellStyle name="Note 4 2 3 2 2 2 3 3" xfId="29958" xr:uid="{00000000-0005-0000-0000-000006750000}"/>
    <cellStyle name="Note 4 2 3 2 2 2 4" xfId="15417" xr:uid="{00000000-0005-0000-0000-0000393C0000}"/>
    <cellStyle name="Note 4 2 3 2 2 2 5" xfId="27201" xr:uid="{00000000-0005-0000-0000-0000416A0000}"/>
    <cellStyle name="Note 4 2 3 2 2 3" xfId="15418" xr:uid="{00000000-0005-0000-0000-00003A3C0000}"/>
    <cellStyle name="Note 4 2 3 2 2 3 2" xfId="15419" xr:uid="{00000000-0005-0000-0000-00003B3C0000}"/>
    <cellStyle name="Note 4 2 3 2 2 4" xfId="15420" xr:uid="{00000000-0005-0000-0000-00003C3C0000}"/>
    <cellStyle name="Note 4 2 3 2 2 4 2" xfId="15421" xr:uid="{00000000-0005-0000-0000-00003D3C0000}"/>
    <cellStyle name="Note 4 2 3 2 2 5" xfId="15422" xr:uid="{00000000-0005-0000-0000-00003E3C0000}"/>
    <cellStyle name="Note 4 2 3 2 3" xfId="15423" xr:uid="{00000000-0005-0000-0000-00003F3C0000}"/>
    <cellStyle name="Note 4 2 3 2 3 2" xfId="15424" xr:uid="{00000000-0005-0000-0000-0000403C0000}"/>
    <cellStyle name="Note 4 2 3 2 3 2 2" xfId="15425" xr:uid="{00000000-0005-0000-0000-0000413C0000}"/>
    <cellStyle name="Note 4 2 3 2 3 3" xfId="15426" xr:uid="{00000000-0005-0000-0000-0000423C0000}"/>
    <cellStyle name="Note 4 2 3 2 3 3 2" xfId="15427" xr:uid="{00000000-0005-0000-0000-0000433C0000}"/>
    <cellStyle name="Note 4 2 3 2 3 4" xfId="15428" xr:uid="{00000000-0005-0000-0000-0000443C0000}"/>
    <cellStyle name="Note 4 2 3 2 4" xfId="15429" xr:uid="{00000000-0005-0000-0000-0000453C0000}"/>
    <cellStyle name="Note 4 2 3 2 4 2" xfId="15430" xr:uid="{00000000-0005-0000-0000-0000463C0000}"/>
    <cellStyle name="Note 4 2 3 2 4 2 2" xfId="27464" xr:uid="{00000000-0005-0000-0000-0000486B0000}"/>
    <cellStyle name="Note 4 2 3 2 5" xfId="15431" xr:uid="{00000000-0005-0000-0000-0000473C0000}"/>
    <cellStyle name="Note 4 2 3 2 5 2" xfId="15432" xr:uid="{00000000-0005-0000-0000-0000483C0000}"/>
    <cellStyle name="Note 4 2 3 2 6" xfId="15433" xr:uid="{00000000-0005-0000-0000-0000493C0000}"/>
    <cellStyle name="Note 4 2 3 2 6 2" xfId="28248" xr:uid="{00000000-0005-0000-0000-0000586E0000}"/>
    <cellStyle name="Note 4 2 3 2 7" xfId="31698" xr:uid="{00000000-0005-0000-0000-0000D27B0000}"/>
    <cellStyle name="Note 4 2 3 3" xfId="1620" xr:uid="{00000000-0005-0000-0000-000054060000}"/>
    <cellStyle name="Note 4 2 3 3 2" xfId="2605" xr:uid="{00000000-0005-0000-0000-00002D0A0000}"/>
    <cellStyle name="Note 4 2 3 3 2 2" xfId="15434" xr:uid="{00000000-0005-0000-0000-00004A3C0000}"/>
    <cellStyle name="Note 4 2 3 3 2 2 2" xfId="15435" xr:uid="{00000000-0005-0000-0000-00004B3C0000}"/>
    <cellStyle name="Note 4 2 3 3 2 2 2 2" xfId="15436" xr:uid="{00000000-0005-0000-0000-00004C3C0000}"/>
    <cellStyle name="Note 4 2 3 3 2 2 3" xfId="15437" xr:uid="{00000000-0005-0000-0000-00004D3C0000}"/>
    <cellStyle name="Note 4 2 3 3 2 2 3 2" xfId="15438" xr:uid="{00000000-0005-0000-0000-00004E3C0000}"/>
    <cellStyle name="Note 4 2 3 3 2 2 3 2 2" xfId="28651" xr:uid="{00000000-0005-0000-0000-0000EB6F0000}"/>
    <cellStyle name="Note 4 2 3 3 2 2 4" xfId="15439" xr:uid="{00000000-0005-0000-0000-00004F3C0000}"/>
    <cellStyle name="Note 4 2 3 3 2 2 4 2" xfId="29450" xr:uid="{00000000-0005-0000-0000-00000A730000}"/>
    <cellStyle name="Note 4 2 3 3 2 2 5" xfId="29176" xr:uid="{00000000-0005-0000-0000-0000F8710000}"/>
    <cellStyle name="Note 4 2 3 3 2 3" xfId="15440" xr:uid="{00000000-0005-0000-0000-0000503C0000}"/>
    <cellStyle name="Note 4 2 3 3 2 3 2" xfId="15441" xr:uid="{00000000-0005-0000-0000-0000513C0000}"/>
    <cellStyle name="Note 4 2 3 3 2 3 3" xfId="25863" xr:uid="{00000000-0005-0000-0000-000007650000}"/>
    <cellStyle name="Note 4 2 3 3 2 4" xfId="15442" xr:uid="{00000000-0005-0000-0000-0000523C0000}"/>
    <cellStyle name="Note 4 2 3 3 2 4 2" xfId="15443" xr:uid="{00000000-0005-0000-0000-0000533C0000}"/>
    <cellStyle name="Note 4 2 3 3 2 5" xfId="15444" xr:uid="{00000000-0005-0000-0000-0000543C0000}"/>
    <cellStyle name="Note 4 2 3 3 2 6" xfId="32243" xr:uid="{00000000-0005-0000-0000-0000F37D0000}"/>
    <cellStyle name="Note 4 2 3 3 3" xfId="15445" xr:uid="{00000000-0005-0000-0000-0000553C0000}"/>
    <cellStyle name="Note 4 2 3 3 3 2" xfId="15446" xr:uid="{00000000-0005-0000-0000-0000563C0000}"/>
    <cellStyle name="Note 4 2 3 3 3 2 2" xfId="15447" xr:uid="{00000000-0005-0000-0000-0000573C0000}"/>
    <cellStyle name="Note 4 2 3 3 3 3" xfId="15448" xr:uid="{00000000-0005-0000-0000-0000583C0000}"/>
    <cellStyle name="Note 4 2 3 3 3 3 2" xfId="15449" xr:uid="{00000000-0005-0000-0000-0000593C0000}"/>
    <cellStyle name="Note 4 2 3 3 3 4" xfId="15450" xr:uid="{00000000-0005-0000-0000-00005A3C0000}"/>
    <cellStyle name="Note 4 2 3 3 3 5" xfId="30154" xr:uid="{00000000-0005-0000-0000-0000CA750000}"/>
    <cellStyle name="Note 4 2 3 3 4" xfId="15451" xr:uid="{00000000-0005-0000-0000-00005B3C0000}"/>
    <cellStyle name="Note 4 2 3 3 4 2" xfId="15452" xr:uid="{00000000-0005-0000-0000-00005C3C0000}"/>
    <cellStyle name="Note 4 2 3 3 5" xfId="15453" xr:uid="{00000000-0005-0000-0000-00005D3C0000}"/>
    <cellStyle name="Note 4 2 3 3 5 2" xfId="15454" xr:uid="{00000000-0005-0000-0000-00005E3C0000}"/>
    <cellStyle name="Note 4 2 3 3 5 3" xfId="29966" xr:uid="{00000000-0005-0000-0000-00000E750000}"/>
    <cellStyle name="Note 4 2 3 3 6" xfId="15455" xr:uid="{00000000-0005-0000-0000-00005F3C0000}"/>
    <cellStyle name="Note 4 2 3 3 7" xfId="27777" xr:uid="{00000000-0005-0000-0000-0000816C0000}"/>
    <cellStyle name="Note 4 2 3 4" xfId="2238" xr:uid="{00000000-0005-0000-0000-0000BE080000}"/>
    <cellStyle name="Note 4 2 3 4 2" xfId="15456" xr:uid="{00000000-0005-0000-0000-0000603C0000}"/>
    <cellStyle name="Note 4 2 3 4 2 2" xfId="15457" xr:uid="{00000000-0005-0000-0000-0000613C0000}"/>
    <cellStyle name="Note 4 2 3 4 2 2 2" xfId="15458" xr:uid="{00000000-0005-0000-0000-0000623C0000}"/>
    <cellStyle name="Note 4 2 3 4 2 2 3" xfId="28830" xr:uid="{00000000-0005-0000-0000-00009E700000}"/>
    <cellStyle name="Note 4 2 3 4 2 3" xfId="15459" xr:uid="{00000000-0005-0000-0000-0000633C0000}"/>
    <cellStyle name="Note 4 2 3 4 2 3 2" xfId="15460" xr:uid="{00000000-0005-0000-0000-0000643C0000}"/>
    <cellStyle name="Note 4 2 3 4 2 4" xfId="15461" xr:uid="{00000000-0005-0000-0000-0000653C0000}"/>
    <cellStyle name="Note 4 2 3 4 3" xfId="15462" xr:uid="{00000000-0005-0000-0000-0000663C0000}"/>
    <cellStyle name="Note 4 2 3 4 3 2" xfId="15463" xr:uid="{00000000-0005-0000-0000-0000673C0000}"/>
    <cellStyle name="Note 4 2 3 4 3 2 2" xfId="25947" xr:uid="{00000000-0005-0000-0000-00005B650000}"/>
    <cellStyle name="Note 4 2 3 4 4" xfId="15464" xr:uid="{00000000-0005-0000-0000-0000683C0000}"/>
    <cellStyle name="Note 4 2 3 4 4 2" xfId="15465" xr:uid="{00000000-0005-0000-0000-0000693C0000}"/>
    <cellStyle name="Note 4 2 3 4 4 3" xfId="29139" xr:uid="{00000000-0005-0000-0000-0000D3710000}"/>
    <cellStyle name="Note 4 2 3 4 5" xfId="15466" xr:uid="{00000000-0005-0000-0000-00006A3C0000}"/>
    <cellStyle name="Note 4 2 3 4 6" xfId="30173" xr:uid="{00000000-0005-0000-0000-0000DD750000}"/>
    <cellStyle name="Note 4 2 3 5" xfId="15467" xr:uid="{00000000-0005-0000-0000-00006B3C0000}"/>
    <cellStyle name="Note 4 2 3 5 2" xfId="15468" xr:uid="{00000000-0005-0000-0000-00006C3C0000}"/>
    <cellStyle name="Note 4 2 3 5 2 2" xfId="15469" xr:uid="{00000000-0005-0000-0000-00006D3C0000}"/>
    <cellStyle name="Note 4 2 3 5 2 2 2" xfId="30482" xr:uid="{00000000-0005-0000-0000-000012770000}"/>
    <cellStyle name="Note 4 2 3 5 3" xfId="15470" xr:uid="{00000000-0005-0000-0000-00006E3C0000}"/>
    <cellStyle name="Note 4 2 3 5 3 2" xfId="15471" xr:uid="{00000000-0005-0000-0000-00006F3C0000}"/>
    <cellStyle name="Note 4 2 3 5 3 2 2" xfId="25828" xr:uid="{00000000-0005-0000-0000-0000E4640000}"/>
    <cellStyle name="Note 4 2 3 5 4" xfId="15472" xr:uid="{00000000-0005-0000-0000-0000703C0000}"/>
    <cellStyle name="Note 4 2 3 6" xfId="15473" xr:uid="{00000000-0005-0000-0000-0000713C0000}"/>
    <cellStyle name="Note 4 2 3 6 2" xfId="15474" xr:uid="{00000000-0005-0000-0000-0000723C0000}"/>
    <cellStyle name="Note 4 2 3 7" xfId="15475" xr:uid="{00000000-0005-0000-0000-0000733C0000}"/>
    <cellStyle name="Note 4 2 3 7 2" xfId="15476" xr:uid="{00000000-0005-0000-0000-0000743C0000}"/>
    <cellStyle name="Note 4 2 3 8" xfId="15477" xr:uid="{00000000-0005-0000-0000-0000753C0000}"/>
    <cellStyle name="Note 4 2 3 9" xfId="31485" xr:uid="{00000000-0005-0000-0000-0000FD7A0000}"/>
    <cellStyle name="Note 4 2 4" xfId="710" xr:uid="{00000000-0005-0000-0000-0000C6020000}"/>
    <cellStyle name="Note 4 2 4 2" xfId="1340" xr:uid="{00000000-0005-0000-0000-00003C050000}"/>
    <cellStyle name="Note 4 2 4 2 2" xfId="2331" xr:uid="{00000000-0005-0000-0000-00001B090000}"/>
    <cellStyle name="Note 4 2 4 2 2 2" xfId="15478" xr:uid="{00000000-0005-0000-0000-0000763C0000}"/>
    <cellStyle name="Note 4 2 4 2 2 2 2" xfId="15479" xr:uid="{00000000-0005-0000-0000-0000773C0000}"/>
    <cellStyle name="Note 4 2 4 2 2 2 2 2" xfId="15480" xr:uid="{00000000-0005-0000-0000-0000783C0000}"/>
    <cellStyle name="Note 4 2 4 2 2 2 2 2 2" xfId="26082" xr:uid="{00000000-0005-0000-0000-0000E2650000}"/>
    <cellStyle name="Note 4 2 4 2 2 2 2 3" xfId="31308" xr:uid="{00000000-0005-0000-0000-00004C7A0000}"/>
    <cellStyle name="Note 4 2 4 2 2 2 3" xfId="15481" xr:uid="{00000000-0005-0000-0000-0000793C0000}"/>
    <cellStyle name="Note 4 2 4 2 2 2 3 2" xfId="15482" xr:uid="{00000000-0005-0000-0000-00007A3C0000}"/>
    <cellStyle name="Note 4 2 4 2 2 2 4" xfId="15483" xr:uid="{00000000-0005-0000-0000-00007B3C0000}"/>
    <cellStyle name="Note 4 2 4 2 2 2 4 2" xfId="30894" xr:uid="{00000000-0005-0000-0000-0000AE780000}"/>
    <cellStyle name="Note 4 2 4 2 2 3" xfId="15484" xr:uid="{00000000-0005-0000-0000-00007C3C0000}"/>
    <cellStyle name="Note 4 2 4 2 2 3 2" xfId="15485" xr:uid="{00000000-0005-0000-0000-00007D3C0000}"/>
    <cellStyle name="Note 4 2 4 2 2 3 3" xfId="26874" xr:uid="{00000000-0005-0000-0000-0000FA680000}"/>
    <cellStyle name="Note 4 2 4 2 2 4" xfId="15486" xr:uid="{00000000-0005-0000-0000-00007E3C0000}"/>
    <cellStyle name="Note 4 2 4 2 2 4 2" xfId="15487" xr:uid="{00000000-0005-0000-0000-00007F3C0000}"/>
    <cellStyle name="Note 4 2 4 2 2 5" xfId="15488" xr:uid="{00000000-0005-0000-0000-0000803C0000}"/>
    <cellStyle name="Note 4 2 4 2 2 6" xfId="28398" xr:uid="{00000000-0005-0000-0000-0000EE6E0000}"/>
    <cellStyle name="Note 4 2 4 2 3" xfId="15489" xr:uid="{00000000-0005-0000-0000-0000813C0000}"/>
    <cellStyle name="Note 4 2 4 2 3 2" xfId="15490" xr:uid="{00000000-0005-0000-0000-0000823C0000}"/>
    <cellStyle name="Note 4 2 4 2 3 2 2" xfId="15491" xr:uid="{00000000-0005-0000-0000-0000833C0000}"/>
    <cellStyle name="Note 4 2 4 2 3 2 3" xfId="30286" xr:uid="{00000000-0005-0000-0000-00004E760000}"/>
    <cellStyle name="Note 4 2 4 2 3 3" xfId="15492" xr:uid="{00000000-0005-0000-0000-0000843C0000}"/>
    <cellStyle name="Note 4 2 4 2 3 3 2" xfId="15493" xr:uid="{00000000-0005-0000-0000-0000853C0000}"/>
    <cellStyle name="Note 4 2 4 2 3 3 3" xfId="25167" xr:uid="{00000000-0005-0000-0000-00004F620000}"/>
    <cellStyle name="Note 4 2 4 2 3 4" xfId="15494" xr:uid="{00000000-0005-0000-0000-0000863C0000}"/>
    <cellStyle name="Note 4 2 4 2 4" xfId="15495" xr:uid="{00000000-0005-0000-0000-0000873C0000}"/>
    <cellStyle name="Note 4 2 4 2 4 2" xfId="15496" xr:uid="{00000000-0005-0000-0000-0000883C0000}"/>
    <cellStyle name="Note 4 2 4 2 5" xfId="15497" xr:uid="{00000000-0005-0000-0000-0000893C0000}"/>
    <cellStyle name="Note 4 2 4 2 5 2" xfId="15498" xr:uid="{00000000-0005-0000-0000-00008A3C0000}"/>
    <cellStyle name="Note 4 2 4 2 5 3" xfId="30443" xr:uid="{00000000-0005-0000-0000-0000EB760000}"/>
    <cellStyle name="Note 4 2 4 2 6" xfId="15499" xr:uid="{00000000-0005-0000-0000-00008B3C0000}"/>
    <cellStyle name="Note 4 2 4 2 7" xfId="27207" xr:uid="{00000000-0005-0000-0000-0000476A0000}"/>
    <cellStyle name="Note 4 2 4 3" xfId="1602" xr:uid="{00000000-0005-0000-0000-000042060000}"/>
    <cellStyle name="Note 4 2 4 3 2" xfId="2587" xr:uid="{00000000-0005-0000-0000-00001B0A0000}"/>
    <cellStyle name="Note 4 2 4 3 2 2" xfId="15500" xr:uid="{00000000-0005-0000-0000-00008C3C0000}"/>
    <cellStyle name="Note 4 2 4 3 2 2 2" xfId="15501" xr:uid="{00000000-0005-0000-0000-00008D3C0000}"/>
    <cellStyle name="Note 4 2 4 3 2 2 2 2" xfId="15502" xr:uid="{00000000-0005-0000-0000-00008E3C0000}"/>
    <cellStyle name="Note 4 2 4 3 2 2 3" xfId="15503" xr:uid="{00000000-0005-0000-0000-00008F3C0000}"/>
    <cellStyle name="Note 4 2 4 3 2 2 3 2" xfId="15504" xr:uid="{00000000-0005-0000-0000-0000903C0000}"/>
    <cellStyle name="Note 4 2 4 3 2 2 3 3" xfId="26353" xr:uid="{00000000-0005-0000-0000-0000F1660000}"/>
    <cellStyle name="Note 4 2 4 3 2 2 4" xfId="15505" xr:uid="{00000000-0005-0000-0000-0000913C0000}"/>
    <cellStyle name="Note 4 2 4 3 2 2 5" xfId="25285" xr:uid="{00000000-0005-0000-0000-0000C5620000}"/>
    <cellStyle name="Note 4 2 4 3 2 3" xfId="15506" xr:uid="{00000000-0005-0000-0000-0000923C0000}"/>
    <cellStyle name="Note 4 2 4 3 2 3 2" xfId="15507" xr:uid="{00000000-0005-0000-0000-0000933C0000}"/>
    <cellStyle name="Note 4 2 4 3 2 3 2 2" xfId="28471" xr:uid="{00000000-0005-0000-0000-0000376F0000}"/>
    <cellStyle name="Note 4 2 4 3 2 3 3" xfId="29112" xr:uid="{00000000-0005-0000-0000-0000B8710000}"/>
    <cellStyle name="Note 4 2 4 3 2 4" xfId="15508" xr:uid="{00000000-0005-0000-0000-0000943C0000}"/>
    <cellStyle name="Note 4 2 4 3 2 4 2" xfId="15509" xr:uid="{00000000-0005-0000-0000-0000953C0000}"/>
    <cellStyle name="Note 4 2 4 3 2 5" xfId="15510" xr:uid="{00000000-0005-0000-0000-0000963C0000}"/>
    <cellStyle name="Note 4 2 4 3 2 6" xfId="32236" xr:uid="{00000000-0005-0000-0000-0000EC7D0000}"/>
    <cellStyle name="Note 4 2 4 3 3" xfId="15511" xr:uid="{00000000-0005-0000-0000-0000973C0000}"/>
    <cellStyle name="Note 4 2 4 3 3 2" xfId="15512" xr:uid="{00000000-0005-0000-0000-0000983C0000}"/>
    <cellStyle name="Note 4 2 4 3 3 2 2" xfId="15513" xr:uid="{00000000-0005-0000-0000-0000993C0000}"/>
    <cellStyle name="Note 4 2 4 3 3 3" xfId="15514" xr:uid="{00000000-0005-0000-0000-00009A3C0000}"/>
    <cellStyle name="Note 4 2 4 3 3 3 2" xfId="15515" xr:uid="{00000000-0005-0000-0000-00009B3C0000}"/>
    <cellStyle name="Note 4 2 4 3 3 4" xfId="15516" xr:uid="{00000000-0005-0000-0000-00009C3C0000}"/>
    <cellStyle name="Note 4 2 4 3 4" xfId="15517" xr:uid="{00000000-0005-0000-0000-00009D3C0000}"/>
    <cellStyle name="Note 4 2 4 3 4 2" xfId="15518" xr:uid="{00000000-0005-0000-0000-00009E3C0000}"/>
    <cellStyle name="Note 4 2 4 3 4 2 2" xfId="29768" xr:uid="{00000000-0005-0000-0000-000048740000}"/>
    <cellStyle name="Note 4 2 4 3 5" xfId="15519" xr:uid="{00000000-0005-0000-0000-00009F3C0000}"/>
    <cellStyle name="Note 4 2 4 3 5 2" xfId="15520" xr:uid="{00000000-0005-0000-0000-0000A03C0000}"/>
    <cellStyle name="Note 4 2 4 3 5 2 2" xfId="29659" xr:uid="{00000000-0005-0000-0000-0000DB730000}"/>
    <cellStyle name="Note 4 2 4 3 6" xfId="15521" xr:uid="{00000000-0005-0000-0000-0000A13C0000}"/>
    <cellStyle name="Note 4 2 4 3 6 2" xfId="25350" xr:uid="{00000000-0005-0000-0000-000006630000}"/>
    <cellStyle name="Note 4 2 4 3 7" xfId="31796" xr:uid="{00000000-0005-0000-0000-0000347C0000}"/>
    <cellStyle name="Note 4 2 4 4" xfId="1860" xr:uid="{00000000-0005-0000-0000-000044070000}"/>
    <cellStyle name="Note 4 2 4 4 2" xfId="15522" xr:uid="{00000000-0005-0000-0000-0000A23C0000}"/>
    <cellStyle name="Note 4 2 4 4 2 2" xfId="15523" xr:uid="{00000000-0005-0000-0000-0000A33C0000}"/>
    <cellStyle name="Note 4 2 4 4 2 2 2" xfId="15524" xr:uid="{00000000-0005-0000-0000-0000A43C0000}"/>
    <cellStyle name="Note 4 2 4 4 2 3" xfId="15525" xr:uid="{00000000-0005-0000-0000-0000A53C0000}"/>
    <cellStyle name="Note 4 2 4 4 2 3 2" xfId="15526" xr:uid="{00000000-0005-0000-0000-0000A63C0000}"/>
    <cellStyle name="Note 4 2 4 4 2 3 2 2" xfId="27813" xr:uid="{00000000-0005-0000-0000-0000A56C0000}"/>
    <cellStyle name="Note 4 2 4 4 2 3 3" xfId="26806" xr:uid="{00000000-0005-0000-0000-0000B6680000}"/>
    <cellStyle name="Note 4 2 4 4 2 4" xfId="15527" xr:uid="{00000000-0005-0000-0000-0000A73C0000}"/>
    <cellStyle name="Note 4 2 4 4 3" xfId="15528" xr:uid="{00000000-0005-0000-0000-0000A83C0000}"/>
    <cellStyle name="Note 4 2 4 4 3 2" xfId="15529" xr:uid="{00000000-0005-0000-0000-0000A93C0000}"/>
    <cellStyle name="Note 4 2 4 4 3 3" xfId="25287" xr:uid="{00000000-0005-0000-0000-0000C7620000}"/>
    <cellStyle name="Note 4 2 4 4 4" xfId="15530" xr:uid="{00000000-0005-0000-0000-0000AA3C0000}"/>
    <cellStyle name="Note 4 2 4 4 4 2" xfId="15531" xr:uid="{00000000-0005-0000-0000-0000AB3C0000}"/>
    <cellStyle name="Note 4 2 4 4 5" xfId="15532" xr:uid="{00000000-0005-0000-0000-0000AC3C0000}"/>
    <cellStyle name="Note 4 2 4 4 6" xfId="25432" xr:uid="{00000000-0005-0000-0000-000058630000}"/>
    <cellStyle name="Note 4 2 4 5" xfId="15533" xr:uid="{00000000-0005-0000-0000-0000AD3C0000}"/>
    <cellStyle name="Note 4 2 4 5 2" xfId="15534" xr:uid="{00000000-0005-0000-0000-0000AE3C0000}"/>
    <cellStyle name="Note 4 2 4 5 2 2" xfId="15535" xr:uid="{00000000-0005-0000-0000-0000AF3C0000}"/>
    <cellStyle name="Note 4 2 4 5 2 3" xfId="25653" xr:uid="{00000000-0005-0000-0000-000035640000}"/>
    <cellStyle name="Note 4 2 4 5 3" xfId="15536" xr:uid="{00000000-0005-0000-0000-0000B03C0000}"/>
    <cellStyle name="Note 4 2 4 5 3 2" xfId="15537" xr:uid="{00000000-0005-0000-0000-0000B13C0000}"/>
    <cellStyle name="Note 4 2 4 5 4" xfId="15538" xr:uid="{00000000-0005-0000-0000-0000B23C0000}"/>
    <cellStyle name="Note 4 2 4 5 5" xfId="26538" xr:uid="{00000000-0005-0000-0000-0000AA670000}"/>
    <cellStyle name="Note 4 2 4 6" xfId="15539" xr:uid="{00000000-0005-0000-0000-0000B33C0000}"/>
    <cellStyle name="Note 4 2 4 6 2" xfId="15540" xr:uid="{00000000-0005-0000-0000-0000B43C0000}"/>
    <cellStyle name="Note 4 2 4 7" xfId="15541" xr:uid="{00000000-0005-0000-0000-0000B53C0000}"/>
    <cellStyle name="Note 4 2 4 7 2" xfId="15542" xr:uid="{00000000-0005-0000-0000-0000B63C0000}"/>
    <cellStyle name="Note 4 2 4 8" xfId="15543" xr:uid="{00000000-0005-0000-0000-0000B73C0000}"/>
    <cellStyle name="Note 4 2 4 9" xfId="31466" xr:uid="{00000000-0005-0000-0000-0000EA7A0000}"/>
    <cellStyle name="Note 4 2 5" xfId="1119" xr:uid="{00000000-0005-0000-0000-00005F040000}"/>
    <cellStyle name="Note 4 2 5 2" xfId="2125" xr:uid="{00000000-0005-0000-0000-00004D080000}"/>
    <cellStyle name="Note 4 2 5 2 2" xfId="15544" xr:uid="{00000000-0005-0000-0000-0000B83C0000}"/>
    <cellStyle name="Note 4 2 5 2 2 2" xfId="15545" xr:uid="{00000000-0005-0000-0000-0000B93C0000}"/>
    <cellStyle name="Note 4 2 5 2 2 2 2" xfId="15546" xr:uid="{00000000-0005-0000-0000-0000BA3C0000}"/>
    <cellStyle name="Note 4 2 5 2 2 2 2 2" xfId="26180" xr:uid="{00000000-0005-0000-0000-000044660000}"/>
    <cellStyle name="Note 4 2 5 2 2 3" xfId="15547" xr:uid="{00000000-0005-0000-0000-0000BB3C0000}"/>
    <cellStyle name="Note 4 2 5 2 2 3 2" xfId="15548" xr:uid="{00000000-0005-0000-0000-0000BC3C0000}"/>
    <cellStyle name="Note 4 2 5 2 2 4" xfId="15549" xr:uid="{00000000-0005-0000-0000-0000BD3C0000}"/>
    <cellStyle name="Note 4 2 5 2 2 4 2" xfId="29053" xr:uid="{00000000-0005-0000-0000-00007D710000}"/>
    <cellStyle name="Note 4 2 5 2 3" xfId="15550" xr:uid="{00000000-0005-0000-0000-0000BE3C0000}"/>
    <cellStyle name="Note 4 2 5 2 3 2" xfId="15551" xr:uid="{00000000-0005-0000-0000-0000BF3C0000}"/>
    <cellStyle name="Note 4 2 5 2 3 2 2" xfId="31285" xr:uid="{00000000-0005-0000-0000-0000357A0000}"/>
    <cellStyle name="Note 4 2 5 2 4" xfId="15552" xr:uid="{00000000-0005-0000-0000-0000C03C0000}"/>
    <cellStyle name="Note 4 2 5 2 4 2" xfId="15553" xr:uid="{00000000-0005-0000-0000-0000C13C0000}"/>
    <cellStyle name="Note 4 2 5 2 4 2 2" xfId="29049" xr:uid="{00000000-0005-0000-0000-000079710000}"/>
    <cellStyle name="Note 4 2 5 2 5" xfId="15554" xr:uid="{00000000-0005-0000-0000-0000C23C0000}"/>
    <cellStyle name="Note 4 2 5 2 5 2" xfId="28202" xr:uid="{00000000-0005-0000-0000-00002A6E0000}"/>
    <cellStyle name="Note 4 2 5 3" xfId="15555" xr:uid="{00000000-0005-0000-0000-0000C33C0000}"/>
    <cellStyle name="Note 4 2 5 3 2" xfId="15556" xr:uid="{00000000-0005-0000-0000-0000C43C0000}"/>
    <cellStyle name="Note 4 2 5 3 2 2" xfId="15557" xr:uid="{00000000-0005-0000-0000-0000C53C0000}"/>
    <cellStyle name="Note 4 2 5 3 3" xfId="15558" xr:uid="{00000000-0005-0000-0000-0000C63C0000}"/>
    <cellStyle name="Note 4 2 5 3 3 2" xfId="15559" xr:uid="{00000000-0005-0000-0000-0000C73C0000}"/>
    <cellStyle name="Note 4 2 5 3 4" xfId="15560" xr:uid="{00000000-0005-0000-0000-0000C83C0000}"/>
    <cellStyle name="Note 4 2 5 3 5" xfId="32510" xr:uid="{00000000-0005-0000-0000-0000FE7E0000}"/>
    <cellStyle name="Note 4 2 5 4" xfId="15561" xr:uid="{00000000-0005-0000-0000-0000C93C0000}"/>
    <cellStyle name="Note 4 2 5 4 2" xfId="15562" xr:uid="{00000000-0005-0000-0000-0000CA3C0000}"/>
    <cellStyle name="Note 4 2 5 5" xfId="15563" xr:uid="{00000000-0005-0000-0000-0000CB3C0000}"/>
    <cellStyle name="Note 4 2 5 5 2" xfId="15564" xr:uid="{00000000-0005-0000-0000-0000CC3C0000}"/>
    <cellStyle name="Note 4 2 5 5 3" xfId="30183" xr:uid="{00000000-0005-0000-0000-0000E7750000}"/>
    <cellStyle name="Note 4 2 5 6" xfId="15565" xr:uid="{00000000-0005-0000-0000-0000CD3C0000}"/>
    <cellStyle name="Note 4 2 5 7" xfId="25147" xr:uid="{00000000-0005-0000-0000-00003B620000}"/>
    <cellStyle name="Note 4 2 6" xfId="1106" xr:uid="{00000000-0005-0000-0000-000052040000}"/>
    <cellStyle name="Note 4 2 6 2" xfId="2113" xr:uid="{00000000-0005-0000-0000-000041080000}"/>
    <cellStyle name="Note 4 2 6 2 2" xfId="15566" xr:uid="{00000000-0005-0000-0000-0000CE3C0000}"/>
    <cellStyle name="Note 4 2 6 2 2 2" xfId="15567" xr:uid="{00000000-0005-0000-0000-0000CF3C0000}"/>
    <cellStyle name="Note 4 2 6 2 2 2 2" xfId="15568" xr:uid="{00000000-0005-0000-0000-0000D03C0000}"/>
    <cellStyle name="Note 4 2 6 2 2 2 2 2" xfId="31087" xr:uid="{00000000-0005-0000-0000-00006F790000}"/>
    <cellStyle name="Note 4 2 6 2 2 2 3" xfId="28385" xr:uid="{00000000-0005-0000-0000-0000E16E0000}"/>
    <cellStyle name="Note 4 2 6 2 2 3" xfId="15569" xr:uid="{00000000-0005-0000-0000-0000D13C0000}"/>
    <cellStyle name="Note 4 2 6 2 2 3 2" xfId="15570" xr:uid="{00000000-0005-0000-0000-0000D23C0000}"/>
    <cellStyle name="Note 4 2 6 2 2 3 2 2" xfId="25858" xr:uid="{00000000-0005-0000-0000-000002650000}"/>
    <cellStyle name="Note 4 2 6 2 2 4" xfId="15571" xr:uid="{00000000-0005-0000-0000-0000D33C0000}"/>
    <cellStyle name="Note 4 2 6 2 2 5" xfId="30841" xr:uid="{00000000-0005-0000-0000-000079780000}"/>
    <cellStyle name="Note 4 2 6 2 3" xfId="15572" xr:uid="{00000000-0005-0000-0000-0000D43C0000}"/>
    <cellStyle name="Note 4 2 6 2 3 2" xfId="15573" xr:uid="{00000000-0005-0000-0000-0000D53C0000}"/>
    <cellStyle name="Note 4 2 6 2 3 2 2" xfId="25391" xr:uid="{00000000-0005-0000-0000-00002F630000}"/>
    <cellStyle name="Note 4 2 6 2 3 3" xfId="30845" xr:uid="{00000000-0005-0000-0000-00007D780000}"/>
    <cellStyle name="Note 4 2 6 2 4" xfId="15574" xr:uid="{00000000-0005-0000-0000-0000D63C0000}"/>
    <cellStyle name="Note 4 2 6 2 4 2" xfId="15575" xr:uid="{00000000-0005-0000-0000-0000D73C0000}"/>
    <cellStyle name="Note 4 2 6 2 4 2 2" xfId="27230" xr:uid="{00000000-0005-0000-0000-00005E6A0000}"/>
    <cellStyle name="Note 4 2 6 2 4 3" xfId="30100" xr:uid="{00000000-0005-0000-0000-000094750000}"/>
    <cellStyle name="Note 4 2 6 2 5" xfId="15576" xr:uid="{00000000-0005-0000-0000-0000D83C0000}"/>
    <cellStyle name="Note 4 2 6 2 5 2" xfId="25894" xr:uid="{00000000-0005-0000-0000-000026650000}"/>
    <cellStyle name="Note 4 2 6 2 6" xfId="32158" xr:uid="{00000000-0005-0000-0000-00009E7D0000}"/>
    <cellStyle name="Note 4 2 6 3" xfId="15577" xr:uid="{00000000-0005-0000-0000-0000D93C0000}"/>
    <cellStyle name="Note 4 2 6 3 2" xfId="15578" xr:uid="{00000000-0005-0000-0000-0000DA3C0000}"/>
    <cellStyle name="Note 4 2 6 3 2 2" xfId="15579" xr:uid="{00000000-0005-0000-0000-0000DB3C0000}"/>
    <cellStyle name="Note 4 2 6 3 2 2 2" xfId="25596" xr:uid="{00000000-0005-0000-0000-0000FC630000}"/>
    <cellStyle name="Note 4 2 6 3 3" xfId="15580" xr:uid="{00000000-0005-0000-0000-0000DC3C0000}"/>
    <cellStyle name="Note 4 2 6 3 3 2" xfId="15581" xr:uid="{00000000-0005-0000-0000-0000DD3C0000}"/>
    <cellStyle name="Note 4 2 6 3 3 3" xfId="26766" xr:uid="{00000000-0005-0000-0000-00008E680000}"/>
    <cellStyle name="Note 4 2 6 3 4" xfId="15582" xr:uid="{00000000-0005-0000-0000-0000DE3C0000}"/>
    <cellStyle name="Note 4 2 6 3 4 2" xfId="26230" xr:uid="{00000000-0005-0000-0000-000076660000}"/>
    <cellStyle name="Note 4 2 6 3 5" xfId="32503" xr:uid="{00000000-0005-0000-0000-0000F77E0000}"/>
    <cellStyle name="Note 4 2 6 4" xfId="15583" xr:uid="{00000000-0005-0000-0000-0000DF3C0000}"/>
    <cellStyle name="Note 4 2 6 4 2" xfId="15584" xr:uid="{00000000-0005-0000-0000-0000E03C0000}"/>
    <cellStyle name="Note 4 2 6 4 2 2" xfId="30708" xr:uid="{00000000-0005-0000-0000-0000F4770000}"/>
    <cellStyle name="Note 4 2 6 5" xfId="15585" xr:uid="{00000000-0005-0000-0000-0000E13C0000}"/>
    <cellStyle name="Note 4 2 6 5 2" xfId="15586" xr:uid="{00000000-0005-0000-0000-0000E23C0000}"/>
    <cellStyle name="Note 4 2 6 5 2 2" xfId="26535" xr:uid="{00000000-0005-0000-0000-0000A7670000}"/>
    <cellStyle name="Note 4 2 6 6" xfId="15587" xr:uid="{00000000-0005-0000-0000-0000E33C0000}"/>
    <cellStyle name="Note 4 2 6 6 2" xfId="27495" xr:uid="{00000000-0005-0000-0000-0000676B0000}"/>
    <cellStyle name="Note 4 2 6 7" xfId="25323" xr:uid="{00000000-0005-0000-0000-0000EB620000}"/>
    <cellStyle name="Note 4 2 7" xfId="1819" xr:uid="{00000000-0005-0000-0000-00001B070000}"/>
    <cellStyle name="Note 4 2 7 2" xfId="15588" xr:uid="{00000000-0005-0000-0000-0000E43C0000}"/>
    <cellStyle name="Note 4 2 7 2 2" xfId="15589" xr:uid="{00000000-0005-0000-0000-0000E53C0000}"/>
    <cellStyle name="Note 4 2 7 2 2 2" xfId="15590" xr:uid="{00000000-0005-0000-0000-0000E63C0000}"/>
    <cellStyle name="Note 4 2 7 2 3" xfId="15591" xr:uid="{00000000-0005-0000-0000-0000E73C0000}"/>
    <cellStyle name="Note 4 2 7 2 3 2" xfId="15592" xr:uid="{00000000-0005-0000-0000-0000E83C0000}"/>
    <cellStyle name="Note 4 2 7 2 4" xfId="15593" xr:uid="{00000000-0005-0000-0000-0000E93C0000}"/>
    <cellStyle name="Note 4 2 7 3" xfId="15594" xr:uid="{00000000-0005-0000-0000-0000EA3C0000}"/>
    <cellStyle name="Note 4 2 7 3 2" xfId="15595" xr:uid="{00000000-0005-0000-0000-0000EB3C0000}"/>
    <cellStyle name="Note 4 2 7 4" xfId="15596" xr:uid="{00000000-0005-0000-0000-0000EC3C0000}"/>
    <cellStyle name="Note 4 2 7 4 2" xfId="15597" xr:uid="{00000000-0005-0000-0000-0000ED3C0000}"/>
    <cellStyle name="Note 4 2 7 4 2 2" xfId="27679" xr:uid="{00000000-0005-0000-0000-00001F6C0000}"/>
    <cellStyle name="Note 4 2 7 5" xfId="15598" xr:uid="{00000000-0005-0000-0000-0000EE3C0000}"/>
    <cellStyle name="Note 4 2 7 6" xfId="31985" xr:uid="{00000000-0005-0000-0000-0000F17C0000}"/>
    <cellStyle name="Note 4 2 8" xfId="15599" xr:uid="{00000000-0005-0000-0000-0000EF3C0000}"/>
    <cellStyle name="Note 4 2 8 2" xfId="15600" xr:uid="{00000000-0005-0000-0000-0000F03C0000}"/>
    <cellStyle name="Note 4 2 9" xfId="15601" xr:uid="{00000000-0005-0000-0000-0000F13C0000}"/>
    <cellStyle name="Note 4 2 9 2" xfId="15602" xr:uid="{00000000-0005-0000-0000-0000F23C0000}"/>
    <cellStyle name="Note 4 3" xfId="898" xr:uid="{00000000-0005-0000-0000-000082030000}"/>
    <cellStyle name="Note 4 3 2" xfId="1404" xr:uid="{00000000-0005-0000-0000-00007C050000}"/>
    <cellStyle name="Note 4 3 2 2" xfId="2395" xr:uid="{00000000-0005-0000-0000-00005B090000}"/>
    <cellStyle name="Note 4 3 2 2 2" xfId="15603" xr:uid="{00000000-0005-0000-0000-0000F33C0000}"/>
    <cellStyle name="Note 4 3 2 2 2 2" xfId="15604" xr:uid="{00000000-0005-0000-0000-0000F43C0000}"/>
    <cellStyle name="Note 4 3 2 2 2 2 2" xfId="15605" xr:uid="{00000000-0005-0000-0000-0000F53C0000}"/>
    <cellStyle name="Note 4 3 2 2 2 2 2 2" xfId="27753" xr:uid="{00000000-0005-0000-0000-0000696C0000}"/>
    <cellStyle name="Note 4 3 2 2 2 3" xfId="15606" xr:uid="{00000000-0005-0000-0000-0000F63C0000}"/>
    <cellStyle name="Note 4 3 2 2 2 3 2" xfId="15607" xr:uid="{00000000-0005-0000-0000-0000F73C0000}"/>
    <cellStyle name="Note 4 3 2 2 2 4" xfId="15608" xr:uid="{00000000-0005-0000-0000-0000F83C0000}"/>
    <cellStyle name="Note 4 3 2 2 2 5" xfId="29016" xr:uid="{00000000-0005-0000-0000-000058710000}"/>
    <cellStyle name="Note 4 3 2 2 3" xfId="15609" xr:uid="{00000000-0005-0000-0000-0000F93C0000}"/>
    <cellStyle name="Note 4 3 2 2 3 2" xfId="15610" xr:uid="{00000000-0005-0000-0000-0000FA3C0000}"/>
    <cellStyle name="Note 4 3 2 2 3 3" xfId="31177" xr:uid="{00000000-0005-0000-0000-0000C9790000}"/>
    <cellStyle name="Note 4 3 2 2 4" xfId="15611" xr:uid="{00000000-0005-0000-0000-0000FB3C0000}"/>
    <cellStyle name="Note 4 3 2 2 4 2" xfId="15612" xr:uid="{00000000-0005-0000-0000-0000FC3C0000}"/>
    <cellStyle name="Note 4 3 2 2 5" xfId="15613" xr:uid="{00000000-0005-0000-0000-0000FD3C0000}"/>
    <cellStyle name="Note 4 3 2 2 6" xfId="28070" xr:uid="{00000000-0005-0000-0000-0000A66D0000}"/>
    <cellStyle name="Note 4 3 2 3" xfId="15614" xr:uid="{00000000-0005-0000-0000-0000FE3C0000}"/>
    <cellStyle name="Note 4 3 2 3 2" xfId="15615" xr:uid="{00000000-0005-0000-0000-0000FF3C0000}"/>
    <cellStyle name="Note 4 3 2 3 2 2" xfId="15616" xr:uid="{00000000-0005-0000-0000-0000003D0000}"/>
    <cellStyle name="Note 4 3 2 3 3" xfId="15617" xr:uid="{00000000-0005-0000-0000-0000013D0000}"/>
    <cellStyle name="Note 4 3 2 3 3 2" xfId="15618" xr:uid="{00000000-0005-0000-0000-0000023D0000}"/>
    <cellStyle name="Note 4 3 2 3 3 3" xfId="29877" xr:uid="{00000000-0005-0000-0000-0000B5740000}"/>
    <cellStyle name="Note 4 3 2 3 4" xfId="15619" xr:uid="{00000000-0005-0000-0000-0000033D0000}"/>
    <cellStyle name="Note 4 3 2 4" xfId="15620" xr:uid="{00000000-0005-0000-0000-0000043D0000}"/>
    <cellStyle name="Note 4 3 2 4 2" xfId="15621" xr:uid="{00000000-0005-0000-0000-0000053D0000}"/>
    <cellStyle name="Note 4 3 2 4 2 2" xfId="27713" xr:uid="{00000000-0005-0000-0000-0000416C0000}"/>
    <cellStyle name="Note 4 3 2 5" xfId="15622" xr:uid="{00000000-0005-0000-0000-0000063D0000}"/>
    <cellStyle name="Note 4 3 2 5 2" xfId="15623" xr:uid="{00000000-0005-0000-0000-0000073D0000}"/>
    <cellStyle name="Note 4 3 2 5 2 2" xfId="28054" xr:uid="{00000000-0005-0000-0000-0000966D0000}"/>
    <cellStyle name="Note 4 3 2 6" xfId="15624" xr:uid="{00000000-0005-0000-0000-0000083D0000}"/>
    <cellStyle name="Note 4 3 2 7" xfId="31720" xr:uid="{00000000-0005-0000-0000-0000E87B0000}"/>
    <cellStyle name="Note 4 3 3" xfId="1666" xr:uid="{00000000-0005-0000-0000-000082060000}"/>
    <cellStyle name="Note 4 3 3 2" xfId="2651" xr:uid="{00000000-0005-0000-0000-00005B0A0000}"/>
    <cellStyle name="Note 4 3 3 2 2" xfId="15625" xr:uid="{00000000-0005-0000-0000-0000093D0000}"/>
    <cellStyle name="Note 4 3 3 2 2 2" xfId="15626" xr:uid="{00000000-0005-0000-0000-00000A3D0000}"/>
    <cellStyle name="Note 4 3 3 2 2 2 2" xfId="15627" xr:uid="{00000000-0005-0000-0000-00000B3D0000}"/>
    <cellStyle name="Note 4 3 3 2 2 3" xfId="15628" xr:uid="{00000000-0005-0000-0000-00000C3D0000}"/>
    <cellStyle name="Note 4 3 3 2 2 3 2" xfId="15629" xr:uid="{00000000-0005-0000-0000-00000D3D0000}"/>
    <cellStyle name="Note 4 3 3 2 2 4" xfId="15630" xr:uid="{00000000-0005-0000-0000-00000E3D0000}"/>
    <cellStyle name="Note 4 3 3 2 2 4 2" xfId="30447" xr:uid="{00000000-0005-0000-0000-0000EF760000}"/>
    <cellStyle name="Note 4 3 3 2 2 5" xfId="29892" xr:uid="{00000000-0005-0000-0000-0000C4740000}"/>
    <cellStyle name="Note 4 3 3 2 3" xfId="15631" xr:uid="{00000000-0005-0000-0000-00000F3D0000}"/>
    <cellStyle name="Note 4 3 3 2 3 2" xfId="15632" xr:uid="{00000000-0005-0000-0000-0000103D0000}"/>
    <cellStyle name="Note 4 3 3 2 4" xfId="15633" xr:uid="{00000000-0005-0000-0000-0000113D0000}"/>
    <cellStyle name="Note 4 3 3 2 4 2" xfId="15634" xr:uid="{00000000-0005-0000-0000-0000123D0000}"/>
    <cellStyle name="Note 4 3 3 2 5" xfId="15635" xr:uid="{00000000-0005-0000-0000-0000133D0000}"/>
    <cellStyle name="Note 4 3 3 2 6" xfId="32271" xr:uid="{00000000-0005-0000-0000-00000F7E0000}"/>
    <cellStyle name="Note 4 3 3 3" xfId="15636" xr:uid="{00000000-0005-0000-0000-0000143D0000}"/>
    <cellStyle name="Note 4 3 3 3 2" xfId="15637" xr:uid="{00000000-0005-0000-0000-0000153D0000}"/>
    <cellStyle name="Note 4 3 3 3 2 2" xfId="15638" xr:uid="{00000000-0005-0000-0000-0000163D0000}"/>
    <cellStyle name="Note 4 3 3 3 2 3" xfId="28354" xr:uid="{00000000-0005-0000-0000-0000C26E0000}"/>
    <cellStyle name="Note 4 3 3 3 3" xfId="15639" xr:uid="{00000000-0005-0000-0000-0000173D0000}"/>
    <cellStyle name="Note 4 3 3 3 3 2" xfId="15640" xr:uid="{00000000-0005-0000-0000-0000183D0000}"/>
    <cellStyle name="Note 4 3 3 3 4" xfId="15641" xr:uid="{00000000-0005-0000-0000-0000193D0000}"/>
    <cellStyle name="Note 4 3 3 4" xfId="15642" xr:uid="{00000000-0005-0000-0000-00001A3D0000}"/>
    <cellStyle name="Note 4 3 3 4 2" xfId="15643" xr:uid="{00000000-0005-0000-0000-00001B3D0000}"/>
    <cellStyle name="Note 4 3 3 5" xfId="15644" xr:uid="{00000000-0005-0000-0000-00001C3D0000}"/>
    <cellStyle name="Note 4 3 3 5 2" xfId="15645" xr:uid="{00000000-0005-0000-0000-00001D3D0000}"/>
    <cellStyle name="Note 4 3 3 6" xfId="15646" xr:uid="{00000000-0005-0000-0000-00001E3D0000}"/>
    <cellStyle name="Note 4 3 3 7" xfId="29249" xr:uid="{00000000-0005-0000-0000-000041720000}"/>
    <cellStyle name="Note 4 3 4" xfId="1943" xr:uid="{00000000-0005-0000-0000-000097070000}"/>
    <cellStyle name="Note 4 3 4 2" xfId="15647" xr:uid="{00000000-0005-0000-0000-00001F3D0000}"/>
    <cellStyle name="Note 4 3 4 2 2" xfId="15648" xr:uid="{00000000-0005-0000-0000-0000203D0000}"/>
    <cellStyle name="Note 4 3 4 2 2 2" xfId="15649" xr:uid="{00000000-0005-0000-0000-0000213D0000}"/>
    <cellStyle name="Note 4 3 4 2 3" xfId="15650" xr:uid="{00000000-0005-0000-0000-0000223D0000}"/>
    <cellStyle name="Note 4 3 4 2 3 2" xfId="15651" xr:uid="{00000000-0005-0000-0000-0000233D0000}"/>
    <cellStyle name="Note 4 3 4 2 4" xfId="15652" xr:uid="{00000000-0005-0000-0000-0000243D0000}"/>
    <cellStyle name="Note 4 3 4 3" xfId="15653" xr:uid="{00000000-0005-0000-0000-0000253D0000}"/>
    <cellStyle name="Note 4 3 4 3 2" xfId="15654" xr:uid="{00000000-0005-0000-0000-0000263D0000}"/>
    <cellStyle name="Note 4 3 4 3 2 2" xfId="30187" xr:uid="{00000000-0005-0000-0000-0000EB750000}"/>
    <cellStyle name="Note 4 3 4 4" xfId="15655" xr:uid="{00000000-0005-0000-0000-0000273D0000}"/>
    <cellStyle name="Note 4 3 4 4 2" xfId="15656" xr:uid="{00000000-0005-0000-0000-0000283D0000}"/>
    <cellStyle name="Note 4 3 4 5" xfId="15657" xr:uid="{00000000-0005-0000-0000-0000293D0000}"/>
    <cellStyle name="Note 4 3 4 6" xfId="32056" xr:uid="{00000000-0005-0000-0000-0000387D0000}"/>
    <cellStyle name="Note 4 3 5" xfId="15658" xr:uid="{00000000-0005-0000-0000-00002A3D0000}"/>
    <cellStyle name="Note 4 3 5 2" xfId="15659" xr:uid="{00000000-0005-0000-0000-00002B3D0000}"/>
    <cellStyle name="Note 4 3 5 2 2" xfId="15660" xr:uid="{00000000-0005-0000-0000-00002C3D0000}"/>
    <cellStyle name="Note 4 3 5 3" xfId="15661" xr:uid="{00000000-0005-0000-0000-00002D3D0000}"/>
    <cellStyle name="Note 4 3 5 3 2" xfId="15662" xr:uid="{00000000-0005-0000-0000-00002E3D0000}"/>
    <cellStyle name="Note 4 3 5 4" xfId="15663" xr:uid="{00000000-0005-0000-0000-00002F3D0000}"/>
    <cellStyle name="Note 4 3 5 4 2" xfId="29834" xr:uid="{00000000-0005-0000-0000-00008A740000}"/>
    <cellStyle name="Note 4 3 6" xfId="15664" xr:uid="{00000000-0005-0000-0000-0000303D0000}"/>
    <cellStyle name="Note 4 3 6 2" xfId="15665" xr:uid="{00000000-0005-0000-0000-0000313D0000}"/>
    <cellStyle name="Note 4 3 7" xfId="15666" xr:uid="{00000000-0005-0000-0000-0000323D0000}"/>
    <cellStyle name="Note 4 3 7 2" xfId="15667" xr:uid="{00000000-0005-0000-0000-0000333D0000}"/>
    <cellStyle name="Note 4 3 7 2 2" xfId="31330" xr:uid="{00000000-0005-0000-0000-0000627A0000}"/>
    <cellStyle name="Note 4 3 7 3" xfId="30256" xr:uid="{00000000-0005-0000-0000-000030760000}"/>
    <cellStyle name="Note 4 3 8" xfId="15668" xr:uid="{00000000-0005-0000-0000-0000343D0000}"/>
    <cellStyle name="Note 4 3 9" xfId="30240" xr:uid="{00000000-0005-0000-0000-000020760000}"/>
    <cellStyle name="Note 4 4" xfId="1069" xr:uid="{00000000-0005-0000-0000-00002D040000}"/>
    <cellStyle name="Note 4 4 2" xfId="2079" xr:uid="{00000000-0005-0000-0000-00001F080000}"/>
    <cellStyle name="Note 4 4 2 2" xfId="15669" xr:uid="{00000000-0005-0000-0000-0000353D0000}"/>
    <cellStyle name="Note 4 4 2 2 2" xfId="15670" xr:uid="{00000000-0005-0000-0000-0000363D0000}"/>
    <cellStyle name="Note 4 4 2 2 2 2" xfId="15671" xr:uid="{00000000-0005-0000-0000-0000373D0000}"/>
    <cellStyle name="Note 4 4 2 2 3" xfId="15672" xr:uid="{00000000-0005-0000-0000-0000383D0000}"/>
    <cellStyle name="Note 4 4 2 2 3 2" xfId="15673" xr:uid="{00000000-0005-0000-0000-0000393D0000}"/>
    <cellStyle name="Note 4 4 2 2 4" xfId="15674" xr:uid="{00000000-0005-0000-0000-00003A3D0000}"/>
    <cellStyle name="Note 4 4 2 3" xfId="15675" xr:uid="{00000000-0005-0000-0000-00003B3D0000}"/>
    <cellStyle name="Note 4 4 2 3 2" xfId="15676" xr:uid="{00000000-0005-0000-0000-00003C3D0000}"/>
    <cellStyle name="Note 4 4 2 4" xfId="15677" xr:uid="{00000000-0005-0000-0000-00003D3D0000}"/>
    <cellStyle name="Note 4 4 2 4 2" xfId="15678" xr:uid="{00000000-0005-0000-0000-00003E3D0000}"/>
    <cellStyle name="Note 4 4 2 5" xfId="15679" xr:uid="{00000000-0005-0000-0000-00003F3D0000}"/>
    <cellStyle name="Note 4 4 3" xfId="15680" xr:uid="{00000000-0005-0000-0000-0000403D0000}"/>
    <cellStyle name="Note 4 4 3 2" xfId="15681" xr:uid="{00000000-0005-0000-0000-0000413D0000}"/>
    <cellStyle name="Note 4 4 3 2 2" xfId="15682" xr:uid="{00000000-0005-0000-0000-0000423D0000}"/>
    <cellStyle name="Note 4 4 3 3" xfId="15683" xr:uid="{00000000-0005-0000-0000-0000433D0000}"/>
    <cellStyle name="Note 4 4 3 3 2" xfId="15684" xr:uid="{00000000-0005-0000-0000-0000443D0000}"/>
    <cellStyle name="Note 4 4 3 3 2 2" xfId="28194" xr:uid="{00000000-0005-0000-0000-0000226E0000}"/>
    <cellStyle name="Note 4 4 3 4" xfId="15685" xr:uid="{00000000-0005-0000-0000-0000453D0000}"/>
    <cellStyle name="Note 4 4 3 4 2" xfId="29051" xr:uid="{00000000-0005-0000-0000-00007B710000}"/>
    <cellStyle name="Note 4 4 3 5" xfId="32486" xr:uid="{00000000-0005-0000-0000-0000E67E0000}"/>
    <cellStyle name="Note 4 4 4" xfId="15686" xr:uid="{00000000-0005-0000-0000-0000463D0000}"/>
    <cellStyle name="Note 4 4 4 2" xfId="15687" xr:uid="{00000000-0005-0000-0000-0000473D0000}"/>
    <cellStyle name="Note 4 4 4 2 2" xfId="31221" xr:uid="{00000000-0005-0000-0000-0000F5790000}"/>
    <cellStyle name="Note 4 4 4 3" xfId="28333" xr:uid="{00000000-0005-0000-0000-0000AD6E0000}"/>
    <cellStyle name="Note 4 4 5" xfId="15688" xr:uid="{00000000-0005-0000-0000-0000483D0000}"/>
    <cellStyle name="Note 4 4 5 2" xfId="15689" xr:uid="{00000000-0005-0000-0000-0000493D0000}"/>
    <cellStyle name="Note 4 4 6" xfId="15690" xr:uid="{00000000-0005-0000-0000-00004A3D0000}"/>
    <cellStyle name="Note 4 5" xfId="904" xr:uid="{00000000-0005-0000-0000-000088030000}"/>
    <cellStyle name="Note 4 5 2" xfId="1949" xr:uid="{00000000-0005-0000-0000-00009D070000}"/>
    <cellStyle name="Note 4 5 2 2" xfId="15691" xr:uid="{00000000-0005-0000-0000-00004B3D0000}"/>
    <cellStyle name="Note 4 5 2 2 2" xfId="15692" xr:uid="{00000000-0005-0000-0000-00004C3D0000}"/>
    <cellStyle name="Note 4 5 2 2 2 2" xfId="15693" xr:uid="{00000000-0005-0000-0000-00004D3D0000}"/>
    <cellStyle name="Note 4 5 2 2 2 3" xfId="25551" xr:uid="{00000000-0005-0000-0000-0000CF630000}"/>
    <cellStyle name="Note 4 5 2 2 3" xfId="15694" xr:uid="{00000000-0005-0000-0000-00004E3D0000}"/>
    <cellStyle name="Note 4 5 2 2 3 2" xfId="15695" xr:uid="{00000000-0005-0000-0000-00004F3D0000}"/>
    <cellStyle name="Note 4 5 2 2 3 3" xfId="26316" xr:uid="{00000000-0005-0000-0000-0000CC660000}"/>
    <cellStyle name="Note 4 5 2 2 4" xfId="15696" xr:uid="{00000000-0005-0000-0000-0000503D0000}"/>
    <cellStyle name="Note 4 5 2 2 4 2" xfId="26790" xr:uid="{00000000-0005-0000-0000-0000A6680000}"/>
    <cellStyle name="Note 4 5 2 2 5" xfId="29149" xr:uid="{00000000-0005-0000-0000-0000DD710000}"/>
    <cellStyle name="Note 4 5 2 3" xfId="15697" xr:uid="{00000000-0005-0000-0000-0000513D0000}"/>
    <cellStyle name="Note 4 5 2 3 2" xfId="15698" xr:uid="{00000000-0005-0000-0000-0000523D0000}"/>
    <cellStyle name="Note 4 5 2 3 3" xfId="25467" xr:uid="{00000000-0005-0000-0000-00007B630000}"/>
    <cellStyle name="Note 4 5 2 4" xfId="15699" xr:uid="{00000000-0005-0000-0000-0000533D0000}"/>
    <cellStyle name="Note 4 5 2 4 2" xfId="15700" xr:uid="{00000000-0005-0000-0000-0000543D0000}"/>
    <cellStyle name="Note 4 5 2 4 2 2" xfId="30136" xr:uid="{00000000-0005-0000-0000-0000B8750000}"/>
    <cellStyle name="Note 4 5 2 5" xfId="15701" xr:uid="{00000000-0005-0000-0000-0000553D0000}"/>
    <cellStyle name="Note 4 5 2 5 2" xfId="27739" xr:uid="{00000000-0005-0000-0000-00005B6C0000}"/>
    <cellStyle name="Note 4 5 2 6" xfId="32058" xr:uid="{00000000-0005-0000-0000-00003A7D0000}"/>
    <cellStyle name="Note 4 5 3" xfId="15702" xr:uid="{00000000-0005-0000-0000-0000563D0000}"/>
    <cellStyle name="Note 4 5 3 2" xfId="15703" xr:uid="{00000000-0005-0000-0000-0000573D0000}"/>
    <cellStyle name="Note 4 5 3 2 2" xfId="15704" xr:uid="{00000000-0005-0000-0000-0000583D0000}"/>
    <cellStyle name="Note 4 5 3 3" xfId="15705" xr:uid="{00000000-0005-0000-0000-0000593D0000}"/>
    <cellStyle name="Note 4 5 3 3 2" xfId="15706" xr:uid="{00000000-0005-0000-0000-00005A3D0000}"/>
    <cellStyle name="Note 4 5 3 3 2 2" xfId="26838" xr:uid="{00000000-0005-0000-0000-0000D6680000}"/>
    <cellStyle name="Note 4 5 3 4" xfId="15707" xr:uid="{00000000-0005-0000-0000-00005B3D0000}"/>
    <cellStyle name="Note 4 5 3 5" xfId="32413" xr:uid="{00000000-0005-0000-0000-00009D7E0000}"/>
    <cellStyle name="Note 4 5 4" xfId="15708" xr:uid="{00000000-0005-0000-0000-00005C3D0000}"/>
    <cellStyle name="Note 4 5 4 2" xfId="15709" xr:uid="{00000000-0005-0000-0000-00005D3D0000}"/>
    <cellStyle name="Note 4 5 5" xfId="15710" xr:uid="{00000000-0005-0000-0000-00005E3D0000}"/>
    <cellStyle name="Note 4 5 5 2" xfId="15711" xr:uid="{00000000-0005-0000-0000-00005F3D0000}"/>
    <cellStyle name="Note 4 5 5 2 2" xfId="30394" xr:uid="{00000000-0005-0000-0000-0000BA760000}"/>
    <cellStyle name="Note 4 5 6" xfId="15712" xr:uid="{00000000-0005-0000-0000-0000603D0000}"/>
    <cellStyle name="Note 4 5 6 2" xfId="30606" xr:uid="{00000000-0005-0000-0000-00008E770000}"/>
    <cellStyle name="Note 4 5 7" xfId="31610" xr:uid="{00000000-0005-0000-0000-00007A7B0000}"/>
    <cellStyle name="Note 4 6" xfId="1170" xr:uid="{00000000-0005-0000-0000-000092040000}"/>
    <cellStyle name="Note 4 6 2" xfId="15713" xr:uid="{00000000-0005-0000-0000-0000613D0000}"/>
    <cellStyle name="Note 4 6 2 2" xfId="15714" xr:uid="{00000000-0005-0000-0000-0000623D0000}"/>
    <cellStyle name="Note 4 6 2 2 2" xfId="15715" xr:uid="{00000000-0005-0000-0000-0000633D0000}"/>
    <cellStyle name="Note 4 6 2 2 3" xfId="30106" xr:uid="{00000000-0005-0000-0000-00009A750000}"/>
    <cellStyle name="Note 4 6 2 3" xfId="15716" xr:uid="{00000000-0005-0000-0000-0000643D0000}"/>
    <cellStyle name="Note 4 6 2 3 2" xfId="15717" xr:uid="{00000000-0005-0000-0000-0000653D0000}"/>
    <cellStyle name="Note 4 6 2 4" xfId="15718" xr:uid="{00000000-0005-0000-0000-0000663D0000}"/>
    <cellStyle name="Note 4 6 2 5" xfId="27398" xr:uid="{00000000-0005-0000-0000-0000066B0000}"/>
    <cellStyle name="Note 4 6 3" xfId="15719" xr:uid="{00000000-0005-0000-0000-0000673D0000}"/>
    <cellStyle name="Note 4 6 3 2" xfId="15720" xr:uid="{00000000-0005-0000-0000-0000683D0000}"/>
    <cellStyle name="Note 4 6 3 3" xfId="27982" xr:uid="{00000000-0005-0000-0000-00004E6D0000}"/>
    <cellStyle name="Note 4 6 4" xfId="15721" xr:uid="{00000000-0005-0000-0000-0000693D0000}"/>
    <cellStyle name="Note 4 6 4 2" xfId="15722" xr:uid="{00000000-0005-0000-0000-00006A3D0000}"/>
    <cellStyle name="Note 4 6 5" xfId="15723" xr:uid="{00000000-0005-0000-0000-00006B3D0000}"/>
    <cellStyle name="Note 4 7" xfId="2832" xr:uid="{00000000-0005-0000-0000-0000100B0000}"/>
    <cellStyle name="Note 4 7 2" xfId="15724" xr:uid="{00000000-0005-0000-0000-00006C3D0000}"/>
    <cellStyle name="Note 4 7 2 2" xfId="15725" xr:uid="{00000000-0005-0000-0000-00006D3D0000}"/>
    <cellStyle name="Note 4 7 2 3" xfId="25842" xr:uid="{00000000-0005-0000-0000-0000F2640000}"/>
    <cellStyle name="Note 4 7 3" xfId="15726" xr:uid="{00000000-0005-0000-0000-00006E3D0000}"/>
    <cellStyle name="Note 4 7 3 2" xfId="15727" xr:uid="{00000000-0005-0000-0000-00006F3D0000}"/>
    <cellStyle name="Note 4 7 4" xfId="15728" xr:uid="{00000000-0005-0000-0000-0000703D0000}"/>
    <cellStyle name="Note 4 8" xfId="15729" xr:uid="{00000000-0005-0000-0000-0000713D0000}"/>
    <cellStyle name="Note 4 8 2" xfId="15730" xr:uid="{00000000-0005-0000-0000-0000723D0000}"/>
    <cellStyle name="Note 4 8 3" xfId="26347" xr:uid="{00000000-0005-0000-0000-0000EB660000}"/>
    <cellStyle name="Note 4 9" xfId="15731" xr:uid="{00000000-0005-0000-0000-0000733D0000}"/>
    <cellStyle name="Note 4 9 2" xfId="15732" xr:uid="{00000000-0005-0000-0000-0000743D0000}"/>
    <cellStyle name="Note 5" xfId="294" xr:uid="{00000000-0005-0000-0000-000026010000}"/>
    <cellStyle name="Note 5 10" xfId="15733" xr:uid="{00000000-0005-0000-0000-0000753D0000}"/>
    <cellStyle name="Note 5 11" xfId="31345" xr:uid="{00000000-0005-0000-0000-0000717A0000}"/>
    <cellStyle name="Note 5 2" xfId="828" xr:uid="{00000000-0005-0000-0000-00003C030000}"/>
    <cellStyle name="Note 5 2 10" xfId="15734" xr:uid="{00000000-0005-0000-0000-0000763D0000}"/>
    <cellStyle name="Note 5 2 10 2" xfId="29103" xr:uid="{00000000-0005-0000-0000-0000AF710000}"/>
    <cellStyle name="Note 5 2 2" xfId="1067" xr:uid="{00000000-0005-0000-0000-00002B040000}"/>
    <cellStyle name="Note 5 2 2 10" xfId="15735" xr:uid="{00000000-0005-0000-0000-0000773D0000}"/>
    <cellStyle name="Note 5 2 2 11" xfId="31499" xr:uid="{00000000-0005-0000-0000-00000B7B0000}"/>
    <cellStyle name="Note 5 2 2 2" xfId="1264" xr:uid="{00000000-0005-0000-0000-0000F0040000}"/>
    <cellStyle name="Note 5 2 2 2 2" xfId="1541" xr:uid="{00000000-0005-0000-0000-000005060000}"/>
    <cellStyle name="Note 5 2 2 2 2 2" xfId="2532" xr:uid="{00000000-0005-0000-0000-0000E4090000}"/>
    <cellStyle name="Note 5 2 2 2 2 2 2" xfId="15736" xr:uid="{00000000-0005-0000-0000-0000783D0000}"/>
    <cellStyle name="Note 5 2 2 2 2 2 2 2" xfId="15737" xr:uid="{00000000-0005-0000-0000-0000793D0000}"/>
    <cellStyle name="Note 5 2 2 2 2 2 2 2 2" xfId="15738" xr:uid="{00000000-0005-0000-0000-00007A3D0000}"/>
    <cellStyle name="Note 5 2 2 2 2 2 2 3" xfId="15739" xr:uid="{00000000-0005-0000-0000-00007B3D0000}"/>
    <cellStyle name="Note 5 2 2 2 2 2 2 3 2" xfId="15740" xr:uid="{00000000-0005-0000-0000-00007C3D0000}"/>
    <cellStyle name="Note 5 2 2 2 2 2 2 3 2 2" xfId="27824" xr:uid="{00000000-0005-0000-0000-0000B06C0000}"/>
    <cellStyle name="Note 5 2 2 2 2 2 2 4" xfId="15741" xr:uid="{00000000-0005-0000-0000-00007D3D0000}"/>
    <cellStyle name="Note 5 2 2 2 2 2 3" xfId="15742" xr:uid="{00000000-0005-0000-0000-00007E3D0000}"/>
    <cellStyle name="Note 5 2 2 2 2 2 3 2" xfId="15743" xr:uid="{00000000-0005-0000-0000-00007F3D0000}"/>
    <cellStyle name="Note 5 2 2 2 2 2 3 2 2" xfId="30246" xr:uid="{00000000-0005-0000-0000-000026760000}"/>
    <cellStyle name="Note 5 2 2 2 2 2 4" xfId="15744" xr:uid="{00000000-0005-0000-0000-0000803D0000}"/>
    <cellStyle name="Note 5 2 2 2 2 2 4 2" xfId="15745" xr:uid="{00000000-0005-0000-0000-0000813D0000}"/>
    <cellStyle name="Note 5 2 2 2 2 2 4 3" xfId="28106" xr:uid="{00000000-0005-0000-0000-0000CA6D0000}"/>
    <cellStyle name="Note 5 2 2 2 2 2 5" xfId="15746" xr:uid="{00000000-0005-0000-0000-0000823D0000}"/>
    <cellStyle name="Note 5 2 2 2 2 2 6" xfId="26872" xr:uid="{00000000-0005-0000-0000-0000F8680000}"/>
    <cellStyle name="Note 5 2 2 2 2 3" xfId="15747" xr:uid="{00000000-0005-0000-0000-0000833D0000}"/>
    <cellStyle name="Note 5 2 2 2 2 3 2" xfId="15748" xr:uid="{00000000-0005-0000-0000-0000843D0000}"/>
    <cellStyle name="Note 5 2 2 2 2 3 2 2" xfId="15749" xr:uid="{00000000-0005-0000-0000-0000853D0000}"/>
    <cellStyle name="Note 5 2 2 2 2 3 3" xfId="15750" xr:uid="{00000000-0005-0000-0000-0000863D0000}"/>
    <cellStyle name="Note 5 2 2 2 2 3 3 2" xfId="15751" xr:uid="{00000000-0005-0000-0000-0000873D0000}"/>
    <cellStyle name="Note 5 2 2 2 2 3 3 3" xfId="30725" xr:uid="{00000000-0005-0000-0000-000005780000}"/>
    <cellStyle name="Note 5 2 2 2 2 3 4" xfId="15752" xr:uid="{00000000-0005-0000-0000-0000883D0000}"/>
    <cellStyle name="Note 5 2 2 2 2 3 5" xfId="26959" xr:uid="{00000000-0005-0000-0000-00004F690000}"/>
    <cellStyle name="Note 5 2 2 2 2 4" xfId="15753" xr:uid="{00000000-0005-0000-0000-0000893D0000}"/>
    <cellStyle name="Note 5 2 2 2 2 4 2" xfId="15754" xr:uid="{00000000-0005-0000-0000-00008A3D0000}"/>
    <cellStyle name="Note 5 2 2 2 2 5" xfId="15755" xr:uid="{00000000-0005-0000-0000-00008B3D0000}"/>
    <cellStyle name="Note 5 2 2 2 2 5 2" xfId="15756" xr:uid="{00000000-0005-0000-0000-00008C3D0000}"/>
    <cellStyle name="Note 5 2 2 2 2 6" xfId="15757" xr:uid="{00000000-0005-0000-0000-00008D3D0000}"/>
    <cellStyle name="Note 5 2 2 2 2 7" xfId="31763" xr:uid="{00000000-0005-0000-0000-0000137C0000}"/>
    <cellStyle name="Note 5 2 2 2 3" xfId="1803" xr:uid="{00000000-0005-0000-0000-00000B070000}"/>
    <cellStyle name="Note 5 2 2 2 3 2" xfId="2788" xr:uid="{00000000-0005-0000-0000-0000E40A0000}"/>
    <cellStyle name="Note 5 2 2 2 3 2 2" xfId="15758" xr:uid="{00000000-0005-0000-0000-00008E3D0000}"/>
    <cellStyle name="Note 5 2 2 2 3 2 2 2" xfId="15759" xr:uid="{00000000-0005-0000-0000-00008F3D0000}"/>
    <cellStyle name="Note 5 2 2 2 3 2 2 2 2" xfId="15760" xr:uid="{00000000-0005-0000-0000-0000903D0000}"/>
    <cellStyle name="Note 5 2 2 2 3 2 2 2 3" xfId="25476" xr:uid="{00000000-0005-0000-0000-000084630000}"/>
    <cellStyle name="Note 5 2 2 2 3 2 2 3" xfId="15761" xr:uid="{00000000-0005-0000-0000-0000913D0000}"/>
    <cellStyle name="Note 5 2 2 2 3 2 2 3 2" xfId="15762" xr:uid="{00000000-0005-0000-0000-0000923D0000}"/>
    <cellStyle name="Note 5 2 2 2 3 2 2 3 3" xfId="26089" xr:uid="{00000000-0005-0000-0000-0000E9650000}"/>
    <cellStyle name="Note 5 2 2 2 3 2 2 4" xfId="15763" xr:uid="{00000000-0005-0000-0000-0000933D0000}"/>
    <cellStyle name="Note 5 2 2 2 3 2 3" xfId="15764" xr:uid="{00000000-0005-0000-0000-0000943D0000}"/>
    <cellStyle name="Note 5 2 2 2 3 2 3 2" xfId="15765" xr:uid="{00000000-0005-0000-0000-0000953D0000}"/>
    <cellStyle name="Note 5 2 2 2 3 2 4" xfId="15766" xr:uid="{00000000-0005-0000-0000-0000963D0000}"/>
    <cellStyle name="Note 5 2 2 2 3 2 4 2" xfId="15767" xr:uid="{00000000-0005-0000-0000-0000973D0000}"/>
    <cellStyle name="Note 5 2 2 2 3 2 5" xfId="15768" xr:uid="{00000000-0005-0000-0000-0000983D0000}"/>
    <cellStyle name="Note 5 2 2 2 3 2 6" xfId="32351" xr:uid="{00000000-0005-0000-0000-00005F7E0000}"/>
    <cellStyle name="Note 5 2 2 2 3 3" xfId="15769" xr:uid="{00000000-0005-0000-0000-0000993D0000}"/>
    <cellStyle name="Note 5 2 2 2 3 3 2" xfId="15770" xr:uid="{00000000-0005-0000-0000-00009A3D0000}"/>
    <cellStyle name="Note 5 2 2 2 3 3 2 2" xfId="15771" xr:uid="{00000000-0005-0000-0000-00009B3D0000}"/>
    <cellStyle name="Note 5 2 2 2 3 3 2 2 2" xfId="28573" xr:uid="{00000000-0005-0000-0000-00009D6F0000}"/>
    <cellStyle name="Note 5 2 2 2 3 3 3" xfId="15772" xr:uid="{00000000-0005-0000-0000-00009C3D0000}"/>
    <cellStyle name="Note 5 2 2 2 3 3 3 2" xfId="15773" xr:uid="{00000000-0005-0000-0000-00009D3D0000}"/>
    <cellStyle name="Note 5 2 2 2 3 3 3 3" xfId="28530" xr:uid="{00000000-0005-0000-0000-0000726F0000}"/>
    <cellStyle name="Note 5 2 2 2 3 3 4" xfId="15774" xr:uid="{00000000-0005-0000-0000-00009E3D0000}"/>
    <cellStyle name="Note 5 2 2 2 3 3 4 2" xfId="28437" xr:uid="{00000000-0005-0000-0000-0000156F0000}"/>
    <cellStyle name="Note 5 2 2 2 3 4" xfId="15775" xr:uid="{00000000-0005-0000-0000-00009F3D0000}"/>
    <cellStyle name="Note 5 2 2 2 3 4 2" xfId="15776" xr:uid="{00000000-0005-0000-0000-0000A03D0000}"/>
    <cellStyle name="Note 5 2 2 2 3 4 3" xfId="25274" xr:uid="{00000000-0005-0000-0000-0000BA620000}"/>
    <cellStyle name="Note 5 2 2 2 3 5" xfId="15777" xr:uid="{00000000-0005-0000-0000-0000A13D0000}"/>
    <cellStyle name="Note 5 2 2 2 3 5 2" xfId="15778" xr:uid="{00000000-0005-0000-0000-0000A23D0000}"/>
    <cellStyle name="Note 5 2 2 2 3 5 2 2" xfId="29244" xr:uid="{00000000-0005-0000-0000-00003C720000}"/>
    <cellStyle name="Note 5 2 2 2 3 6" xfId="15779" xr:uid="{00000000-0005-0000-0000-0000A33D0000}"/>
    <cellStyle name="Note 5 2 2 2 3 6 2" xfId="30786" xr:uid="{00000000-0005-0000-0000-000042780000}"/>
    <cellStyle name="Note 5 2 2 2 3 7" xfId="31911" xr:uid="{00000000-0005-0000-0000-0000A77C0000}"/>
    <cellStyle name="Note 5 2 2 2 4" xfId="2262" xr:uid="{00000000-0005-0000-0000-0000D6080000}"/>
    <cellStyle name="Note 5 2 2 2 4 2" xfId="15780" xr:uid="{00000000-0005-0000-0000-0000A43D0000}"/>
    <cellStyle name="Note 5 2 2 2 4 2 2" xfId="15781" xr:uid="{00000000-0005-0000-0000-0000A53D0000}"/>
    <cellStyle name="Note 5 2 2 2 4 2 2 2" xfId="15782" xr:uid="{00000000-0005-0000-0000-0000A63D0000}"/>
    <cellStyle name="Note 5 2 2 2 4 2 3" xfId="15783" xr:uid="{00000000-0005-0000-0000-0000A73D0000}"/>
    <cellStyle name="Note 5 2 2 2 4 2 3 2" xfId="15784" xr:uid="{00000000-0005-0000-0000-0000A83D0000}"/>
    <cellStyle name="Note 5 2 2 2 4 2 3 2 2" xfId="31274" xr:uid="{00000000-0005-0000-0000-00002A7A0000}"/>
    <cellStyle name="Note 5 2 2 2 4 2 4" xfId="15785" xr:uid="{00000000-0005-0000-0000-0000A93D0000}"/>
    <cellStyle name="Note 5 2 2 2 4 3" xfId="15786" xr:uid="{00000000-0005-0000-0000-0000AA3D0000}"/>
    <cellStyle name="Note 5 2 2 2 4 3 2" xfId="15787" xr:uid="{00000000-0005-0000-0000-0000AB3D0000}"/>
    <cellStyle name="Note 5 2 2 2 4 3 3" xfId="27524" xr:uid="{00000000-0005-0000-0000-0000846B0000}"/>
    <cellStyle name="Note 5 2 2 2 4 4" xfId="15788" xr:uid="{00000000-0005-0000-0000-0000AC3D0000}"/>
    <cellStyle name="Note 5 2 2 2 4 4 2" xfId="15789" xr:uid="{00000000-0005-0000-0000-0000AD3D0000}"/>
    <cellStyle name="Note 5 2 2 2 4 4 3" xfId="30321" xr:uid="{00000000-0005-0000-0000-000071760000}"/>
    <cellStyle name="Note 5 2 2 2 4 5" xfId="15790" xr:uid="{00000000-0005-0000-0000-0000AE3D0000}"/>
    <cellStyle name="Note 5 2 2 2 5" xfId="15791" xr:uid="{00000000-0005-0000-0000-0000AF3D0000}"/>
    <cellStyle name="Note 5 2 2 2 5 2" xfId="15792" xr:uid="{00000000-0005-0000-0000-0000B03D0000}"/>
    <cellStyle name="Note 5 2 2 2 5 2 2" xfId="15793" xr:uid="{00000000-0005-0000-0000-0000B13D0000}"/>
    <cellStyle name="Note 5 2 2 2 5 2 3" xfId="27299" xr:uid="{00000000-0005-0000-0000-0000A36A0000}"/>
    <cellStyle name="Note 5 2 2 2 5 3" xfId="15794" xr:uid="{00000000-0005-0000-0000-0000B23D0000}"/>
    <cellStyle name="Note 5 2 2 2 5 3 2" xfId="15795" xr:uid="{00000000-0005-0000-0000-0000B33D0000}"/>
    <cellStyle name="Note 5 2 2 2 5 4" xfId="15796" xr:uid="{00000000-0005-0000-0000-0000B43D0000}"/>
    <cellStyle name="Note 5 2 2 2 5 5" xfId="32594" xr:uid="{00000000-0005-0000-0000-0000527F0000}"/>
    <cellStyle name="Note 5 2 2 2 6" xfId="15797" xr:uid="{00000000-0005-0000-0000-0000B53D0000}"/>
    <cellStyle name="Note 5 2 2 2 6 2" xfId="15798" xr:uid="{00000000-0005-0000-0000-0000B63D0000}"/>
    <cellStyle name="Note 5 2 2 2 7" xfId="15799" xr:uid="{00000000-0005-0000-0000-0000B73D0000}"/>
    <cellStyle name="Note 5 2 2 2 7 2" xfId="15800" xr:uid="{00000000-0005-0000-0000-0000B83D0000}"/>
    <cellStyle name="Note 5 2 2 2 7 2 2" xfId="27203" xr:uid="{00000000-0005-0000-0000-0000436A0000}"/>
    <cellStyle name="Note 5 2 2 2 7 3" xfId="26389" xr:uid="{00000000-0005-0000-0000-000015670000}"/>
    <cellStyle name="Note 5 2 2 2 8" xfId="15801" xr:uid="{00000000-0005-0000-0000-0000B93D0000}"/>
    <cellStyle name="Note 5 2 2 3" xfId="1458" xr:uid="{00000000-0005-0000-0000-0000B2050000}"/>
    <cellStyle name="Note 5 2 2 3 2" xfId="1720" xr:uid="{00000000-0005-0000-0000-0000B8060000}"/>
    <cellStyle name="Note 5 2 2 3 2 2" xfId="2705" xr:uid="{00000000-0005-0000-0000-0000910A0000}"/>
    <cellStyle name="Note 5 2 2 3 2 2 2" xfId="15802" xr:uid="{00000000-0005-0000-0000-0000BA3D0000}"/>
    <cellStyle name="Note 5 2 2 3 2 2 2 2" xfId="15803" xr:uid="{00000000-0005-0000-0000-0000BB3D0000}"/>
    <cellStyle name="Note 5 2 2 3 2 2 2 2 2" xfId="15804" xr:uid="{00000000-0005-0000-0000-0000BC3D0000}"/>
    <cellStyle name="Note 5 2 2 3 2 2 2 3" xfId="15805" xr:uid="{00000000-0005-0000-0000-0000BD3D0000}"/>
    <cellStyle name="Note 5 2 2 3 2 2 2 3 2" xfId="15806" xr:uid="{00000000-0005-0000-0000-0000BE3D0000}"/>
    <cellStyle name="Note 5 2 2 3 2 2 2 3 3" xfId="25738" xr:uid="{00000000-0005-0000-0000-00008A640000}"/>
    <cellStyle name="Note 5 2 2 3 2 2 2 4" xfId="15807" xr:uid="{00000000-0005-0000-0000-0000BF3D0000}"/>
    <cellStyle name="Note 5 2 2 3 2 2 2 5" xfId="25739" xr:uid="{00000000-0005-0000-0000-00008B640000}"/>
    <cellStyle name="Note 5 2 2 3 2 2 3" xfId="15808" xr:uid="{00000000-0005-0000-0000-0000C03D0000}"/>
    <cellStyle name="Note 5 2 2 3 2 2 3 2" xfId="15809" xr:uid="{00000000-0005-0000-0000-0000C13D0000}"/>
    <cellStyle name="Note 5 2 2 3 2 2 4" xfId="15810" xr:uid="{00000000-0005-0000-0000-0000C23D0000}"/>
    <cellStyle name="Note 5 2 2 3 2 2 4 2" xfId="15811" xr:uid="{00000000-0005-0000-0000-0000C33D0000}"/>
    <cellStyle name="Note 5 2 2 3 2 2 5" xfId="15812" xr:uid="{00000000-0005-0000-0000-0000C43D0000}"/>
    <cellStyle name="Note 5 2 2 3 2 2 6" xfId="32302" xr:uid="{00000000-0005-0000-0000-00002E7E0000}"/>
    <cellStyle name="Note 5 2 2 3 2 3" xfId="15813" xr:uid="{00000000-0005-0000-0000-0000C53D0000}"/>
    <cellStyle name="Note 5 2 2 3 2 3 2" xfId="15814" xr:uid="{00000000-0005-0000-0000-0000C63D0000}"/>
    <cellStyle name="Note 5 2 2 3 2 3 2 2" xfId="15815" xr:uid="{00000000-0005-0000-0000-0000C73D0000}"/>
    <cellStyle name="Note 5 2 2 3 2 3 2 2 2" xfId="28993" xr:uid="{00000000-0005-0000-0000-000041710000}"/>
    <cellStyle name="Note 5 2 2 3 2 3 3" xfId="15816" xr:uid="{00000000-0005-0000-0000-0000C83D0000}"/>
    <cellStyle name="Note 5 2 2 3 2 3 3 2" xfId="15817" xr:uid="{00000000-0005-0000-0000-0000C93D0000}"/>
    <cellStyle name="Note 5 2 2 3 2 3 3 3" xfId="27043" xr:uid="{00000000-0005-0000-0000-0000A3690000}"/>
    <cellStyle name="Note 5 2 2 3 2 3 4" xfId="15818" xr:uid="{00000000-0005-0000-0000-0000CA3D0000}"/>
    <cellStyle name="Note 5 2 2 3 2 4" xfId="15819" xr:uid="{00000000-0005-0000-0000-0000CB3D0000}"/>
    <cellStyle name="Note 5 2 2 3 2 4 2" xfId="15820" xr:uid="{00000000-0005-0000-0000-0000CC3D0000}"/>
    <cellStyle name="Note 5 2 2 3 2 4 3" xfId="31176" xr:uid="{00000000-0005-0000-0000-0000C8790000}"/>
    <cellStyle name="Note 5 2 2 3 2 5" xfId="15821" xr:uid="{00000000-0005-0000-0000-0000CD3D0000}"/>
    <cellStyle name="Note 5 2 2 3 2 5 2" xfId="15822" xr:uid="{00000000-0005-0000-0000-0000CE3D0000}"/>
    <cellStyle name="Note 5 2 2 3 2 5 3" xfId="30689" xr:uid="{00000000-0005-0000-0000-0000E1770000}"/>
    <cellStyle name="Note 5 2 2 3 2 6" xfId="15823" xr:uid="{00000000-0005-0000-0000-0000CF3D0000}"/>
    <cellStyle name="Note 5 2 2 3 2 7" xfId="31866" xr:uid="{00000000-0005-0000-0000-00007A7C0000}"/>
    <cellStyle name="Note 5 2 2 3 3" xfId="2449" xr:uid="{00000000-0005-0000-0000-000091090000}"/>
    <cellStyle name="Note 5 2 2 3 3 2" xfId="15824" xr:uid="{00000000-0005-0000-0000-0000D03D0000}"/>
    <cellStyle name="Note 5 2 2 3 3 2 2" xfId="15825" xr:uid="{00000000-0005-0000-0000-0000D13D0000}"/>
    <cellStyle name="Note 5 2 2 3 3 2 2 2" xfId="15826" xr:uid="{00000000-0005-0000-0000-0000D23D0000}"/>
    <cellStyle name="Note 5 2 2 3 3 2 2 3" xfId="25663" xr:uid="{00000000-0005-0000-0000-00003F640000}"/>
    <cellStyle name="Note 5 2 2 3 3 2 3" xfId="15827" xr:uid="{00000000-0005-0000-0000-0000D33D0000}"/>
    <cellStyle name="Note 5 2 2 3 3 2 3 2" xfId="15828" xr:uid="{00000000-0005-0000-0000-0000D43D0000}"/>
    <cellStyle name="Note 5 2 2 3 3 2 3 3" xfId="27683" xr:uid="{00000000-0005-0000-0000-0000236C0000}"/>
    <cellStyle name="Note 5 2 2 3 3 2 4" xfId="15829" xr:uid="{00000000-0005-0000-0000-0000D53D0000}"/>
    <cellStyle name="Note 5 2 2 3 3 3" xfId="15830" xr:uid="{00000000-0005-0000-0000-0000D63D0000}"/>
    <cellStyle name="Note 5 2 2 3 3 3 2" xfId="15831" xr:uid="{00000000-0005-0000-0000-0000D73D0000}"/>
    <cellStyle name="Note 5 2 2 3 3 4" xfId="15832" xr:uid="{00000000-0005-0000-0000-0000D83D0000}"/>
    <cellStyle name="Note 5 2 2 3 3 4 2" xfId="15833" xr:uid="{00000000-0005-0000-0000-0000D93D0000}"/>
    <cellStyle name="Note 5 2 2 3 3 5" xfId="15834" xr:uid="{00000000-0005-0000-0000-0000DA3D0000}"/>
    <cellStyle name="Note 5 2 2 3 3 6" xfId="27872" xr:uid="{00000000-0005-0000-0000-0000E06C0000}"/>
    <cellStyle name="Note 5 2 2 3 4" xfId="15835" xr:uid="{00000000-0005-0000-0000-0000DB3D0000}"/>
    <cellStyle name="Note 5 2 2 3 4 2" xfId="15836" xr:uid="{00000000-0005-0000-0000-0000DC3D0000}"/>
    <cellStyle name="Note 5 2 2 3 4 2 2" xfId="15837" xr:uid="{00000000-0005-0000-0000-0000DD3D0000}"/>
    <cellStyle name="Note 5 2 2 3 4 3" xfId="15838" xr:uid="{00000000-0005-0000-0000-0000DE3D0000}"/>
    <cellStyle name="Note 5 2 2 3 4 3 2" xfId="15839" xr:uid="{00000000-0005-0000-0000-0000DF3D0000}"/>
    <cellStyle name="Note 5 2 2 3 4 3 3" xfId="26280" xr:uid="{00000000-0005-0000-0000-0000A8660000}"/>
    <cellStyle name="Note 5 2 2 3 4 4" xfId="15840" xr:uid="{00000000-0005-0000-0000-0000E03D0000}"/>
    <cellStyle name="Note 5 2 2 3 5" xfId="15841" xr:uid="{00000000-0005-0000-0000-0000E13D0000}"/>
    <cellStyle name="Note 5 2 2 3 5 2" xfId="15842" xr:uid="{00000000-0005-0000-0000-0000E23D0000}"/>
    <cellStyle name="Note 5 2 2 3 5 3" xfId="27485" xr:uid="{00000000-0005-0000-0000-00005D6B0000}"/>
    <cellStyle name="Note 5 2 2 3 6" xfId="15843" xr:uid="{00000000-0005-0000-0000-0000E33D0000}"/>
    <cellStyle name="Note 5 2 2 3 6 2" xfId="15844" xr:uid="{00000000-0005-0000-0000-0000E43D0000}"/>
    <cellStyle name="Note 5 2 2 3 7" xfId="15845" xr:uid="{00000000-0005-0000-0000-0000E53D0000}"/>
    <cellStyle name="Note 5 2 2 4" xfId="1382" xr:uid="{00000000-0005-0000-0000-000066050000}"/>
    <cellStyle name="Note 5 2 2 4 2" xfId="2373" xr:uid="{00000000-0005-0000-0000-000045090000}"/>
    <cellStyle name="Note 5 2 2 4 2 2" xfId="15846" xr:uid="{00000000-0005-0000-0000-0000E63D0000}"/>
    <cellStyle name="Note 5 2 2 4 2 2 2" xfId="15847" xr:uid="{00000000-0005-0000-0000-0000E73D0000}"/>
    <cellStyle name="Note 5 2 2 4 2 2 2 2" xfId="15848" xr:uid="{00000000-0005-0000-0000-0000E83D0000}"/>
    <cellStyle name="Note 5 2 2 4 2 2 3" xfId="15849" xr:uid="{00000000-0005-0000-0000-0000E93D0000}"/>
    <cellStyle name="Note 5 2 2 4 2 2 3 2" xfId="15850" xr:uid="{00000000-0005-0000-0000-0000EA3D0000}"/>
    <cellStyle name="Note 5 2 2 4 2 2 4" xfId="15851" xr:uid="{00000000-0005-0000-0000-0000EB3D0000}"/>
    <cellStyle name="Note 5 2 2 4 2 2 5" xfId="27990" xr:uid="{00000000-0005-0000-0000-0000566D0000}"/>
    <cellStyle name="Note 5 2 2 4 2 3" xfId="15852" xr:uid="{00000000-0005-0000-0000-0000EC3D0000}"/>
    <cellStyle name="Note 5 2 2 4 2 3 2" xfId="15853" xr:uid="{00000000-0005-0000-0000-0000ED3D0000}"/>
    <cellStyle name="Note 5 2 2 4 2 4" xfId="15854" xr:uid="{00000000-0005-0000-0000-0000EE3D0000}"/>
    <cellStyle name="Note 5 2 2 4 2 4 2" xfId="15855" xr:uid="{00000000-0005-0000-0000-0000EF3D0000}"/>
    <cellStyle name="Note 5 2 2 4 2 4 3" xfId="30799" xr:uid="{00000000-0005-0000-0000-00004F780000}"/>
    <cellStyle name="Note 5 2 2 4 2 5" xfId="15856" xr:uid="{00000000-0005-0000-0000-0000F03D0000}"/>
    <cellStyle name="Note 5 2 2 4 2 5 2" xfId="28979" xr:uid="{00000000-0005-0000-0000-000033710000}"/>
    <cellStyle name="Note 5 2 2 4 2 6" xfId="28058" xr:uid="{00000000-0005-0000-0000-00009A6D0000}"/>
    <cellStyle name="Note 5 2 2 4 3" xfId="15857" xr:uid="{00000000-0005-0000-0000-0000F13D0000}"/>
    <cellStyle name="Note 5 2 2 4 3 2" xfId="15858" xr:uid="{00000000-0005-0000-0000-0000F23D0000}"/>
    <cellStyle name="Note 5 2 2 4 3 2 2" xfId="15859" xr:uid="{00000000-0005-0000-0000-0000F33D0000}"/>
    <cellStyle name="Note 5 2 2 4 3 3" xfId="15860" xr:uid="{00000000-0005-0000-0000-0000F43D0000}"/>
    <cellStyle name="Note 5 2 2 4 3 3 2" xfId="15861" xr:uid="{00000000-0005-0000-0000-0000F53D0000}"/>
    <cellStyle name="Note 5 2 2 4 3 4" xfId="15862" xr:uid="{00000000-0005-0000-0000-0000F63D0000}"/>
    <cellStyle name="Note 5 2 2 4 3 5" xfId="27105" xr:uid="{00000000-0005-0000-0000-0000E1690000}"/>
    <cellStyle name="Note 5 2 2 4 4" xfId="15863" xr:uid="{00000000-0005-0000-0000-0000F73D0000}"/>
    <cellStyle name="Note 5 2 2 4 4 2" xfId="15864" xr:uid="{00000000-0005-0000-0000-0000F83D0000}"/>
    <cellStyle name="Note 5 2 2 4 5" xfId="15865" xr:uid="{00000000-0005-0000-0000-0000F93D0000}"/>
    <cellStyle name="Note 5 2 2 4 5 2" xfId="15866" xr:uid="{00000000-0005-0000-0000-0000FA3D0000}"/>
    <cellStyle name="Note 5 2 2 4 6" xfId="15867" xr:uid="{00000000-0005-0000-0000-0000FB3D0000}"/>
    <cellStyle name="Note 5 2 2 4 7" xfId="31710" xr:uid="{00000000-0005-0000-0000-0000DE7B0000}"/>
    <cellStyle name="Note 5 2 2 5" xfId="1644" xr:uid="{00000000-0005-0000-0000-00006C060000}"/>
    <cellStyle name="Note 5 2 2 5 2" xfId="2629" xr:uid="{00000000-0005-0000-0000-0000450A0000}"/>
    <cellStyle name="Note 5 2 2 5 2 2" xfId="15868" xr:uid="{00000000-0005-0000-0000-0000FC3D0000}"/>
    <cellStyle name="Note 5 2 2 5 2 2 2" xfId="15869" xr:uid="{00000000-0005-0000-0000-0000FD3D0000}"/>
    <cellStyle name="Note 5 2 2 5 2 2 2 2" xfId="15870" xr:uid="{00000000-0005-0000-0000-0000FE3D0000}"/>
    <cellStyle name="Note 5 2 2 5 2 2 2 2 2" xfId="30614" xr:uid="{00000000-0005-0000-0000-000096770000}"/>
    <cellStyle name="Note 5 2 2 5 2 2 3" xfId="15871" xr:uid="{00000000-0005-0000-0000-0000FF3D0000}"/>
    <cellStyle name="Note 5 2 2 5 2 2 3 2" xfId="15872" xr:uid="{00000000-0005-0000-0000-0000003E0000}"/>
    <cellStyle name="Note 5 2 2 5 2 2 4" xfId="15873" xr:uid="{00000000-0005-0000-0000-0000013E0000}"/>
    <cellStyle name="Note 5 2 2 5 2 2 5" xfId="30252" xr:uid="{00000000-0005-0000-0000-00002C760000}"/>
    <cellStyle name="Note 5 2 2 5 2 3" xfId="15874" xr:uid="{00000000-0005-0000-0000-0000023E0000}"/>
    <cellStyle name="Note 5 2 2 5 2 3 2" xfId="15875" xr:uid="{00000000-0005-0000-0000-0000033E0000}"/>
    <cellStyle name="Note 5 2 2 5 2 4" xfId="15876" xr:uid="{00000000-0005-0000-0000-0000043E0000}"/>
    <cellStyle name="Note 5 2 2 5 2 4 2" xfId="15877" xr:uid="{00000000-0005-0000-0000-0000053E0000}"/>
    <cellStyle name="Note 5 2 2 5 2 5" xfId="15878" xr:uid="{00000000-0005-0000-0000-0000063E0000}"/>
    <cellStyle name="Note 5 2 2 5 2 6" xfId="32257" xr:uid="{00000000-0005-0000-0000-0000017E0000}"/>
    <cellStyle name="Note 5 2 2 5 3" xfId="15879" xr:uid="{00000000-0005-0000-0000-0000073E0000}"/>
    <cellStyle name="Note 5 2 2 5 3 2" xfId="15880" xr:uid="{00000000-0005-0000-0000-0000083E0000}"/>
    <cellStyle name="Note 5 2 2 5 3 2 2" xfId="15881" xr:uid="{00000000-0005-0000-0000-0000093E0000}"/>
    <cellStyle name="Note 5 2 2 5 3 2 3" xfId="29384" xr:uid="{00000000-0005-0000-0000-0000C8720000}"/>
    <cellStyle name="Note 5 2 2 5 3 3" xfId="15882" xr:uid="{00000000-0005-0000-0000-00000A3E0000}"/>
    <cellStyle name="Note 5 2 2 5 3 3 2" xfId="15883" xr:uid="{00000000-0005-0000-0000-00000B3E0000}"/>
    <cellStyle name="Note 5 2 2 5 3 3 2 2" xfId="25185" xr:uid="{00000000-0005-0000-0000-000061620000}"/>
    <cellStyle name="Note 5 2 2 5 3 4" xfId="15884" xr:uid="{00000000-0005-0000-0000-00000C3E0000}"/>
    <cellStyle name="Note 5 2 2 5 3 4 2" xfId="26416" xr:uid="{00000000-0005-0000-0000-000030670000}"/>
    <cellStyle name="Note 5 2 2 5 4" xfId="15885" xr:uid="{00000000-0005-0000-0000-00000D3E0000}"/>
    <cellStyle name="Note 5 2 2 5 4 2" xfId="15886" xr:uid="{00000000-0005-0000-0000-00000E3E0000}"/>
    <cellStyle name="Note 5 2 2 5 5" xfId="15887" xr:uid="{00000000-0005-0000-0000-00000F3E0000}"/>
    <cellStyle name="Note 5 2 2 5 5 2" xfId="15888" xr:uid="{00000000-0005-0000-0000-0000103E0000}"/>
    <cellStyle name="Note 5 2 2 5 5 3" xfId="29909" xr:uid="{00000000-0005-0000-0000-0000D5740000}"/>
    <cellStyle name="Note 5 2 2 5 6" xfId="15889" xr:uid="{00000000-0005-0000-0000-0000113E0000}"/>
    <cellStyle name="Note 5 2 2 5 6 2" xfId="27229" xr:uid="{00000000-0005-0000-0000-00005D6A0000}"/>
    <cellStyle name="Note 5 2 2 6" xfId="2077" xr:uid="{00000000-0005-0000-0000-00001D080000}"/>
    <cellStyle name="Note 5 2 2 6 2" xfId="15890" xr:uid="{00000000-0005-0000-0000-0000123E0000}"/>
    <cellStyle name="Note 5 2 2 6 2 2" xfId="15891" xr:uid="{00000000-0005-0000-0000-0000133E0000}"/>
    <cellStyle name="Note 5 2 2 6 2 2 2" xfId="15892" xr:uid="{00000000-0005-0000-0000-0000143E0000}"/>
    <cellStyle name="Note 5 2 2 6 2 2 2 2" xfId="30801" xr:uid="{00000000-0005-0000-0000-000051780000}"/>
    <cellStyle name="Note 5 2 2 6 2 2 3" xfId="31077" xr:uid="{00000000-0005-0000-0000-000065790000}"/>
    <cellStyle name="Note 5 2 2 6 2 3" xfId="15893" xr:uid="{00000000-0005-0000-0000-0000153E0000}"/>
    <cellStyle name="Note 5 2 2 6 2 3 2" xfId="15894" xr:uid="{00000000-0005-0000-0000-0000163E0000}"/>
    <cellStyle name="Note 5 2 2 6 2 3 2 2" xfId="26672" xr:uid="{00000000-0005-0000-0000-000030680000}"/>
    <cellStyle name="Note 5 2 2 6 2 4" xfId="15895" xr:uid="{00000000-0005-0000-0000-0000173E0000}"/>
    <cellStyle name="Note 5 2 2 6 3" xfId="15896" xr:uid="{00000000-0005-0000-0000-0000183E0000}"/>
    <cellStyle name="Note 5 2 2 6 3 2" xfId="15897" xr:uid="{00000000-0005-0000-0000-0000193E0000}"/>
    <cellStyle name="Note 5 2 2 6 4" xfId="15898" xr:uid="{00000000-0005-0000-0000-00001A3E0000}"/>
    <cellStyle name="Note 5 2 2 6 4 2" xfId="15899" xr:uid="{00000000-0005-0000-0000-00001B3E0000}"/>
    <cellStyle name="Note 5 2 2 6 5" xfId="15900" xr:uid="{00000000-0005-0000-0000-00001C3E0000}"/>
    <cellStyle name="Note 5 2 2 6 5 2" xfId="27624" xr:uid="{00000000-0005-0000-0000-0000E86B0000}"/>
    <cellStyle name="Note 5 2 2 7" xfId="2833" xr:uid="{00000000-0005-0000-0000-0000110B0000}"/>
    <cellStyle name="Note 5 2 2 7 2" xfId="15901" xr:uid="{00000000-0005-0000-0000-00001D3E0000}"/>
    <cellStyle name="Note 5 2 2 7 2 2" xfId="15902" xr:uid="{00000000-0005-0000-0000-00001E3E0000}"/>
    <cellStyle name="Note 5 2 2 7 2 3" xfId="31139" xr:uid="{00000000-0005-0000-0000-0000A3790000}"/>
    <cellStyle name="Note 5 2 2 7 3" xfId="15903" xr:uid="{00000000-0005-0000-0000-00001F3E0000}"/>
    <cellStyle name="Note 5 2 2 7 3 2" xfId="15904" xr:uid="{00000000-0005-0000-0000-0000203E0000}"/>
    <cellStyle name="Note 5 2 2 7 3 3" xfId="31219" xr:uid="{00000000-0005-0000-0000-0000F3790000}"/>
    <cellStyle name="Note 5 2 2 7 4" xfId="15905" xr:uid="{00000000-0005-0000-0000-0000213E0000}"/>
    <cellStyle name="Note 5 2 2 7 5" xfId="29193" xr:uid="{00000000-0005-0000-0000-000009720000}"/>
    <cellStyle name="Note 5 2 2 8" xfId="15906" xr:uid="{00000000-0005-0000-0000-0000223E0000}"/>
    <cellStyle name="Note 5 2 2 8 2" xfId="15907" xr:uid="{00000000-0005-0000-0000-0000233E0000}"/>
    <cellStyle name="Note 5 2 2 9" xfId="15908" xr:uid="{00000000-0005-0000-0000-0000243E0000}"/>
    <cellStyle name="Note 5 2 2 9 2" xfId="15909" xr:uid="{00000000-0005-0000-0000-0000253E0000}"/>
    <cellStyle name="Note 5 2 2 9 2 2" xfId="28338" xr:uid="{00000000-0005-0000-0000-0000B26E0000}"/>
    <cellStyle name="Note 5 2 3" xfId="1239" xr:uid="{00000000-0005-0000-0000-0000D7040000}"/>
    <cellStyle name="Note 5 2 3 2" xfId="1357" xr:uid="{00000000-0005-0000-0000-00004D050000}"/>
    <cellStyle name="Note 5 2 3 2 2" xfId="2348" xr:uid="{00000000-0005-0000-0000-00002C090000}"/>
    <cellStyle name="Note 5 2 3 2 2 2" xfId="15910" xr:uid="{00000000-0005-0000-0000-0000263E0000}"/>
    <cellStyle name="Note 5 2 3 2 2 2 2" xfId="15911" xr:uid="{00000000-0005-0000-0000-0000273E0000}"/>
    <cellStyle name="Note 5 2 3 2 2 2 2 2" xfId="15912" xr:uid="{00000000-0005-0000-0000-0000283E0000}"/>
    <cellStyle name="Note 5 2 3 2 2 2 2 2 2" xfId="28804" xr:uid="{00000000-0005-0000-0000-000084700000}"/>
    <cellStyle name="Note 5 2 3 2 2 2 3" xfId="15913" xr:uid="{00000000-0005-0000-0000-0000293E0000}"/>
    <cellStyle name="Note 5 2 3 2 2 2 3 2" xfId="15914" xr:uid="{00000000-0005-0000-0000-00002A3E0000}"/>
    <cellStyle name="Note 5 2 3 2 2 2 3 2 2" xfId="28680" xr:uid="{00000000-0005-0000-0000-000008700000}"/>
    <cellStyle name="Note 5 2 3 2 2 2 4" xfId="15915" xr:uid="{00000000-0005-0000-0000-00002B3E0000}"/>
    <cellStyle name="Note 5 2 3 2 2 2 4 2" xfId="28892" xr:uid="{00000000-0005-0000-0000-0000DC700000}"/>
    <cellStyle name="Note 5 2 3 2 2 3" xfId="15916" xr:uid="{00000000-0005-0000-0000-00002C3E0000}"/>
    <cellStyle name="Note 5 2 3 2 2 3 2" xfId="15917" xr:uid="{00000000-0005-0000-0000-00002D3E0000}"/>
    <cellStyle name="Note 5 2 3 2 2 4" xfId="15918" xr:uid="{00000000-0005-0000-0000-00002E3E0000}"/>
    <cellStyle name="Note 5 2 3 2 2 4 2" xfId="15919" xr:uid="{00000000-0005-0000-0000-00002F3E0000}"/>
    <cellStyle name="Note 5 2 3 2 2 4 2 2" xfId="27773" xr:uid="{00000000-0005-0000-0000-00007D6C0000}"/>
    <cellStyle name="Note 5 2 3 2 2 5" xfId="15920" xr:uid="{00000000-0005-0000-0000-0000303E0000}"/>
    <cellStyle name="Note 5 2 3 2 2 5 2" xfId="29226" xr:uid="{00000000-0005-0000-0000-00002A720000}"/>
    <cellStyle name="Note 5 2 3 2 2 6" xfId="28044" xr:uid="{00000000-0005-0000-0000-00008C6D0000}"/>
    <cellStyle name="Note 5 2 3 2 3" xfId="15921" xr:uid="{00000000-0005-0000-0000-0000313E0000}"/>
    <cellStyle name="Note 5 2 3 2 3 2" xfId="15922" xr:uid="{00000000-0005-0000-0000-0000323E0000}"/>
    <cellStyle name="Note 5 2 3 2 3 2 2" xfId="15923" xr:uid="{00000000-0005-0000-0000-0000333E0000}"/>
    <cellStyle name="Note 5 2 3 2 3 3" xfId="15924" xr:uid="{00000000-0005-0000-0000-0000343E0000}"/>
    <cellStyle name="Note 5 2 3 2 3 3 2" xfId="15925" xr:uid="{00000000-0005-0000-0000-0000353E0000}"/>
    <cellStyle name="Note 5 2 3 2 3 4" xfId="15926" xr:uid="{00000000-0005-0000-0000-0000363E0000}"/>
    <cellStyle name="Note 5 2 3 2 3 4 2" xfId="29689" xr:uid="{00000000-0005-0000-0000-0000F9730000}"/>
    <cellStyle name="Note 5 2 3 2 4" xfId="15927" xr:uid="{00000000-0005-0000-0000-0000373E0000}"/>
    <cellStyle name="Note 5 2 3 2 4 2" xfId="15928" xr:uid="{00000000-0005-0000-0000-0000383E0000}"/>
    <cellStyle name="Note 5 2 3 2 4 3" xfId="26828" xr:uid="{00000000-0005-0000-0000-0000CC680000}"/>
    <cellStyle name="Note 5 2 3 2 5" xfId="15929" xr:uid="{00000000-0005-0000-0000-0000393E0000}"/>
    <cellStyle name="Note 5 2 3 2 5 2" xfId="15930" xr:uid="{00000000-0005-0000-0000-00003A3E0000}"/>
    <cellStyle name="Note 5 2 3 2 6" xfId="15931" xr:uid="{00000000-0005-0000-0000-00003B3E0000}"/>
    <cellStyle name="Note 5 2 3 2 7" xfId="31697" xr:uid="{00000000-0005-0000-0000-0000D17B0000}"/>
    <cellStyle name="Note 5 2 3 3" xfId="1619" xr:uid="{00000000-0005-0000-0000-000053060000}"/>
    <cellStyle name="Note 5 2 3 3 2" xfId="2604" xr:uid="{00000000-0005-0000-0000-00002C0A0000}"/>
    <cellStyle name="Note 5 2 3 3 2 2" xfId="15932" xr:uid="{00000000-0005-0000-0000-00003C3E0000}"/>
    <cellStyle name="Note 5 2 3 3 2 2 2" xfId="15933" xr:uid="{00000000-0005-0000-0000-00003D3E0000}"/>
    <cellStyle name="Note 5 2 3 3 2 2 2 2" xfId="15934" xr:uid="{00000000-0005-0000-0000-00003E3E0000}"/>
    <cellStyle name="Note 5 2 3 3 2 2 2 3" xfId="28738" xr:uid="{00000000-0005-0000-0000-000042700000}"/>
    <cellStyle name="Note 5 2 3 3 2 2 3" xfId="15935" xr:uid="{00000000-0005-0000-0000-00003F3E0000}"/>
    <cellStyle name="Note 5 2 3 3 2 2 3 2" xfId="15936" xr:uid="{00000000-0005-0000-0000-0000403E0000}"/>
    <cellStyle name="Note 5 2 3 3 2 2 4" xfId="15937" xr:uid="{00000000-0005-0000-0000-0000413E0000}"/>
    <cellStyle name="Note 5 2 3 3 2 2 5" xfId="30011" xr:uid="{00000000-0005-0000-0000-00003B750000}"/>
    <cellStyle name="Note 5 2 3 3 2 3" xfId="15938" xr:uid="{00000000-0005-0000-0000-0000423E0000}"/>
    <cellStyle name="Note 5 2 3 3 2 3 2" xfId="15939" xr:uid="{00000000-0005-0000-0000-0000433E0000}"/>
    <cellStyle name="Note 5 2 3 3 2 3 3" xfId="30176" xr:uid="{00000000-0005-0000-0000-0000E0750000}"/>
    <cellStyle name="Note 5 2 3 3 2 4" xfId="15940" xr:uid="{00000000-0005-0000-0000-0000443E0000}"/>
    <cellStyle name="Note 5 2 3 3 2 4 2" xfId="15941" xr:uid="{00000000-0005-0000-0000-0000453E0000}"/>
    <cellStyle name="Note 5 2 3 3 2 5" xfId="15942" xr:uid="{00000000-0005-0000-0000-0000463E0000}"/>
    <cellStyle name="Note 5 2 3 3 2 6" xfId="32242" xr:uid="{00000000-0005-0000-0000-0000F27D0000}"/>
    <cellStyle name="Note 5 2 3 3 3" xfId="15943" xr:uid="{00000000-0005-0000-0000-0000473E0000}"/>
    <cellStyle name="Note 5 2 3 3 3 2" xfId="15944" xr:uid="{00000000-0005-0000-0000-0000483E0000}"/>
    <cellStyle name="Note 5 2 3 3 3 2 2" xfId="15945" xr:uid="{00000000-0005-0000-0000-0000493E0000}"/>
    <cellStyle name="Note 5 2 3 3 3 2 2 2" xfId="26513" xr:uid="{00000000-0005-0000-0000-000091670000}"/>
    <cellStyle name="Note 5 2 3 3 3 2 3" xfId="28644" xr:uid="{00000000-0005-0000-0000-0000E46F0000}"/>
    <cellStyle name="Note 5 2 3 3 3 3" xfId="15946" xr:uid="{00000000-0005-0000-0000-00004A3E0000}"/>
    <cellStyle name="Note 5 2 3 3 3 3 2" xfId="15947" xr:uid="{00000000-0005-0000-0000-00004B3E0000}"/>
    <cellStyle name="Note 5 2 3 3 3 3 3" xfId="30408" xr:uid="{00000000-0005-0000-0000-0000C8760000}"/>
    <cellStyle name="Note 5 2 3 3 3 4" xfId="15948" xr:uid="{00000000-0005-0000-0000-00004C3E0000}"/>
    <cellStyle name="Note 5 2 3 3 3 5" xfId="25129" xr:uid="{00000000-0005-0000-0000-000029620000}"/>
    <cellStyle name="Note 5 2 3 3 4" xfId="15949" xr:uid="{00000000-0005-0000-0000-00004D3E0000}"/>
    <cellStyle name="Note 5 2 3 3 4 2" xfId="15950" xr:uid="{00000000-0005-0000-0000-00004E3E0000}"/>
    <cellStyle name="Note 5 2 3 3 5" xfId="15951" xr:uid="{00000000-0005-0000-0000-00004F3E0000}"/>
    <cellStyle name="Note 5 2 3 3 5 2" xfId="15952" xr:uid="{00000000-0005-0000-0000-0000503E0000}"/>
    <cellStyle name="Note 5 2 3 3 5 2 2" xfId="27128" xr:uid="{00000000-0005-0000-0000-0000F8690000}"/>
    <cellStyle name="Note 5 2 3 3 6" xfId="15953" xr:uid="{00000000-0005-0000-0000-0000513E0000}"/>
    <cellStyle name="Note 5 2 3 3 7" xfId="31807" xr:uid="{00000000-0005-0000-0000-00003F7C0000}"/>
    <cellStyle name="Note 5 2 3 4" xfId="2237" xr:uid="{00000000-0005-0000-0000-0000BD080000}"/>
    <cellStyle name="Note 5 2 3 4 2" xfId="15954" xr:uid="{00000000-0005-0000-0000-0000523E0000}"/>
    <cellStyle name="Note 5 2 3 4 2 2" xfId="15955" xr:uid="{00000000-0005-0000-0000-0000533E0000}"/>
    <cellStyle name="Note 5 2 3 4 2 2 2" xfId="15956" xr:uid="{00000000-0005-0000-0000-0000543E0000}"/>
    <cellStyle name="Note 5 2 3 4 2 3" xfId="15957" xr:uid="{00000000-0005-0000-0000-0000553E0000}"/>
    <cellStyle name="Note 5 2 3 4 2 3 2" xfId="15958" xr:uid="{00000000-0005-0000-0000-0000563E0000}"/>
    <cellStyle name="Note 5 2 3 4 2 3 3" xfId="29976" xr:uid="{00000000-0005-0000-0000-000018750000}"/>
    <cellStyle name="Note 5 2 3 4 2 4" xfId="15959" xr:uid="{00000000-0005-0000-0000-0000573E0000}"/>
    <cellStyle name="Note 5 2 3 4 3" xfId="15960" xr:uid="{00000000-0005-0000-0000-0000583E0000}"/>
    <cellStyle name="Note 5 2 3 4 3 2" xfId="15961" xr:uid="{00000000-0005-0000-0000-0000593E0000}"/>
    <cellStyle name="Note 5 2 3 4 3 2 2" xfId="27433" xr:uid="{00000000-0005-0000-0000-0000296B0000}"/>
    <cellStyle name="Note 5 2 3 4 4" xfId="15962" xr:uid="{00000000-0005-0000-0000-00005A3E0000}"/>
    <cellStyle name="Note 5 2 3 4 4 2" xfId="15963" xr:uid="{00000000-0005-0000-0000-00005B3E0000}"/>
    <cellStyle name="Note 5 2 3 4 5" xfId="15964" xr:uid="{00000000-0005-0000-0000-00005C3E0000}"/>
    <cellStyle name="Note 5 2 3 5" xfId="15965" xr:uid="{00000000-0005-0000-0000-00005D3E0000}"/>
    <cellStyle name="Note 5 2 3 5 2" xfId="15966" xr:uid="{00000000-0005-0000-0000-00005E3E0000}"/>
    <cellStyle name="Note 5 2 3 5 2 2" xfId="15967" xr:uid="{00000000-0005-0000-0000-00005F3E0000}"/>
    <cellStyle name="Note 5 2 3 5 3" xfId="15968" xr:uid="{00000000-0005-0000-0000-0000603E0000}"/>
    <cellStyle name="Note 5 2 3 5 3 2" xfId="15969" xr:uid="{00000000-0005-0000-0000-0000613E0000}"/>
    <cellStyle name="Note 5 2 3 5 3 3" xfId="27140" xr:uid="{00000000-0005-0000-0000-0000046A0000}"/>
    <cellStyle name="Note 5 2 3 5 4" xfId="15970" xr:uid="{00000000-0005-0000-0000-0000623E0000}"/>
    <cellStyle name="Note 5 2 3 6" xfId="15971" xr:uid="{00000000-0005-0000-0000-0000633E0000}"/>
    <cellStyle name="Note 5 2 3 6 2" xfId="15972" xr:uid="{00000000-0005-0000-0000-0000643E0000}"/>
    <cellStyle name="Note 5 2 3 6 3" xfId="31015" xr:uid="{00000000-0005-0000-0000-000027790000}"/>
    <cellStyle name="Note 5 2 3 7" xfId="15973" xr:uid="{00000000-0005-0000-0000-0000653E0000}"/>
    <cellStyle name="Note 5 2 3 7 2" xfId="15974" xr:uid="{00000000-0005-0000-0000-0000663E0000}"/>
    <cellStyle name="Note 5 2 3 7 3" xfId="30803" xr:uid="{00000000-0005-0000-0000-000053780000}"/>
    <cellStyle name="Note 5 2 3 8" xfId="15975" xr:uid="{00000000-0005-0000-0000-0000673E0000}"/>
    <cellStyle name="Note 5 2 3 9" xfId="29045" xr:uid="{00000000-0005-0000-0000-000075710000}"/>
    <cellStyle name="Note 5 2 4" xfId="1094" xr:uid="{00000000-0005-0000-0000-000046040000}"/>
    <cellStyle name="Note 5 2 4 2" xfId="1474" xr:uid="{00000000-0005-0000-0000-0000C2050000}"/>
    <cellStyle name="Note 5 2 4 2 2" xfId="2465" xr:uid="{00000000-0005-0000-0000-0000A1090000}"/>
    <cellStyle name="Note 5 2 4 2 2 2" xfId="15976" xr:uid="{00000000-0005-0000-0000-0000683E0000}"/>
    <cellStyle name="Note 5 2 4 2 2 2 2" xfId="15977" xr:uid="{00000000-0005-0000-0000-0000693E0000}"/>
    <cellStyle name="Note 5 2 4 2 2 2 2 2" xfId="15978" xr:uid="{00000000-0005-0000-0000-00006A3E0000}"/>
    <cellStyle name="Note 5 2 4 2 2 2 3" xfId="15979" xr:uid="{00000000-0005-0000-0000-00006B3E0000}"/>
    <cellStyle name="Note 5 2 4 2 2 2 3 2" xfId="15980" xr:uid="{00000000-0005-0000-0000-00006C3E0000}"/>
    <cellStyle name="Note 5 2 4 2 2 2 4" xfId="15981" xr:uid="{00000000-0005-0000-0000-00006D3E0000}"/>
    <cellStyle name="Note 5 2 4 2 2 3" xfId="15982" xr:uid="{00000000-0005-0000-0000-00006E3E0000}"/>
    <cellStyle name="Note 5 2 4 2 2 3 2" xfId="15983" xr:uid="{00000000-0005-0000-0000-00006F3E0000}"/>
    <cellStyle name="Note 5 2 4 2 2 3 3" xfId="28699" xr:uid="{00000000-0005-0000-0000-00001B700000}"/>
    <cellStyle name="Note 5 2 4 2 2 4" xfId="15984" xr:uid="{00000000-0005-0000-0000-0000703E0000}"/>
    <cellStyle name="Note 5 2 4 2 2 4 2" xfId="15985" xr:uid="{00000000-0005-0000-0000-0000713E0000}"/>
    <cellStyle name="Note 5 2 4 2 2 5" xfId="15986" xr:uid="{00000000-0005-0000-0000-0000723E0000}"/>
    <cellStyle name="Note 5 2 4 2 2 6" xfId="27839" xr:uid="{00000000-0005-0000-0000-0000BF6C0000}"/>
    <cellStyle name="Note 5 2 4 2 3" xfId="15987" xr:uid="{00000000-0005-0000-0000-0000733E0000}"/>
    <cellStyle name="Note 5 2 4 2 3 2" xfId="15988" xr:uid="{00000000-0005-0000-0000-0000743E0000}"/>
    <cellStyle name="Note 5 2 4 2 3 2 2" xfId="15989" xr:uid="{00000000-0005-0000-0000-0000753E0000}"/>
    <cellStyle name="Note 5 2 4 2 3 3" xfId="15990" xr:uid="{00000000-0005-0000-0000-0000763E0000}"/>
    <cellStyle name="Note 5 2 4 2 3 3 2" xfId="15991" xr:uid="{00000000-0005-0000-0000-0000773E0000}"/>
    <cellStyle name="Note 5 2 4 2 3 4" xfId="15992" xr:uid="{00000000-0005-0000-0000-0000783E0000}"/>
    <cellStyle name="Note 5 2 4 2 4" xfId="15993" xr:uid="{00000000-0005-0000-0000-0000793E0000}"/>
    <cellStyle name="Note 5 2 4 2 4 2" xfId="15994" xr:uid="{00000000-0005-0000-0000-00007A3E0000}"/>
    <cellStyle name="Note 5 2 4 2 4 3" xfId="29556" xr:uid="{00000000-0005-0000-0000-000074730000}"/>
    <cellStyle name="Note 5 2 4 2 5" xfId="15995" xr:uid="{00000000-0005-0000-0000-00007B3E0000}"/>
    <cellStyle name="Note 5 2 4 2 5 2" xfId="15996" xr:uid="{00000000-0005-0000-0000-00007C3E0000}"/>
    <cellStyle name="Note 5 2 4 2 6" xfId="15997" xr:uid="{00000000-0005-0000-0000-00007D3E0000}"/>
    <cellStyle name="Note 5 2 4 2 7" xfId="31738" xr:uid="{00000000-0005-0000-0000-0000FA7B0000}"/>
    <cellStyle name="Note 5 2 4 3" xfId="1736" xr:uid="{00000000-0005-0000-0000-0000C8060000}"/>
    <cellStyle name="Note 5 2 4 3 2" xfId="2721" xr:uid="{00000000-0005-0000-0000-0000A10A0000}"/>
    <cellStyle name="Note 5 2 4 3 2 2" xfId="15998" xr:uid="{00000000-0005-0000-0000-00007E3E0000}"/>
    <cellStyle name="Note 5 2 4 3 2 2 2" xfId="15999" xr:uid="{00000000-0005-0000-0000-00007F3E0000}"/>
    <cellStyle name="Note 5 2 4 3 2 2 2 2" xfId="16000" xr:uid="{00000000-0005-0000-0000-0000803E0000}"/>
    <cellStyle name="Note 5 2 4 3 2 2 3" xfId="16001" xr:uid="{00000000-0005-0000-0000-0000813E0000}"/>
    <cellStyle name="Note 5 2 4 3 2 2 3 2" xfId="16002" xr:uid="{00000000-0005-0000-0000-0000823E0000}"/>
    <cellStyle name="Note 5 2 4 3 2 2 3 3" xfId="28237" xr:uid="{00000000-0005-0000-0000-00004D6E0000}"/>
    <cellStyle name="Note 5 2 4 3 2 2 4" xfId="16003" xr:uid="{00000000-0005-0000-0000-0000833E0000}"/>
    <cellStyle name="Note 5 2 4 3 2 2 5" xfId="29852" xr:uid="{00000000-0005-0000-0000-00009C740000}"/>
    <cellStyle name="Note 5 2 4 3 2 3" xfId="16004" xr:uid="{00000000-0005-0000-0000-0000843E0000}"/>
    <cellStyle name="Note 5 2 4 3 2 3 2" xfId="16005" xr:uid="{00000000-0005-0000-0000-0000853E0000}"/>
    <cellStyle name="Note 5 2 4 3 2 4" xfId="16006" xr:uid="{00000000-0005-0000-0000-0000863E0000}"/>
    <cellStyle name="Note 5 2 4 3 2 4 2" xfId="16007" xr:uid="{00000000-0005-0000-0000-0000873E0000}"/>
    <cellStyle name="Note 5 2 4 3 2 4 2 2" xfId="27377" xr:uid="{00000000-0005-0000-0000-0000F16A0000}"/>
    <cellStyle name="Note 5 2 4 3 2 4 3" xfId="25923" xr:uid="{00000000-0005-0000-0000-000043650000}"/>
    <cellStyle name="Note 5 2 4 3 2 5" xfId="16008" xr:uid="{00000000-0005-0000-0000-0000883E0000}"/>
    <cellStyle name="Note 5 2 4 3 2 5 2" xfId="29478" xr:uid="{00000000-0005-0000-0000-000026730000}"/>
    <cellStyle name="Note 5 2 4 3 2 6" xfId="32313" xr:uid="{00000000-0005-0000-0000-0000397E0000}"/>
    <cellStyle name="Note 5 2 4 3 3" xfId="16009" xr:uid="{00000000-0005-0000-0000-0000893E0000}"/>
    <cellStyle name="Note 5 2 4 3 3 2" xfId="16010" xr:uid="{00000000-0005-0000-0000-00008A3E0000}"/>
    <cellStyle name="Note 5 2 4 3 3 2 2" xfId="16011" xr:uid="{00000000-0005-0000-0000-00008B3E0000}"/>
    <cellStyle name="Note 5 2 4 3 3 3" xfId="16012" xr:uid="{00000000-0005-0000-0000-00008C3E0000}"/>
    <cellStyle name="Note 5 2 4 3 3 3 2" xfId="16013" xr:uid="{00000000-0005-0000-0000-00008D3E0000}"/>
    <cellStyle name="Note 5 2 4 3 3 4" xfId="16014" xr:uid="{00000000-0005-0000-0000-00008E3E0000}"/>
    <cellStyle name="Note 5 2 4 3 4" xfId="16015" xr:uid="{00000000-0005-0000-0000-00008F3E0000}"/>
    <cellStyle name="Note 5 2 4 3 4 2" xfId="16016" xr:uid="{00000000-0005-0000-0000-0000903E0000}"/>
    <cellStyle name="Note 5 2 4 3 5" xfId="16017" xr:uid="{00000000-0005-0000-0000-0000913E0000}"/>
    <cellStyle name="Note 5 2 4 3 5 2" xfId="16018" xr:uid="{00000000-0005-0000-0000-0000923E0000}"/>
    <cellStyle name="Note 5 2 4 3 6" xfId="16019" xr:uid="{00000000-0005-0000-0000-0000933E0000}"/>
    <cellStyle name="Note 5 2 4 4" xfId="2103" xr:uid="{00000000-0005-0000-0000-000037080000}"/>
    <cellStyle name="Note 5 2 4 4 2" xfId="16020" xr:uid="{00000000-0005-0000-0000-0000943E0000}"/>
    <cellStyle name="Note 5 2 4 4 2 2" xfId="16021" xr:uid="{00000000-0005-0000-0000-0000953E0000}"/>
    <cellStyle name="Note 5 2 4 4 2 2 2" xfId="16022" xr:uid="{00000000-0005-0000-0000-0000963E0000}"/>
    <cellStyle name="Note 5 2 4 4 2 3" xfId="16023" xr:uid="{00000000-0005-0000-0000-0000973E0000}"/>
    <cellStyle name="Note 5 2 4 4 2 3 2" xfId="16024" xr:uid="{00000000-0005-0000-0000-0000983E0000}"/>
    <cellStyle name="Note 5 2 4 4 2 3 3" xfId="28800" xr:uid="{00000000-0005-0000-0000-000080700000}"/>
    <cellStyle name="Note 5 2 4 4 2 4" xfId="16025" xr:uid="{00000000-0005-0000-0000-0000993E0000}"/>
    <cellStyle name="Note 5 2 4 4 3" xfId="16026" xr:uid="{00000000-0005-0000-0000-00009A3E0000}"/>
    <cellStyle name="Note 5 2 4 4 3 2" xfId="16027" xr:uid="{00000000-0005-0000-0000-00009B3E0000}"/>
    <cellStyle name="Note 5 2 4 4 3 2 2" xfId="29199" xr:uid="{00000000-0005-0000-0000-00000F720000}"/>
    <cellStyle name="Note 5 2 4 4 4" xfId="16028" xr:uid="{00000000-0005-0000-0000-00009C3E0000}"/>
    <cellStyle name="Note 5 2 4 4 4 2" xfId="16029" xr:uid="{00000000-0005-0000-0000-00009D3E0000}"/>
    <cellStyle name="Note 5 2 4 4 4 3" xfId="25875" xr:uid="{00000000-0005-0000-0000-000013650000}"/>
    <cellStyle name="Note 5 2 4 4 5" xfId="16030" xr:uid="{00000000-0005-0000-0000-00009E3E0000}"/>
    <cellStyle name="Note 5 2 4 5" xfId="16031" xr:uid="{00000000-0005-0000-0000-00009F3E0000}"/>
    <cellStyle name="Note 5 2 4 5 2" xfId="16032" xr:uid="{00000000-0005-0000-0000-0000A03E0000}"/>
    <cellStyle name="Note 5 2 4 5 2 2" xfId="16033" xr:uid="{00000000-0005-0000-0000-0000A13E0000}"/>
    <cellStyle name="Note 5 2 4 5 3" xfId="16034" xr:uid="{00000000-0005-0000-0000-0000A23E0000}"/>
    <cellStyle name="Note 5 2 4 5 3 2" xfId="16035" xr:uid="{00000000-0005-0000-0000-0000A33E0000}"/>
    <cellStyle name="Note 5 2 4 5 3 3" xfId="25899" xr:uid="{00000000-0005-0000-0000-00002B650000}"/>
    <cellStyle name="Note 5 2 4 5 4" xfId="16036" xr:uid="{00000000-0005-0000-0000-0000A43E0000}"/>
    <cellStyle name="Note 5 2 4 5 5" xfId="32499" xr:uid="{00000000-0005-0000-0000-0000F37E0000}"/>
    <cellStyle name="Note 5 2 4 6" xfId="16037" xr:uid="{00000000-0005-0000-0000-0000A53E0000}"/>
    <cellStyle name="Note 5 2 4 6 2" xfId="16038" xr:uid="{00000000-0005-0000-0000-0000A63E0000}"/>
    <cellStyle name="Note 5 2 4 7" xfId="16039" xr:uid="{00000000-0005-0000-0000-0000A73E0000}"/>
    <cellStyle name="Note 5 2 4 7 2" xfId="16040" xr:uid="{00000000-0005-0000-0000-0000A83E0000}"/>
    <cellStyle name="Note 5 2 4 8" xfId="16041" xr:uid="{00000000-0005-0000-0000-0000A93E0000}"/>
    <cellStyle name="Note 5 2 4 9" xfId="31551" xr:uid="{00000000-0005-0000-0000-00003F7B0000}"/>
    <cellStyle name="Note 5 2 5" xfId="1060" xr:uid="{00000000-0005-0000-0000-000024040000}"/>
    <cellStyle name="Note 5 2 5 2" xfId="2070" xr:uid="{00000000-0005-0000-0000-000016080000}"/>
    <cellStyle name="Note 5 2 5 2 2" xfId="16042" xr:uid="{00000000-0005-0000-0000-0000AA3E0000}"/>
    <cellStyle name="Note 5 2 5 2 2 2" xfId="16043" xr:uid="{00000000-0005-0000-0000-0000AB3E0000}"/>
    <cellStyle name="Note 5 2 5 2 2 2 2" xfId="16044" xr:uid="{00000000-0005-0000-0000-0000AC3E0000}"/>
    <cellStyle name="Note 5 2 5 2 2 3" xfId="16045" xr:uid="{00000000-0005-0000-0000-0000AD3E0000}"/>
    <cellStyle name="Note 5 2 5 2 2 3 2" xfId="16046" xr:uid="{00000000-0005-0000-0000-0000AE3E0000}"/>
    <cellStyle name="Note 5 2 5 2 2 4" xfId="16047" xr:uid="{00000000-0005-0000-0000-0000AF3E0000}"/>
    <cellStyle name="Note 5 2 5 2 3" xfId="16048" xr:uid="{00000000-0005-0000-0000-0000B03E0000}"/>
    <cellStyle name="Note 5 2 5 2 3 2" xfId="16049" xr:uid="{00000000-0005-0000-0000-0000B13E0000}"/>
    <cellStyle name="Note 5 2 5 2 4" xfId="16050" xr:uid="{00000000-0005-0000-0000-0000B23E0000}"/>
    <cellStyle name="Note 5 2 5 2 4 2" xfId="16051" xr:uid="{00000000-0005-0000-0000-0000B33E0000}"/>
    <cellStyle name="Note 5 2 5 2 4 3" xfId="30023" xr:uid="{00000000-0005-0000-0000-000047750000}"/>
    <cellStyle name="Note 5 2 5 2 5" xfId="16052" xr:uid="{00000000-0005-0000-0000-0000B43E0000}"/>
    <cellStyle name="Note 5 2 5 2 6" xfId="32130" xr:uid="{00000000-0005-0000-0000-0000827D0000}"/>
    <cellStyle name="Note 5 2 5 3" xfId="16053" xr:uid="{00000000-0005-0000-0000-0000B53E0000}"/>
    <cellStyle name="Note 5 2 5 3 2" xfId="16054" xr:uid="{00000000-0005-0000-0000-0000B63E0000}"/>
    <cellStyle name="Note 5 2 5 3 2 2" xfId="16055" xr:uid="{00000000-0005-0000-0000-0000B73E0000}"/>
    <cellStyle name="Note 5 2 5 3 2 2 2" xfId="28792" xr:uid="{00000000-0005-0000-0000-000078700000}"/>
    <cellStyle name="Note 5 2 5 3 2 3" xfId="29283" xr:uid="{00000000-0005-0000-0000-000063720000}"/>
    <cellStyle name="Note 5 2 5 3 3" xfId="16056" xr:uid="{00000000-0005-0000-0000-0000B83E0000}"/>
    <cellStyle name="Note 5 2 5 3 3 2" xfId="16057" xr:uid="{00000000-0005-0000-0000-0000B93E0000}"/>
    <cellStyle name="Note 5 2 5 3 4" xfId="16058" xr:uid="{00000000-0005-0000-0000-0000BA3E0000}"/>
    <cellStyle name="Note 5 2 5 3 5" xfId="32481" xr:uid="{00000000-0005-0000-0000-0000E17E0000}"/>
    <cellStyle name="Note 5 2 5 4" xfId="16059" xr:uid="{00000000-0005-0000-0000-0000BB3E0000}"/>
    <cellStyle name="Note 5 2 5 4 2" xfId="16060" xr:uid="{00000000-0005-0000-0000-0000BC3E0000}"/>
    <cellStyle name="Note 5 2 5 4 3" xfId="27895" xr:uid="{00000000-0005-0000-0000-0000F76C0000}"/>
    <cellStyle name="Note 5 2 5 5" xfId="16061" xr:uid="{00000000-0005-0000-0000-0000BD3E0000}"/>
    <cellStyle name="Note 5 2 5 5 2" xfId="16062" xr:uid="{00000000-0005-0000-0000-0000BE3E0000}"/>
    <cellStyle name="Note 5 2 5 5 3" xfId="27281" xr:uid="{00000000-0005-0000-0000-0000916A0000}"/>
    <cellStyle name="Note 5 2 5 6" xfId="16063" xr:uid="{00000000-0005-0000-0000-0000BF3E0000}"/>
    <cellStyle name="Note 5 2 5 6 2" xfId="30456" xr:uid="{00000000-0005-0000-0000-0000F8760000}"/>
    <cellStyle name="Note 5 2 5 7" xfId="30490" xr:uid="{00000000-0005-0000-0000-00001A770000}"/>
    <cellStyle name="Note 5 2 6" xfId="1273" xr:uid="{00000000-0005-0000-0000-0000F9040000}"/>
    <cellStyle name="Note 5 2 6 2" xfId="2267" xr:uid="{00000000-0005-0000-0000-0000DB080000}"/>
    <cellStyle name="Note 5 2 6 2 2" xfId="16064" xr:uid="{00000000-0005-0000-0000-0000C03E0000}"/>
    <cellStyle name="Note 5 2 6 2 2 2" xfId="16065" xr:uid="{00000000-0005-0000-0000-0000C13E0000}"/>
    <cellStyle name="Note 5 2 6 2 2 2 2" xfId="16066" xr:uid="{00000000-0005-0000-0000-0000C23E0000}"/>
    <cellStyle name="Note 5 2 6 2 2 3" xfId="16067" xr:uid="{00000000-0005-0000-0000-0000C33E0000}"/>
    <cellStyle name="Note 5 2 6 2 2 3 2" xfId="16068" xr:uid="{00000000-0005-0000-0000-0000C43E0000}"/>
    <cellStyle name="Note 5 2 6 2 2 3 2 2" xfId="31135" xr:uid="{00000000-0005-0000-0000-00009F790000}"/>
    <cellStyle name="Note 5 2 6 2 2 4" xfId="16069" xr:uid="{00000000-0005-0000-0000-0000C53E0000}"/>
    <cellStyle name="Note 5 2 6 2 2 5" xfId="30387" xr:uid="{00000000-0005-0000-0000-0000B3760000}"/>
    <cellStyle name="Note 5 2 6 2 3" xfId="16070" xr:uid="{00000000-0005-0000-0000-0000C63E0000}"/>
    <cellStyle name="Note 5 2 6 2 3 2" xfId="16071" xr:uid="{00000000-0005-0000-0000-0000C73E0000}"/>
    <cellStyle name="Note 5 2 6 2 3 3" xfId="25983" xr:uid="{00000000-0005-0000-0000-00007F650000}"/>
    <cellStyle name="Note 5 2 6 2 4" xfId="16072" xr:uid="{00000000-0005-0000-0000-0000C83E0000}"/>
    <cellStyle name="Note 5 2 6 2 4 2" xfId="16073" xr:uid="{00000000-0005-0000-0000-0000C93E0000}"/>
    <cellStyle name="Note 5 2 6 2 5" xfId="16074" xr:uid="{00000000-0005-0000-0000-0000CA3E0000}"/>
    <cellStyle name="Note 5 2 6 3" xfId="16075" xr:uid="{00000000-0005-0000-0000-0000CB3E0000}"/>
    <cellStyle name="Note 5 2 6 3 2" xfId="16076" xr:uid="{00000000-0005-0000-0000-0000CC3E0000}"/>
    <cellStyle name="Note 5 2 6 3 2 2" xfId="16077" xr:uid="{00000000-0005-0000-0000-0000CD3E0000}"/>
    <cellStyle name="Note 5 2 6 3 3" xfId="16078" xr:uid="{00000000-0005-0000-0000-0000CE3E0000}"/>
    <cellStyle name="Note 5 2 6 3 3 2" xfId="16079" xr:uid="{00000000-0005-0000-0000-0000CF3E0000}"/>
    <cellStyle name="Note 5 2 6 3 3 3" xfId="29468" xr:uid="{00000000-0005-0000-0000-00001C730000}"/>
    <cellStyle name="Note 5 2 6 3 4" xfId="16080" xr:uid="{00000000-0005-0000-0000-0000D03E0000}"/>
    <cellStyle name="Note 5 2 6 3 4 2" xfId="28298" xr:uid="{00000000-0005-0000-0000-00008A6E0000}"/>
    <cellStyle name="Note 5 2 6 4" xfId="16081" xr:uid="{00000000-0005-0000-0000-0000D13E0000}"/>
    <cellStyle name="Note 5 2 6 4 2" xfId="16082" xr:uid="{00000000-0005-0000-0000-0000D23E0000}"/>
    <cellStyle name="Note 5 2 6 5" xfId="16083" xr:uid="{00000000-0005-0000-0000-0000D33E0000}"/>
    <cellStyle name="Note 5 2 6 5 2" xfId="16084" xr:uid="{00000000-0005-0000-0000-0000D43E0000}"/>
    <cellStyle name="Note 5 2 6 5 3" xfId="27642" xr:uid="{00000000-0005-0000-0000-0000FA6B0000}"/>
    <cellStyle name="Note 5 2 6 6" xfId="16085" xr:uid="{00000000-0005-0000-0000-0000D53E0000}"/>
    <cellStyle name="Note 5 2 7" xfId="1818" xr:uid="{00000000-0005-0000-0000-00001A070000}"/>
    <cellStyle name="Note 5 2 7 2" xfId="16086" xr:uid="{00000000-0005-0000-0000-0000D63E0000}"/>
    <cellStyle name="Note 5 2 7 2 2" xfId="16087" xr:uid="{00000000-0005-0000-0000-0000D73E0000}"/>
    <cellStyle name="Note 5 2 7 2 2 2" xfId="16088" xr:uid="{00000000-0005-0000-0000-0000D83E0000}"/>
    <cellStyle name="Note 5 2 7 2 2 3" xfId="28147" xr:uid="{00000000-0005-0000-0000-0000F36D0000}"/>
    <cellStyle name="Note 5 2 7 2 3" xfId="16089" xr:uid="{00000000-0005-0000-0000-0000D93E0000}"/>
    <cellStyle name="Note 5 2 7 2 3 2" xfId="16090" xr:uid="{00000000-0005-0000-0000-0000DA3E0000}"/>
    <cellStyle name="Note 5 2 7 2 3 2 2" xfId="28173" xr:uid="{00000000-0005-0000-0000-00000D6E0000}"/>
    <cellStyle name="Note 5 2 7 2 4" xfId="16091" xr:uid="{00000000-0005-0000-0000-0000DB3E0000}"/>
    <cellStyle name="Note 5 2 7 2 4 2" xfId="29041" xr:uid="{00000000-0005-0000-0000-000071710000}"/>
    <cellStyle name="Note 5 2 7 2 5" xfId="31297" xr:uid="{00000000-0005-0000-0000-0000417A0000}"/>
    <cellStyle name="Note 5 2 7 3" xfId="16092" xr:uid="{00000000-0005-0000-0000-0000DC3E0000}"/>
    <cellStyle name="Note 5 2 7 3 2" xfId="16093" xr:uid="{00000000-0005-0000-0000-0000DD3E0000}"/>
    <cellStyle name="Note 5 2 7 3 3" xfId="26033" xr:uid="{00000000-0005-0000-0000-0000B1650000}"/>
    <cellStyle name="Note 5 2 7 4" xfId="16094" xr:uid="{00000000-0005-0000-0000-0000DE3E0000}"/>
    <cellStyle name="Note 5 2 7 4 2" xfId="16095" xr:uid="{00000000-0005-0000-0000-0000DF3E0000}"/>
    <cellStyle name="Note 5 2 7 4 3" xfId="26678" xr:uid="{00000000-0005-0000-0000-000036680000}"/>
    <cellStyle name="Note 5 2 7 5" xfId="16096" xr:uid="{00000000-0005-0000-0000-0000E03E0000}"/>
    <cellStyle name="Note 5 2 7 6" xfId="31984" xr:uid="{00000000-0005-0000-0000-0000F07C0000}"/>
    <cellStyle name="Note 5 2 8" xfId="16097" xr:uid="{00000000-0005-0000-0000-0000E13E0000}"/>
    <cellStyle name="Note 5 2 8 2" xfId="16098" xr:uid="{00000000-0005-0000-0000-0000E23E0000}"/>
    <cellStyle name="Note 5 2 9" xfId="16099" xr:uid="{00000000-0005-0000-0000-0000E33E0000}"/>
    <cellStyle name="Note 5 2 9 2" xfId="16100" xr:uid="{00000000-0005-0000-0000-0000E43E0000}"/>
    <cellStyle name="Note 5 2 9 2 2" xfId="26322" xr:uid="{00000000-0005-0000-0000-0000D2660000}"/>
    <cellStyle name="Note 5 2 9 3" xfId="29755" xr:uid="{00000000-0005-0000-0000-00003B740000}"/>
    <cellStyle name="Note 5 3" xfId="866" xr:uid="{00000000-0005-0000-0000-000062030000}"/>
    <cellStyle name="Note 5 3 2" xfId="1396" xr:uid="{00000000-0005-0000-0000-000074050000}"/>
    <cellStyle name="Note 5 3 2 2" xfId="2387" xr:uid="{00000000-0005-0000-0000-000053090000}"/>
    <cellStyle name="Note 5 3 2 2 2" xfId="16101" xr:uid="{00000000-0005-0000-0000-0000E53E0000}"/>
    <cellStyle name="Note 5 3 2 2 2 2" xfId="16102" xr:uid="{00000000-0005-0000-0000-0000E63E0000}"/>
    <cellStyle name="Note 5 3 2 2 2 2 2" xfId="16103" xr:uid="{00000000-0005-0000-0000-0000E73E0000}"/>
    <cellStyle name="Note 5 3 2 2 2 3" xfId="16104" xr:uid="{00000000-0005-0000-0000-0000E83E0000}"/>
    <cellStyle name="Note 5 3 2 2 2 3 2" xfId="16105" xr:uid="{00000000-0005-0000-0000-0000E93E0000}"/>
    <cellStyle name="Note 5 3 2 2 2 3 2 2" xfId="27287" xr:uid="{00000000-0005-0000-0000-0000976A0000}"/>
    <cellStyle name="Note 5 3 2 2 2 4" xfId="16106" xr:uid="{00000000-0005-0000-0000-0000EA3E0000}"/>
    <cellStyle name="Note 5 3 2 2 3" xfId="16107" xr:uid="{00000000-0005-0000-0000-0000EB3E0000}"/>
    <cellStyle name="Note 5 3 2 2 3 2" xfId="16108" xr:uid="{00000000-0005-0000-0000-0000EC3E0000}"/>
    <cellStyle name="Note 5 3 2 2 3 2 2" xfId="30519" xr:uid="{00000000-0005-0000-0000-000037770000}"/>
    <cellStyle name="Note 5 3 2 2 3 3" xfId="26605" xr:uid="{00000000-0005-0000-0000-0000ED670000}"/>
    <cellStyle name="Note 5 3 2 2 4" xfId="16109" xr:uid="{00000000-0005-0000-0000-0000ED3E0000}"/>
    <cellStyle name="Note 5 3 2 2 4 2" xfId="16110" xr:uid="{00000000-0005-0000-0000-0000EE3E0000}"/>
    <cellStyle name="Note 5 3 2 2 5" xfId="16111" xr:uid="{00000000-0005-0000-0000-0000EF3E0000}"/>
    <cellStyle name="Note 5 3 2 2 6" xfId="27988" xr:uid="{00000000-0005-0000-0000-0000546D0000}"/>
    <cellStyle name="Note 5 3 2 3" xfId="16112" xr:uid="{00000000-0005-0000-0000-0000F03E0000}"/>
    <cellStyle name="Note 5 3 2 3 2" xfId="16113" xr:uid="{00000000-0005-0000-0000-0000F13E0000}"/>
    <cellStyle name="Note 5 3 2 3 2 2" xfId="16114" xr:uid="{00000000-0005-0000-0000-0000F23E0000}"/>
    <cellStyle name="Note 5 3 2 3 3" xfId="16115" xr:uid="{00000000-0005-0000-0000-0000F33E0000}"/>
    <cellStyle name="Note 5 3 2 3 3 2" xfId="16116" xr:uid="{00000000-0005-0000-0000-0000F43E0000}"/>
    <cellStyle name="Note 5 3 2 3 4" xfId="16117" xr:uid="{00000000-0005-0000-0000-0000F53E0000}"/>
    <cellStyle name="Note 5 3 2 4" xfId="16118" xr:uid="{00000000-0005-0000-0000-0000F63E0000}"/>
    <cellStyle name="Note 5 3 2 4 2" xfId="16119" xr:uid="{00000000-0005-0000-0000-0000F73E0000}"/>
    <cellStyle name="Note 5 3 2 4 2 2" xfId="27384" xr:uid="{00000000-0005-0000-0000-0000F86A0000}"/>
    <cellStyle name="Note 5 3 2 5" xfId="16120" xr:uid="{00000000-0005-0000-0000-0000F83E0000}"/>
    <cellStyle name="Note 5 3 2 5 2" xfId="16121" xr:uid="{00000000-0005-0000-0000-0000F93E0000}"/>
    <cellStyle name="Note 5 3 2 6" xfId="16122" xr:uid="{00000000-0005-0000-0000-0000FA3E0000}"/>
    <cellStyle name="Note 5 3 2 7" xfId="31716" xr:uid="{00000000-0005-0000-0000-0000E47B0000}"/>
    <cellStyle name="Note 5 3 3" xfId="1658" xr:uid="{00000000-0005-0000-0000-00007A060000}"/>
    <cellStyle name="Note 5 3 3 2" xfId="2643" xr:uid="{00000000-0005-0000-0000-0000530A0000}"/>
    <cellStyle name="Note 5 3 3 2 2" xfId="16123" xr:uid="{00000000-0005-0000-0000-0000FB3E0000}"/>
    <cellStyle name="Note 5 3 3 2 2 2" xfId="16124" xr:uid="{00000000-0005-0000-0000-0000FC3E0000}"/>
    <cellStyle name="Note 5 3 3 2 2 2 2" xfId="16125" xr:uid="{00000000-0005-0000-0000-0000FD3E0000}"/>
    <cellStyle name="Note 5 3 3 2 2 2 3" xfId="28401" xr:uid="{00000000-0005-0000-0000-0000F16E0000}"/>
    <cellStyle name="Note 5 3 3 2 2 3" xfId="16126" xr:uid="{00000000-0005-0000-0000-0000FE3E0000}"/>
    <cellStyle name="Note 5 3 3 2 2 3 2" xfId="16127" xr:uid="{00000000-0005-0000-0000-0000FF3E0000}"/>
    <cellStyle name="Note 5 3 3 2 2 4" xfId="16128" xr:uid="{00000000-0005-0000-0000-0000003F0000}"/>
    <cellStyle name="Note 5 3 3 2 2 4 2" xfId="26575" xr:uid="{00000000-0005-0000-0000-0000CF670000}"/>
    <cellStyle name="Note 5 3 3 2 2 5" xfId="29873" xr:uid="{00000000-0005-0000-0000-0000B1740000}"/>
    <cellStyle name="Note 5 3 3 2 3" xfId="16129" xr:uid="{00000000-0005-0000-0000-0000013F0000}"/>
    <cellStyle name="Note 5 3 3 2 3 2" xfId="16130" xr:uid="{00000000-0005-0000-0000-0000023F0000}"/>
    <cellStyle name="Note 5 3 3 2 3 3" xfId="28007" xr:uid="{00000000-0005-0000-0000-0000676D0000}"/>
    <cellStyle name="Note 5 3 3 2 4" xfId="16131" xr:uid="{00000000-0005-0000-0000-0000033F0000}"/>
    <cellStyle name="Note 5 3 3 2 4 2" xfId="16132" xr:uid="{00000000-0005-0000-0000-0000043F0000}"/>
    <cellStyle name="Note 5 3 3 2 5" xfId="16133" xr:uid="{00000000-0005-0000-0000-0000053F0000}"/>
    <cellStyle name="Note 5 3 3 2 6" xfId="32268" xr:uid="{00000000-0005-0000-0000-00000C7E0000}"/>
    <cellStyle name="Note 5 3 3 3" xfId="16134" xr:uid="{00000000-0005-0000-0000-0000063F0000}"/>
    <cellStyle name="Note 5 3 3 3 2" xfId="16135" xr:uid="{00000000-0005-0000-0000-0000073F0000}"/>
    <cellStyle name="Note 5 3 3 3 2 2" xfId="16136" xr:uid="{00000000-0005-0000-0000-0000083F0000}"/>
    <cellStyle name="Note 5 3 3 3 3" xfId="16137" xr:uid="{00000000-0005-0000-0000-0000093F0000}"/>
    <cellStyle name="Note 5 3 3 3 3 2" xfId="16138" xr:uid="{00000000-0005-0000-0000-00000A3F0000}"/>
    <cellStyle name="Note 5 3 3 3 3 2 2" xfId="30637" xr:uid="{00000000-0005-0000-0000-0000AD770000}"/>
    <cellStyle name="Note 5 3 3 3 4" xfId="16139" xr:uid="{00000000-0005-0000-0000-00000B3F0000}"/>
    <cellStyle name="Note 5 3 3 3 4 2" xfId="31233" xr:uid="{00000000-0005-0000-0000-0000017A0000}"/>
    <cellStyle name="Note 5 3 3 3 5" xfId="28407" xr:uid="{00000000-0005-0000-0000-0000F76E0000}"/>
    <cellStyle name="Note 5 3 3 4" xfId="16140" xr:uid="{00000000-0005-0000-0000-00000C3F0000}"/>
    <cellStyle name="Note 5 3 3 4 2" xfId="16141" xr:uid="{00000000-0005-0000-0000-00000D3F0000}"/>
    <cellStyle name="Note 5 3 3 5" xfId="16142" xr:uid="{00000000-0005-0000-0000-00000E3F0000}"/>
    <cellStyle name="Note 5 3 3 5 2" xfId="16143" xr:uid="{00000000-0005-0000-0000-00000F3F0000}"/>
    <cellStyle name="Note 5 3 3 6" xfId="16144" xr:uid="{00000000-0005-0000-0000-0000103F0000}"/>
    <cellStyle name="Note 5 3 3 7" xfId="31825" xr:uid="{00000000-0005-0000-0000-0000517C0000}"/>
    <cellStyle name="Note 5 3 4" xfId="1919" xr:uid="{00000000-0005-0000-0000-00007F070000}"/>
    <cellStyle name="Note 5 3 4 2" xfId="16145" xr:uid="{00000000-0005-0000-0000-0000113F0000}"/>
    <cellStyle name="Note 5 3 4 2 2" xfId="16146" xr:uid="{00000000-0005-0000-0000-0000123F0000}"/>
    <cellStyle name="Note 5 3 4 2 2 2" xfId="16147" xr:uid="{00000000-0005-0000-0000-0000133F0000}"/>
    <cellStyle name="Note 5 3 4 2 2 2 2" xfId="26404" xr:uid="{00000000-0005-0000-0000-000024670000}"/>
    <cellStyle name="Note 5 3 4 2 3" xfId="16148" xr:uid="{00000000-0005-0000-0000-0000143F0000}"/>
    <cellStyle name="Note 5 3 4 2 3 2" xfId="16149" xr:uid="{00000000-0005-0000-0000-0000153F0000}"/>
    <cellStyle name="Note 5 3 4 2 4" xfId="16150" xr:uid="{00000000-0005-0000-0000-0000163F0000}"/>
    <cellStyle name="Note 5 3 4 3" xfId="16151" xr:uid="{00000000-0005-0000-0000-0000173F0000}"/>
    <cellStyle name="Note 5 3 4 3 2" xfId="16152" xr:uid="{00000000-0005-0000-0000-0000183F0000}"/>
    <cellStyle name="Note 5 3 4 3 2 2" xfId="26669" xr:uid="{00000000-0005-0000-0000-00002D680000}"/>
    <cellStyle name="Note 5 3 4 3 3" xfId="31300" xr:uid="{00000000-0005-0000-0000-0000447A0000}"/>
    <cellStyle name="Note 5 3 4 4" xfId="16153" xr:uid="{00000000-0005-0000-0000-0000193F0000}"/>
    <cellStyle name="Note 5 3 4 4 2" xfId="16154" xr:uid="{00000000-0005-0000-0000-00001A3F0000}"/>
    <cellStyle name="Note 5 3 4 5" xfId="16155" xr:uid="{00000000-0005-0000-0000-00001B3F0000}"/>
    <cellStyle name="Note 5 3 4 6" xfId="32040" xr:uid="{00000000-0005-0000-0000-0000287D0000}"/>
    <cellStyle name="Note 5 3 5" xfId="16156" xr:uid="{00000000-0005-0000-0000-00001C3F0000}"/>
    <cellStyle name="Note 5 3 5 2" xfId="16157" xr:uid="{00000000-0005-0000-0000-00001D3F0000}"/>
    <cellStyle name="Note 5 3 5 2 2" xfId="16158" xr:uid="{00000000-0005-0000-0000-00001E3F0000}"/>
    <cellStyle name="Note 5 3 5 2 2 2" xfId="28907" xr:uid="{00000000-0005-0000-0000-0000EB700000}"/>
    <cellStyle name="Note 5 3 5 3" xfId="16159" xr:uid="{00000000-0005-0000-0000-00001F3F0000}"/>
    <cellStyle name="Note 5 3 5 3 2" xfId="16160" xr:uid="{00000000-0005-0000-0000-0000203F0000}"/>
    <cellStyle name="Note 5 3 5 4" xfId="16161" xr:uid="{00000000-0005-0000-0000-0000213F0000}"/>
    <cellStyle name="Note 5 3 5 5" xfId="28585" xr:uid="{00000000-0005-0000-0000-0000A96F0000}"/>
    <cellStyle name="Note 5 3 6" xfId="16162" xr:uid="{00000000-0005-0000-0000-0000223F0000}"/>
    <cellStyle name="Note 5 3 6 2" xfId="16163" xr:uid="{00000000-0005-0000-0000-0000233F0000}"/>
    <cellStyle name="Note 5 3 6 2 2" xfId="28833" xr:uid="{00000000-0005-0000-0000-0000A1700000}"/>
    <cellStyle name="Note 5 3 7" xfId="16164" xr:uid="{00000000-0005-0000-0000-0000243F0000}"/>
    <cellStyle name="Note 5 3 7 2" xfId="16165" xr:uid="{00000000-0005-0000-0000-0000253F0000}"/>
    <cellStyle name="Note 5 3 8" xfId="16166" xr:uid="{00000000-0005-0000-0000-0000263F0000}"/>
    <cellStyle name="Note 5 3 9" xfId="27735" xr:uid="{00000000-0005-0000-0000-0000576C0000}"/>
    <cellStyle name="Note 5 4" xfId="516" xr:uid="{00000000-0005-0000-0000-000004020000}"/>
    <cellStyle name="Note 5 4 2" xfId="1848" xr:uid="{00000000-0005-0000-0000-000038070000}"/>
    <cellStyle name="Note 5 4 2 2" xfId="16167" xr:uid="{00000000-0005-0000-0000-0000273F0000}"/>
    <cellStyle name="Note 5 4 2 2 2" xfId="16168" xr:uid="{00000000-0005-0000-0000-0000283F0000}"/>
    <cellStyle name="Note 5 4 2 2 2 2" xfId="16169" xr:uid="{00000000-0005-0000-0000-0000293F0000}"/>
    <cellStyle name="Note 5 4 2 2 3" xfId="16170" xr:uid="{00000000-0005-0000-0000-00002A3F0000}"/>
    <cellStyle name="Note 5 4 2 2 3 2" xfId="16171" xr:uid="{00000000-0005-0000-0000-00002B3F0000}"/>
    <cellStyle name="Note 5 4 2 2 4" xfId="16172" xr:uid="{00000000-0005-0000-0000-00002C3F0000}"/>
    <cellStyle name="Note 5 4 2 2 5" xfId="28778" xr:uid="{00000000-0005-0000-0000-00006A700000}"/>
    <cellStyle name="Note 5 4 2 3" xfId="16173" xr:uid="{00000000-0005-0000-0000-00002D3F0000}"/>
    <cellStyle name="Note 5 4 2 3 2" xfId="16174" xr:uid="{00000000-0005-0000-0000-00002E3F0000}"/>
    <cellStyle name="Note 5 4 2 4" xfId="16175" xr:uid="{00000000-0005-0000-0000-00002F3F0000}"/>
    <cellStyle name="Note 5 4 2 4 2" xfId="16176" xr:uid="{00000000-0005-0000-0000-0000303F0000}"/>
    <cellStyle name="Note 5 4 2 4 3" xfId="28648" xr:uid="{00000000-0005-0000-0000-0000E86F0000}"/>
    <cellStyle name="Note 5 4 2 5" xfId="16177" xr:uid="{00000000-0005-0000-0000-0000313F0000}"/>
    <cellStyle name="Note 5 4 2 5 2" xfId="28370" xr:uid="{00000000-0005-0000-0000-0000D26E0000}"/>
    <cellStyle name="Note 5 4 2 6" xfId="31997" xr:uid="{00000000-0005-0000-0000-0000FD7C0000}"/>
    <cellStyle name="Note 5 4 3" xfId="16178" xr:uid="{00000000-0005-0000-0000-0000323F0000}"/>
    <cellStyle name="Note 5 4 3 2" xfId="16179" xr:uid="{00000000-0005-0000-0000-0000333F0000}"/>
    <cellStyle name="Note 5 4 3 2 2" xfId="16180" xr:uid="{00000000-0005-0000-0000-0000343F0000}"/>
    <cellStyle name="Note 5 4 3 3" xfId="16181" xr:uid="{00000000-0005-0000-0000-0000353F0000}"/>
    <cellStyle name="Note 5 4 3 3 2" xfId="16182" xr:uid="{00000000-0005-0000-0000-0000363F0000}"/>
    <cellStyle name="Note 5 4 3 3 2 2" xfId="27769" xr:uid="{00000000-0005-0000-0000-0000796C0000}"/>
    <cellStyle name="Note 5 4 3 4" xfId="16183" xr:uid="{00000000-0005-0000-0000-0000373F0000}"/>
    <cellStyle name="Note 5 4 3 5" xfId="32359" xr:uid="{00000000-0005-0000-0000-0000677E0000}"/>
    <cellStyle name="Note 5 4 4" xfId="16184" xr:uid="{00000000-0005-0000-0000-0000383F0000}"/>
    <cellStyle name="Note 5 4 4 2" xfId="16185" xr:uid="{00000000-0005-0000-0000-0000393F0000}"/>
    <cellStyle name="Note 5 4 5" xfId="16186" xr:uid="{00000000-0005-0000-0000-00003A3F0000}"/>
    <cellStyle name="Note 5 4 5 2" xfId="16187" xr:uid="{00000000-0005-0000-0000-00003B3F0000}"/>
    <cellStyle name="Note 5 4 6" xfId="16188" xr:uid="{00000000-0005-0000-0000-00003C3F0000}"/>
    <cellStyle name="Note 5 5" xfId="777" xr:uid="{00000000-0005-0000-0000-000009030000}"/>
    <cellStyle name="Note 5 5 2" xfId="1861" xr:uid="{00000000-0005-0000-0000-000045070000}"/>
    <cellStyle name="Note 5 5 2 2" xfId="16189" xr:uid="{00000000-0005-0000-0000-00003D3F0000}"/>
    <cellStyle name="Note 5 5 2 2 2" xfId="16190" xr:uid="{00000000-0005-0000-0000-00003E3F0000}"/>
    <cellStyle name="Note 5 5 2 2 2 2" xfId="16191" xr:uid="{00000000-0005-0000-0000-00003F3F0000}"/>
    <cellStyle name="Note 5 5 2 2 3" xfId="16192" xr:uid="{00000000-0005-0000-0000-0000403F0000}"/>
    <cellStyle name="Note 5 5 2 2 3 2" xfId="16193" xr:uid="{00000000-0005-0000-0000-0000413F0000}"/>
    <cellStyle name="Note 5 5 2 2 3 3" xfId="26360" xr:uid="{00000000-0005-0000-0000-0000F8660000}"/>
    <cellStyle name="Note 5 5 2 2 4" xfId="16194" xr:uid="{00000000-0005-0000-0000-0000423F0000}"/>
    <cellStyle name="Note 5 5 2 3" xfId="16195" xr:uid="{00000000-0005-0000-0000-0000433F0000}"/>
    <cellStyle name="Note 5 5 2 3 2" xfId="16196" xr:uid="{00000000-0005-0000-0000-0000443F0000}"/>
    <cellStyle name="Note 5 5 2 4" xfId="16197" xr:uid="{00000000-0005-0000-0000-0000453F0000}"/>
    <cellStyle name="Note 5 5 2 4 2" xfId="16198" xr:uid="{00000000-0005-0000-0000-0000463F0000}"/>
    <cellStyle name="Note 5 5 2 5" xfId="16199" xr:uid="{00000000-0005-0000-0000-0000473F0000}"/>
    <cellStyle name="Note 5 5 3" xfId="16200" xr:uid="{00000000-0005-0000-0000-0000483F0000}"/>
    <cellStyle name="Note 5 5 3 2" xfId="16201" xr:uid="{00000000-0005-0000-0000-0000493F0000}"/>
    <cellStyle name="Note 5 5 3 2 2" xfId="16202" xr:uid="{00000000-0005-0000-0000-00004A3F0000}"/>
    <cellStyle name="Note 5 5 3 2 2 2" xfId="27796" xr:uid="{00000000-0005-0000-0000-0000946C0000}"/>
    <cellStyle name="Note 5 5 3 3" xfId="16203" xr:uid="{00000000-0005-0000-0000-00004B3F0000}"/>
    <cellStyle name="Note 5 5 3 3 2" xfId="16204" xr:uid="{00000000-0005-0000-0000-00004C3F0000}"/>
    <cellStyle name="Note 5 5 3 4" xfId="16205" xr:uid="{00000000-0005-0000-0000-00004D3F0000}"/>
    <cellStyle name="Note 5 5 3 4 2" xfId="26580" xr:uid="{00000000-0005-0000-0000-0000D4670000}"/>
    <cellStyle name="Note 5 5 3 5" xfId="27498" xr:uid="{00000000-0005-0000-0000-00006A6B0000}"/>
    <cellStyle name="Note 5 5 4" xfId="16206" xr:uid="{00000000-0005-0000-0000-00004E3F0000}"/>
    <cellStyle name="Note 5 5 4 2" xfId="16207" xr:uid="{00000000-0005-0000-0000-00004F3F0000}"/>
    <cellStyle name="Note 5 5 4 2 2" xfId="27626" xr:uid="{00000000-0005-0000-0000-0000EA6B0000}"/>
    <cellStyle name="Note 5 5 5" xfId="16208" xr:uid="{00000000-0005-0000-0000-0000503F0000}"/>
    <cellStyle name="Note 5 5 5 2" xfId="16209" xr:uid="{00000000-0005-0000-0000-0000513F0000}"/>
    <cellStyle name="Note 5 5 5 2 2" xfId="30899" xr:uid="{00000000-0005-0000-0000-0000B3780000}"/>
    <cellStyle name="Note 5 5 6" xfId="16210" xr:uid="{00000000-0005-0000-0000-0000523F0000}"/>
    <cellStyle name="Note 5 5 6 2" xfId="27533" xr:uid="{00000000-0005-0000-0000-00008D6B0000}"/>
    <cellStyle name="Note 5 6" xfId="1167" xr:uid="{00000000-0005-0000-0000-00008F040000}"/>
    <cellStyle name="Note 5 6 2" xfId="16211" xr:uid="{00000000-0005-0000-0000-0000533F0000}"/>
    <cellStyle name="Note 5 6 2 2" xfId="16212" xr:uid="{00000000-0005-0000-0000-0000543F0000}"/>
    <cellStyle name="Note 5 6 2 2 2" xfId="16213" xr:uid="{00000000-0005-0000-0000-0000553F0000}"/>
    <cellStyle name="Note 5 6 2 2 3" xfId="26598" xr:uid="{00000000-0005-0000-0000-0000E6670000}"/>
    <cellStyle name="Note 5 6 2 3" xfId="16214" xr:uid="{00000000-0005-0000-0000-0000563F0000}"/>
    <cellStyle name="Note 5 6 2 3 2" xfId="16215" xr:uid="{00000000-0005-0000-0000-0000573F0000}"/>
    <cellStyle name="Note 5 6 2 4" xfId="16216" xr:uid="{00000000-0005-0000-0000-0000583F0000}"/>
    <cellStyle name="Note 5 6 2 5" xfId="32537" xr:uid="{00000000-0005-0000-0000-0000197F0000}"/>
    <cellStyle name="Note 5 6 3" xfId="16217" xr:uid="{00000000-0005-0000-0000-0000593F0000}"/>
    <cellStyle name="Note 5 6 3 2" xfId="16218" xr:uid="{00000000-0005-0000-0000-00005A3F0000}"/>
    <cellStyle name="Note 5 6 3 3" xfId="25668" xr:uid="{00000000-0005-0000-0000-000044640000}"/>
    <cellStyle name="Note 5 6 4" xfId="16219" xr:uid="{00000000-0005-0000-0000-00005B3F0000}"/>
    <cellStyle name="Note 5 6 4 2" xfId="16220" xr:uid="{00000000-0005-0000-0000-00005C3F0000}"/>
    <cellStyle name="Note 5 6 5" xfId="16221" xr:uid="{00000000-0005-0000-0000-00005D3F0000}"/>
    <cellStyle name="Note 5 6 6" xfId="31965" xr:uid="{00000000-0005-0000-0000-0000DD7C0000}"/>
    <cellStyle name="Note 5 7" xfId="2834" xr:uid="{00000000-0005-0000-0000-0000120B0000}"/>
    <cellStyle name="Note 5 7 2" xfId="16222" xr:uid="{00000000-0005-0000-0000-00005E3F0000}"/>
    <cellStyle name="Note 5 7 2 2" xfId="16223" xr:uid="{00000000-0005-0000-0000-00005F3F0000}"/>
    <cellStyle name="Note 5 7 2 2 2" xfId="27052" xr:uid="{00000000-0005-0000-0000-0000AC690000}"/>
    <cellStyle name="Note 5 7 3" xfId="16224" xr:uid="{00000000-0005-0000-0000-0000603F0000}"/>
    <cellStyle name="Note 5 7 3 2" xfId="16225" xr:uid="{00000000-0005-0000-0000-0000613F0000}"/>
    <cellStyle name="Note 5 7 4" xfId="16226" xr:uid="{00000000-0005-0000-0000-0000623F0000}"/>
    <cellStyle name="Note 5 8" xfId="16227" xr:uid="{00000000-0005-0000-0000-0000633F0000}"/>
    <cellStyle name="Note 5 8 2" xfId="16228" xr:uid="{00000000-0005-0000-0000-0000643F0000}"/>
    <cellStyle name="Note 5 9" xfId="16229" xr:uid="{00000000-0005-0000-0000-0000653F0000}"/>
    <cellStyle name="Note 5 9 2" xfId="16230" xr:uid="{00000000-0005-0000-0000-0000663F0000}"/>
    <cellStyle name="Note 5 9 3" xfId="29943" xr:uid="{00000000-0005-0000-0000-0000F7740000}"/>
    <cellStyle name="Note 6" xfId="295" xr:uid="{00000000-0005-0000-0000-000027010000}"/>
    <cellStyle name="Note 6 10" xfId="16231" xr:uid="{00000000-0005-0000-0000-0000673F0000}"/>
    <cellStyle name="Note 6 11" xfId="31346" xr:uid="{00000000-0005-0000-0000-0000727A0000}"/>
    <cellStyle name="Note 6 2" xfId="827" xr:uid="{00000000-0005-0000-0000-00003B030000}"/>
    <cellStyle name="Note 6 2 10" xfId="16232" xr:uid="{00000000-0005-0000-0000-0000683F0000}"/>
    <cellStyle name="Note 6 2 11" xfId="30505" xr:uid="{00000000-0005-0000-0000-000029770000}"/>
    <cellStyle name="Note 6 2 2" xfId="1050" xr:uid="{00000000-0005-0000-0000-00001A040000}"/>
    <cellStyle name="Note 6 2 2 10" xfId="16233" xr:uid="{00000000-0005-0000-0000-0000693F0000}"/>
    <cellStyle name="Note 6 2 2 11" xfId="30860" xr:uid="{00000000-0005-0000-0000-00008C780000}"/>
    <cellStyle name="Note 6 2 2 2" xfId="1260" xr:uid="{00000000-0005-0000-0000-0000EC040000}"/>
    <cellStyle name="Note 6 2 2 2 2" xfId="1538" xr:uid="{00000000-0005-0000-0000-000002060000}"/>
    <cellStyle name="Note 6 2 2 2 2 2" xfId="2529" xr:uid="{00000000-0005-0000-0000-0000E1090000}"/>
    <cellStyle name="Note 6 2 2 2 2 2 2" xfId="16234" xr:uid="{00000000-0005-0000-0000-00006A3F0000}"/>
    <cellStyle name="Note 6 2 2 2 2 2 2 2" xfId="16235" xr:uid="{00000000-0005-0000-0000-00006B3F0000}"/>
    <cellStyle name="Note 6 2 2 2 2 2 2 2 2" xfId="16236" xr:uid="{00000000-0005-0000-0000-00006C3F0000}"/>
    <cellStyle name="Note 6 2 2 2 2 2 2 2 2 2" xfId="29011" xr:uid="{00000000-0005-0000-0000-000053710000}"/>
    <cellStyle name="Note 6 2 2 2 2 2 2 3" xfId="16237" xr:uid="{00000000-0005-0000-0000-00006D3F0000}"/>
    <cellStyle name="Note 6 2 2 2 2 2 2 3 2" xfId="16238" xr:uid="{00000000-0005-0000-0000-00006E3F0000}"/>
    <cellStyle name="Note 6 2 2 2 2 2 2 4" xfId="16239" xr:uid="{00000000-0005-0000-0000-00006F3F0000}"/>
    <cellStyle name="Note 6 2 2 2 2 2 2 4 2" xfId="27395" xr:uid="{00000000-0005-0000-0000-0000036B0000}"/>
    <cellStyle name="Note 6 2 2 2 2 2 3" xfId="16240" xr:uid="{00000000-0005-0000-0000-0000703F0000}"/>
    <cellStyle name="Note 6 2 2 2 2 2 3 2" xfId="16241" xr:uid="{00000000-0005-0000-0000-0000713F0000}"/>
    <cellStyle name="Note 6 2 2 2 2 2 4" xfId="16242" xr:uid="{00000000-0005-0000-0000-0000723F0000}"/>
    <cellStyle name="Note 6 2 2 2 2 2 4 2" xfId="16243" xr:uid="{00000000-0005-0000-0000-0000733F0000}"/>
    <cellStyle name="Note 6 2 2 2 2 2 5" xfId="16244" xr:uid="{00000000-0005-0000-0000-0000743F0000}"/>
    <cellStyle name="Note 6 2 2 2 2 2 6" xfId="32203" xr:uid="{00000000-0005-0000-0000-0000CB7D0000}"/>
    <cellStyle name="Note 6 2 2 2 2 3" xfId="16245" xr:uid="{00000000-0005-0000-0000-0000753F0000}"/>
    <cellStyle name="Note 6 2 2 2 2 3 2" xfId="16246" xr:uid="{00000000-0005-0000-0000-0000763F0000}"/>
    <cellStyle name="Note 6 2 2 2 2 3 2 2" xfId="16247" xr:uid="{00000000-0005-0000-0000-0000773F0000}"/>
    <cellStyle name="Note 6 2 2 2 2 3 3" xfId="16248" xr:uid="{00000000-0005-0000-0000-0000783F0000}"/>
    <cellStyle name="Note 6 2 2 2 2 3 3 2" xfId="16249" xr:uid="{00000000-0005-0000-0000-0000793F0000}"/>
    <cellStyle name="Note 6 2 2 2 2 3 4" xfId="16250" xr:uid="{00000000-0005-0000-0000-00007A3F0000}"/>
    <cellStyle name="Note 6 2 2 2 2 3 4 2" xfId="29162" xr:uid="{00000000-0005-0000-0000-0000EA710000}"/>
    <cellStyle name="Note 6 2 2 2 2 4" xfId="16251" xr:uid="{00000000-0005-0000-0000-00007B3F0000}"/>
    <cellStyle name="Note 6 2 2 2 2 4 2" xfId="16252" xr:uid="{00000000-0005-0000-0000-00007C3F0000}"/>
    <cellStyle name="Note 6 2 2 2 2 5" xfId="16253" xr:uid="{00000000-0005-0000-0000-00007D3F0000}"/>
    <cellStyle name="Note 6 2 2 2 2 5 2" xfId="16254" xr:uid="{00000000-0005-0000-0000-00007E3F0000}"/>
    <cellStyle name="Note 6 2 2 2 2 6" xfId="16255" xr:uid="{00000000-0005-0000-0000-00007F3F0000}"/>
    <cellStyle name="Note 6 2 2 2 2 7" xfId="28464" xr:uid="{00000000-0005-0000-0000-0000306F0000}"/>
    <cellStyle name="Note 6 2 2 2 3" xfId="1800" xr:uid="{00000000-0005-0000-0000-000008070000}"/>
    <cellStyle name="Note 6 2 2 2 3 2" xfId="2785" xr:uid="{00000000-0005-0000-0000-0000E10A0000}"/>
    <cellStyle name="Note 6 2 2 2 3 2 2" xfId="16256" xr:uid="{00000000-0005-0000-0000-0000803F0000}"/>
    <cellStyle name="Note 6 2 2 2 3 2 2 2" xfId="16257" xr:uid="{00000000-0005-0000-0000-0000813F0000}"/>
    <cellStyle name="Note 6 2 2 2 3 2 2 2 2" xfId="16258" xr:uid="{00000000-0005-0000-0000-0000823F0000}"/>
    <cellStyle name="Note 6 2 2 2 3 2 2 3" xfId="16259" xr:uid="{00000000-0005-0000-0000-0000833F0000}"/>
    <cellStyle name="Note 6 2 2 2 3 2 2 3 2" xfId="16260" xr:uid="{00000000-0005-0000-0000-0000843F0000}"/>
    <cellStyle name="Note 6 2 2 2 3 2 2 3 3" xfId="29111" xr:uid="{00000000-0005-0000-0000-0000B7710000}"/>
    <cellStyle name="Note 6 2 2 2 3 2 2 4" xfId="16261" xr:uid="{00000000-0005-0000-0000-0000853F0000}"/>
    <cellStyle name="Note 6 2 2 2 3 2 3" xfId="16262" xr:uid="{00000000-0005-0000-0000-0000863F0000}"/>
    <cellStyle name="Note 6 2 2 2 3 2 3 2" xfId="16263" xr:uid="{00000000-0005-0000-0000-0000873F0000}"/>
    <cellStyle name="Note 6 2 2 2 3 2 4" xfId="16264" xr:uid="{00000000-0005-0000-0000-0000883F0000}"/>
    <cellStyle name="Note 6 2 2 2 3 2 4 2" xfId="16265" xr:uid="{00000000-0005-0000-0000-0000893F0000}"/>
    <cellStyle name="Note 6 2 2 2 3 2 5" xfId="16266" xr:uid="{00000000-0005-0000-0000-00008A3F0000}"/>
    <cellStyle name="Note 6 2 2 2 3 2 5 2" xfId="27417" xr:uid="{00000000-0005-0000-0000-0000196B0000}"/>
    <cellStyle name="Note 6 2 2 2 3 2 6" xfId="27778" xr:uid="{00000000-0005-0000-0000-0000826C0000}"/>
    <cellStyle name="Note 6 2 2 2 3 3" xfId="16267" xr:uid="{00000000-0005-0000-0000-00008B3F0000}"/>
    <cellStyle name="Note 6 2 2 2 3 3 2" xfId="16268" xr:uid="{00000000-0005-0000-0000-00008C3F0000}"/>
    <cellStyle name="Note 6 2 2 2 3 3 2 2" xfId="16269" xr:uid="{00000000-0005-0000-0000-00008D3F0000}"/>
    <cellStyle name="Note 6 2 2 2 3 3 2 2 2" xfId="28857" xr:uid="{00000000-0005-0000-0000-0000B9700000}"/>
    <cellStyle name="Note 6 2 2 2 3 3 3" xfId="16270" xr:uid="{00000000-0005-0000-0000-00008E3F0000}"/>
    <cellStyle name="Note 6 2 2 2 3 3 3 2" xfId="16271" xr:uid="{00000000-0005-0000-0000-00008F3F0000}"/>
    <cellStyle name="Note 6 2 2 2 3 3 3 2 2" xfId="30495" xr:uid="{00000000-0005-0000-0000-00001F770000}"/>
    <cellStyle name="Note 6 2 2 2 3 3 3 3" xfId="29403" xr:uid="{00000000-0005-0000-0000-0000DB720000}"/>
    <cellStyle name="Note 6 2 2 2 3 3 4" xfId="16272" xr:uid="{00000000-0005-0000-0000-0000903F0000}"/>
    <cellStyle name="Note 6 2 2 2 3 3 5" xfId="25836" xr:uid="{00000000-0005-0000-0000-0000EC640000}"/>
    <cellStyle name="Note 6 2 2 2 3 4" xfId="16273" xr:uid="{00000000-0005-0000-0000-0000913F0000}"/>
    <cellStyle name="Note 6 2 2 2 3 4 2" xfId="16274" xr:uid="{00000000-0005-0000-0000-0000923F0000}"/>
    <cellStyle name="Note 6 2 2 2 3 4 2 2" xfId="28847" xr:uid="{00000000-0005-0000-0000-0000AF700000}"/>
    <cellStyle name="Note 6 2 2 2 3 4 3" xfId="26833" xr:uid="{00000000-0005-0000-0000-0000D1680000}"/>
    <cellStyle name="Note 6 2 2 2 3 5" xfId="16275" xr:uid="{00000000-0005-0000-0000-0000933F0000}"/>
    <cellStyle name="Note 6 2 2 2 3 5 2" xfId="16276" xr:uid="{00000000-0005-0000-0000-0000943F0000}"/>
    <cellStyle name="Note 6 2 2 2 3 5 2 2" xfId="31128" xr:uid="{00000000-0005-0000-0000-000098790000}"/>
    <cellStyle name="Note 6 2 2 2 3 6" xfId="16277" xr:uid="{00000000-0005-0000-0000-0000953F0000}"/>
    <cellStyle name="Note 6 2 2 2 3 7" xfId="31908" xr:uid="{00000000-0005-0000-0000-0000A47C0000}"/>
    <cellStyle name="Note 6 2 2 2 4" xfId="2258" xr:uid="{00000000-0005-0000-0000-0000D2080000}"/>
    <cellStyle name="Note 6 2 2 2 4 2" xfId="16278" xr:uid="{00000000-0005-0000-0000-0000963F0000}"/>
    <cellStyle name="Note 6 2 2 2 4 2 2" xfId="16279" xr:uid="{00000000-0005-0000-0000-0000973F0000}"/>
    <cellStyle name="Note 6 2 2 2 4 2 2 2" xfId="16280" xr:uid="{00000000-0005-0000-0000-0000983F0000}"/>
    <cellStyle name="Note 6 2 2 2 4 2 2 3" xfId="31138" xr:uid="{00000000-0005-0000-0000-0000A2790000}"/>
    <cellStyle name="Note 6 2 2 2 4 2 3" xfId="16281" xr:uid="{00000000-0005-0000-0000-0000993F0000}"/>
    <cellStyle name="Note 6 2 2 2 4 2 3 2" xfId="16282" xr:uid="{00000000-0005-0000-0000-00009A3F0000}"/>
    <cellStyle name="Note 6 2 2 2 4 2 4" xfId="16283" xr:uid="{00000000-0005-0000-0000-00009B3F0000}"/>
    <cellStyle name="Note 6 2 2 2 4 2 5" xfId="26716" xr:uid="{00000000-0005-0000-0000-00005C680000}"/>
    <cellStyle name="Note 6 2 2 2 4 3" xfId="16284" xr:uid="{00000000-0005-0000-0000-00009C3F0000}"/>
    <cellStyle name="Note 6 2 2 2 4 3 2" xfId="16285" xr:uid="{00000000-0005-0000-0000-00009D3F0000}"/>
    <cellStyle name="Note 6 2 2 2 4 3 3" xfId="25962" xr:uid="{00000000-0005-0000-0000-00006A650000}"/>
    <cellStyle name="Note 6 2 2 2 4 4" xfId="16286" xr:uid="{00000000-0005-0000-0000-00009E3F0000}"/>
    <cellStyle name="Note 6 2 2 2 4 4 2" xfId="16287" xr:uid="{00000000-0005-0000-0000-00009F3F0000}"/>
    <cellStyle name="Note 6 2 2 2 4 4 3" xfId="27596" xr:uid="{00000000-0005-0000-0000-0000CC6B0000}"/>
    <cellStyle name="Note 6 2 2 2 4 5" xfId="16288" xr:uid="{00000000-0005-0000-0000-0000A03F0000}"/>
    <cellStyle name="Note 6 2 2 2 4 5 2" xfId="29030" xr:uid="{00000000-0005-0000-0000-000066710000}"/>
    <cellStyle name="Note 6 2 2 2 4 6" xfId="30825" xr:uid="{00000000-0005-0000-0000-000069780000}"/>
    <cellStyle name="Note 6 2 2 2 5" xfId="16289" xr:uid="{00000000-0005-0000-0000-0000A13F0000}"/>
    <cellStyle name="Note 6 2 2 2 5 2" xfId="16290" xr:uid="{00000000-0005-0000-0000-0000A23F0000}"/>
    <cellStyle name="Note 6 2 2 2 5 2 2" xfId="16291" xr:uid="{00000000-0005-0000-0000-0000A33F0000}"/>
    <cellStyle name="Note 6 2 2 2 5 3" xfId="16292" xr:uid="{00000000-0005-0000-0000-0000A43F0000}"/>
    <cellStyle name="Note 6 2 2 2 5 3 2" xfId="16293" xr:uid="{00000000-0005-0000-0000-0000A53F0000}"/>
    <cellStyle name="Note 6 2 2 2 5 4" xfId="16294" xr:uid="{00000000-0005-0000-0000-0000A63F0000}"/>
    <cellStyle name="Note 6 2 2 2 5 5" xfId="28692" xr:uid="{00000000-0005-0000-0000-000014700000}"/>
    <cellStyle name="Note 6 2 2 2 6" xfId="16295" xr:uid="{00000000-0005-0000-0000-0000A73F0000}"/>
    <cellStyle name="Note 6 2 2 2 6 2" xfId="16296" xr:uid="{00000000-0005-0000-0000-0000A83F0000}"/>
    <cellStyle name="Note 6 2 2 2 7" xfId="16297" xr:uid="{00000000-0005-0000-0000-0000A93F0000}"/>
    <cellStyle name="Note 6 2 2 2 7 2" xfId="16298" xr:uid="{00000000-0005-0000-0000-0000AA3F0000}"/>
    <cellStyle name="Note 6 2 2 2 8" xfId="16299" xr:uid="{00000000-0005-0000-0000-0000AB3F0000}"/>
    <cellStyle name="Note 6 2 2 2 9" xfId="31593" xr:uid="{00000000-0005-0000-0000-0000697B0000}"/>
    <cellStyle name="Note 6 2 2 3" xfId="1451" xr:uid="{00000000-0005-0000-0000-0000AB050000}"/>
    <cellStyle name="Note 6 2 2 3 2" xfId="1713" xr:uid="{00000000-0005-0000-0000-0000B1060000}"/>
    <cellStyle name="Note 6 2 2 3 2 2" xfId="2698" xr:uid="{00000000-0005-0000-0000-00008A0A0000}"/>
    <cellStyle name="Note 6 2 2 3 2 2 2" xfId="16300" xr:uid="{00000000-0005-0000-0000-0000AC3F0000}"/>
    <cellStyle name="Note 6 2 2 3 2 2 2 2" xfId="16301" xr:uid="{00000000-0005-0000-0000-0000AD3F0000}"/>
    <cellStyle name="Note 6 2 2 3 2 2 2 2 2" xfId="16302" xr:uid="{00000000-0005-0000-0000-0000AE3F0000}"/>
    <cellStyle name="Note 6 2 2 3 2 2 2 3" xfId="16303" xr:uid="{00000000-0005-0000-0000-0000AF3F0000}"/>
    <cellStyle name="Note 6 2 2 3 2 2 2 3 2" xfId="16304" xr:uid="{00000000-0005-0000-0000-0000B03F0000}"/>
    <cellStyle name="Note 6 2 2 3 2 2 2 4" xfId="16305" xr:uid="{00000000-0005-0000-0000-0000B13F0000}"/>
    <cellStyle name="Note 6 2 2 3 2 2 2 4 2" xfId="26922" xr:uid="{00000000-0005-0000-0000-00002A690000}"/>
    <cellStyle name="Note 6 2 2 3 2 2 3" xfId="16306" xr:uid="{00000000-0005-0000-0000-0000B23F0000}"/>
    <cellStyle name="Note 6 2 2 3 2 2 3 2" xfId="16307" xr:uid="{00000000-0005-0000-0000-0000B33F0000}"/>
    <cellStyle name="Note 6 2 2 3 2 2 3 3" xfId="29644" xr:uid="{00000000-0005-0000-0000-0000CC730000}"/>
    <cellStyle name="Note 6 2 2 3 2 2 4" xfId="16308" xr:uid="{00000000-0005-0000-0000-0000B43F0000}"/>
    <cellStyle name="Note 6 2 2 3 2 2 4 2" xfId="16309" xr:uid="{00000000-0005-0000-0000-0000B53F0000}"/>
    <cellStyle name="Note 6 2 2 3 2 2 5" xfId="16310" xr:uid="{00000000-0005-0000-0000-0000B63F0000}"/>
    <cellStyle name="Note 6 2 2 3 2 2 6" xfId="30155" xr:uid="{00000000-0005-0000-0000-0000CB750000}"/>
    <cellStyle name="Note 6 2 2 3 2 3" xfId="16311" xr:uid="{00000000-0005-0000-0000-0000B73F0000}"/>
    <cellStyle name="Note 6 2 2 3 2 3 2" xfId="16312" xr:uid="{00000000-0005-0000-0000-0000B83F0000}"/>
    <cellStyle name="Note 6 2 2 3 2 3 2 2" xfId="16313" xr:uid="{00000000-0005-0000-0000-0000B93F0000}"/>
    <cellStyle name="Note 6 2 2 3 2 3 3" xfId="16314" xr:uid="{00000000-0005-0000-0000-0000BA3F0000}"/>
    <cellStyle name="Note 6 2 2 3 2 3 3 2" xfId="16315" xr:uid="{00000000-0005-0000-0000-0000BB3F0000}"/>
    <cellStyle name="Note 6 2 2 3 2 3 4" xfId="16316" xr:uid="{00000000-0005-0000-0000-0000BC3F0000}"/>
    <cellStyle name="Note 6 2 2 3 2 4" xfId="16317" xr:uid="{00000000-0005-0000-0000-0000BD3F0000}"/>
    <cellStyle name="Note 6 2 2 3 2 4 2" xfId="16318" xr:uid="{00000000-0005-0000-0000-0000BE3F0000}"/>
    <cellStyle name="Note 6 2 2 3 2 5" xfId="16319" xr:uid="{00000000-0005-0000-0000-0000BF3F0000}"/>
    <cellStyle name="Note 6 2 2 3 2 5 2" xfId="16320" xr:uid="{00000000-0005-0000-0000-0000C03F0000}"/>
    <cellStyle name="Note 6 2 2 3 2 6" xfId="16321" xr:uid="{00000000-0005-0000-0000-0000C13F0000}"/>
    <cellStyle name="Note 6 2 2 3 2 7" xfId="31863" xr:uid="{00000000-0005-0000-0000-0000777C0000}"/>
    <cellStyle name="Note 6 2 2 3 3" xfId="2442" xr:uid="{00000000-0005-0000-0000-00008A090000}"/>
    <cellStyle name="Note 6 2 2 3 3 2" xfId="16322" xr:uid="{00000000-0005-0000-0000-0000C23F0000}"/>
    <cellStyle name="Note 6 2 2 3 3 2 2" xfId="16323" xr:uid="{00000000-0005-0000-0000-0000C33F0000}"/>
    <cellStyle name="Note 6 2 2 3 3 2 2 2" xfId="16324" xr:uid="{00000000-0005-0000-0000-0000C43F0000}"/>
    <cellStyle name="Note 6 2 2 3 3 2 3" xfId="16325" xr:uid="{00000000-0005-0000-0000-0000C53F0000}"/>
    <cellStyle name="Note 6 2 2 3 3 2 3 2" xfId="16326" xr:uid="{00000000-0005-0000-0000-0000C63F0000}"/>
    <cellStyle name="Note 6 2 2 3 3 2 3 3" xfId="28835" xr:uid="{00000000-0005-0000-0000-0000A3700000}"/>
    <cellStyle name="Note 6 2 2 3 3 2 4" xfId="16327" xr:uid="{00000000-0005-0000-0000-0000C73F0000}"/>
    <cellStyle name="Note 6 2 2 3 3 3" xfId="16328" xr:uid="{00000000-0005-0000-0000-0000C83F0000}"/>
    <cellStyle name="Note 6 2 2 3 3 3 2" xfId="16329" xr:uid="{00000000-0005-0000-0000-0000C93F0000}"/>
    <cellStyle name="Note 6 2 2 3 3 3 3" xfId="30219" xr:uid="{00000000-0005-0000-0000-00000B760000}"/>
    <cellStyle name="Note 6 2 2 3 3 4" xfId="16330" xr:uid="{00000000-0005-0000-0000-0000CA3F0000}"/>
    <cellStyle name="Note 6 2 2 3 3 4 2" xfId="16331" xr:uid="{00000000-0005-0000-0000-0000CB3F0000}"/>
    <cellStyle name="Note 6 2 2 3 3 5" xfId="16332" xr:uid="{00000000-0005-0000-0000-0000CC3F0000}"/>
    <cellStyle name="Note 6 2 2 3 4" xfId="16333" xr:uid="{00000000-0005-0000-0000-0000CD3F0000}"/>
    <cellStyle name="Note 6 2 2 3 4 2" xfId="16334" xr:uid="{00000000-0005-0000-0000-0000CE3F0000}"/>
    <cellStyle name="Note 6 2 2 3 4 2 2" xfId="16335" xr:uid="{00000000-0005-0000-0000-0000CF3F0000}"/>
    <cellStyle name="Note 6 2 2 3 4 3" xfId="16336" xr:uid="{00000000-0005-0000-0000-0000D03F0000}"/>
    <cellStyle name="Note 6 2 2 3 4 3 2" xfId="16337" xr:uid="{00000000-0005-0000-0000-0000D13F0000}"/>
    <cellStyle name="Note 6 2 2 3 4 4" xfId="16338" xr:uid="{00000000-0005-0000-0000-0000D23F0000}"/>
    <cellStyle name="Note 6 2 2 3 4 5" xfId="29686" xr:uid="{00000000-0005-0000-0000-0000F6730000}"/>
    <cellStyle name="Note 6 2 2 3 5" xfId="16339" xr:uid="{00000000-0005-0000-0000-0000D33F0000}"/>
    <cellStyle name="Note 6 2 2 3 5 2" xfId="16340" xr:uid="{00000000-0005-0000-0000-0000D43F0000}"/>
    <cellStyle name="Note 6 2 2 3 6" xfId="16341" xr:uid="{00000000-0005-0000-0000-0000D53F0000}"/>
    <cellStyle name="Note 6 2 2 3 6 2" xfId="16342" xr:uid="{00000000-0005-0000-0000-0000D63F0000}"/>
    <cellStyle name="Note 6 2 2 3 6 2 2" xfId="28419" xr:uid="{00000000-0005-0000-0000-0000036F0000}"/>
    <cellStyle name="Note 6 2 2 3 7" xfId="16343" xr:uid="{00000000-0005-0000-0000-0000D73F0000}"/>
    <cellStyle name="Note 6 2 2 3 7 2" xfId="28709" xr:uid="{00000000-0005-0000-0000-000025700000}"/>
    <cellStyle name="Note 6 2 2 4" xfId="1378" xr:uid="{00000000-0005-0000-0000-000062050000}"/>
    <cellStyle name="Note 6 2 2 4 2" xfId="2369" xr:uid="{00000000-0005-0000-0000-000041090000}"/>
    <cellStyle name="Note 6 2 2 4 2 2" xfId="16344" xr:uid="{00000000-0005-0000-0000-0000D83F0000}"/>
    <cellStyle name="Note 6 2 2 4 2 2 2" xfId="16345" xr:uid="{00000000-0005-0000-0000-0000D93F0000}"/>
    <cellStyle name="Note 6 2 2 4 2 2 2 2" xfId="16346" xr:uid="{00000000-0005-0000-0000-0000DA3F0000}"/>
    <cellStyle name="Note 6 2 2 4 2 2 2 2 2" xfId="29002" xr:uid="{00000000-0005-0000-0000-00004A710000}"/>
    <cellStyle name="Note 6 2 2 4 2 2 3" xfId="16347" xr:uid="{00000000-0005-0000-0000-0000DB3F0000}"/>
    <cellStyle name="Note 6 2 2 4 2 2 3 2" xfId="16348" xr:uid="{00000000-0005-0000-0000-0000DC3F0000}"/>
    <cellStyle name="Note 6 2 2 4 2 2 3 2 2" xfId="28922" xr:uid="{00000000-0005-0000-0000-0000FA700000}"/>
    <cellStyle name="Note 6 2 2 4 2 2 3 3" xfId="28574" xr:uid="{00000000-0005-0000-0000-00009E6F0000}"/>
    <cellStyle name="Note 6 2 2 4 2 2 4" xfId="16349" xr:uid="{00000000-0005-0000-0000-0000DD3F0000}"/>
    <cellStyle name="Note 6 2 2 4 2 2 4 2" xfId="27538" xr:uid="{00000000-0005-0000-0000-0000926B0000}"/>
    <cellStyle name="Note 6 2 2 4 2 3" xfId="16350" xr:uid="{00000000-0005-0000-0000-0000DE3F0000}"/>
    <cellStyle name="Note 6 2 2 4 2 3 2" xfId="16351" xr:uid="{00000000-0005-0000-0000-0000DF3F0000}"/>
    <cellStyle name="Note 6 2 2 4 2 4" xfId="16352" xr:uid="{00000000-0005-0000-0000-0000E03F0000}"/>
    <cellStyle name="Note 6 2 2 4 2 4 2" xfId="16353" xr:uid="{00000000-0005-0000-0000-0000E13F0000}"/>
    <cellStyle name="Note 6 2 2 4 2 4 3" xfId="28075" xr:uid="{00000000-0005-0000-0000-0000AB6D0000}"/>
    <cellStyle name="Note 6 2 2 4 2 5" xfId="16354" xr:uid="{00000000-0005-0000-0000-0000E23F0000}"/>
    <cellStyle name="Note 6 2 2 4 2 5 2" xfId="29719" xr:uid="{00000000-0005-0000-0000-000017740000}"/>
    <cellStyle name="Note 6 2 2 4 2 6" xfId="27852" xr:uid="{00000000-0005-0000-0000-0000CC6C0000}"/>
    <cellStyle name="Note 6 2 2 4 3" xfId="16355" xr:uid="{00000000-0005-0000-0000-0000E33F0000}"/>
    <cellStyle name="Note 6 2 2 4 3 2" xfId="16356" xr:uid="{00000000-0005-0000-0000-0000E43F0000}"/>
    <cellStyle name="Note 6 2 2 4 3 2 2" xfId="16357" xr:uid="{00000000-0005-0000-0000-0000E53F0000}"/>
    <cellStyle name="Note 6 2 2 4 3 2 3" xfId="28930" xr:uid="{00000000-0005-0000-0000-000002710000}"/>
    <cellStyle name="Note 6 2 2 4 3 3" xfId="16358" xr:uid="{00000000-0005-0000-0000-0000E63F0000}"/>
    <cellStyle name="Note 6 2 2 4 3 3 2" xfId="16359" xr:uid="{00000000-0005-0000-0000-0000E73F0000}"/>
    <cellStyle name="Note 6 2 2 4 3 3 2 2" xfId="27814" xr:uid="{00000000-0005-0000-0000-0000A66C0000}"/>
    <cellStyle name="Note 6 2 2 4 3 3 3" xfId="31288" xr:uid="{00000000-0005-0000-0000-0000387A0000}"/>
    <cellStyle name="Note 6 2 2 4 3 4" xfId="16360" xr:uid="{00000000-0005-0000-0000-0000E83F0000}"/>
    <cellStyle name="Note 6 2 2 4 4" xfId="16361" xr:uid="{00000000-0005-0000-0000-0000E93F0000}"/>
    <cellStyle name="Note 6 2 2 4 4 2" xfId="16362" xr:uid="{00000000-0005-0000-0000-0000EA3F0000}"/>
    <cellStyle name="Note 6 2 2 4 4 2 2" xfId="27026" xr:uid="{00000000-0005-0000-0000-000092690000}"/>
    <cellStyle name="Note 6 2 2 4 5" xfId="16363" xr:uid="{00000000-0005-0000-0000-0000EB3F0000}"/>
    <cellStyle name="Note 6 2 2 4 5 2" xfId="16364" xr:uid="{00000000-0005-0000-0000-0000EC3F0000}"/>
    <cellStyle name="Note 6 2 2 4 6" xfId="16365" xr:uid="{00000000-0005-0000-0000-0000ED3F0000}"/>
    <cellStyle name="Note 6 2 2 5" xfId="1640" xr:uid="{00000000-0005-0000-0000-000068060000}"/>
    <cellStyle name="Note 6 2 2 5 2" xfId="2625" xr:uid="{00000000-0005-0000-0000-0000410A0000}"/>
    <cellStyle name="Note 6 2 2 5 2 2" xfId="16366" xr:uid="{00000000-0005-0000-0000-0000EE3F0000}"/>
    <cellStyle name="Note 6 2 2 5 2 2 2" xfId="16367" xr:uid="{00000000-0005-0000-0000-0000EF3F0000}"/>
    <cellStyle name="Note 6 2 2 5 2 2 2 2" xfId="16368" xr:uid="{00000000-0005-0000-0000-0000F03F0000}"/>
    <cellStyle name="Note 6 2 2 5 2 2 2 2 2" xfId="31282" xr:uid="{00000000-0005-0000-0000-0000327A0000}"/>
    <cellStyle name="Note 6 2 2 5 2 2 3" xfId="16369" xr:uid="{00000000-0005-0000-0000-0000F13F0000}"/>
    <cellStyle name="Note 6 2 2 5 2 2 3 2" xfId="16370" xr:uid="{00000000-0005-0000-0000-0000F23F0000}"/>
    <cellStyle name="Note 6 2 2 5 2 2 4" xfId="16371" xr:uid="{00000000-0005-0000-0000-0000F33F0000}"/>
    <cellStyle name="Note 6 2 2 5 2 3" xfId="16372" xr:uid="{00000000-0005-0000-0000-0000F43F0000}"/>
    <cellStyle name="Note 6 2 2 5 2 3 2" xfId="16373" xr:uid="{00000000-0005-0000-0000-0000F53F0000}"/>
    <cellStyle name="Note 6 2 2 5 2 4" xfId="16374" xr:uid="{00000000-0005-0000-0000-0000F63F0000}"/>
    <cellStyle name="Note 6 2 2 5 2 4 2" xfId="16375" xr:uid="{00000000-0005-0000-0000-0000F73F0000}"/>
    <cellStyle name="Note 6 2 2 5 2 5" xfId="16376" xr:uid="{00000000-0005-0000-0000-0000F83F0000}"/>
    <cellStyle name="Note 6 2 2 5 3" xfId="16377" xr:uid="{00000000-0005-0000-0000-0000F93F0000}"/>
    <cellStyle name="Note 6 2 2 5 3 2" xfId="16378" xr:uid="{00000000-0005-0000-0000-0000FA3F0000}"/>
    <cellStyle name="Note 6 2 2 5 3 2 2" xfId="16379" xr:uid="{00000000-0005-0000-0000-0000FB3F0000}"/>
    <cellStyle name="Note 6 2 2 5 3 2 2 2" xfId="27380" xr:uid="{00000000-0005-0000-0000-0000F46A0000}"/>
    <cellStyle name="Note 6 2 2 5 3 3" xfId="16380" xr:uid="{00000000-0005-0000-0000-0000FC3F0000}"/>
    <cellStyle name="Note 6 2 2 5 3 3 2" xfId="16381" xr:uid="{00000000-0005-0000-0000-0000FD3F0000}"/>
    <cellStyle name="Note 6 2 2 5 3 4" xfId="16382" xr:uid="{00000000-0005-0000-0000-0000FE3F0000}"/>
    <cellStyle name="Note 6 2 2 5 4" xfId="16383" xr:uid="{00000000-0005-0000-0000-0000FF3F0000}"/>
    <cellStyle name="Note 6 2 2 5 4 2" xfId="16384" xr:uid="{00000000-0005-0000-0000-000000400000}"/>
    <cellStyle name="Note 6 2 2 5 5" xfId="16385" xr:uid="{00000000-0005-0000-0000-000001400000}"/>
    <cellStyle name="Note 6 2 2 5 5 2" xfId="16386" xr:uid="{00000000-0005-0000-0000-000002400000}"/>
    <cellStyle name="Note 6 2 2 5 5 3" xfId="29944" xr:uid="{00000000-0005-0000-0000-0000F8740000}"/>
    <cellStyle name="Note 6 2 2 5 6" xfId="16387" xr:uid="{00000000-0005-0000-0000-000003400000}"/>
    <cellStyle name="Note 6 2 2 5 6 2" xfId="26632" xr:uid="{00000000-0005-0000-0000-000008680000}"/>
    <cellStyle name="Note 6 2 2 5 7" xfId="31819" xr:uid="{00000000-0005-0000-0000-00004B7C0000}"/>
    <cellStyle name="Note 6 2 2 6" xfId="2061" xr:uid="{00000000-0005-0000-0000-00000D080000}"/>
    <cellStyle name="Note 6 2 2 6 2" xfId="16388" xr:uid="{00000000-0005-0000-0000-000004400000}"/>
    <cellStyle name="Note 6 2 2 6 2 2" xfId="16389" xr:uid="{00000000-0005-0000-0000-000005400000}"/>
    <cellStyle name="Note 6 2 2 6 2 2 2" xfId="16390" xr:uid="{00000000-0005-0000-0000-000006400000}"/>
    <cellStyle name="Note 6 2 2 6 2 2 3" xfId="28254" xr:uid="{00000000-0005-0000-0000-00005E6E0000}"/>
    <cellStyle name="Note 6 2 2 6 2 3" xfId="16391" xr:uid="{00000000-0005-0000-0000-000007400000}"/>
    <cellStyle name="Note 6 2 2 6 2 3 2" xfId="16392" xr:uid="{00000000-0005-0000-0000-000008400000}"/>
    <cellStyle name="Note 6 2 2 6 2 3 2 2" xfId="29816" xr:uid="{00000000-0005-0000-0000-000078740000}"/>
    <cellStyle name="Note 6 2 2 6 2 4" xfId="16393" xr:uid="{00000000-0005-0000-0000-000009400000}"/>
    <cellStyle name="Note 6 2 2 6 3" xfId="16394" xr:uid="{00000000-0005-0000-0000-00000A400000}"/>
    <cellStyle name="Note 6 2 2 6 3 2" xfId="16395" xr:uid="{00000000-0005-0000-0000-00000B400000}"/>
    <cellStyle name="Note 6 2 2 6 4" xfId="16396" xr:uid="{00000000-0005-0000-0000-00000C400000}"/>
    <cellStyle name="Note 6 2 2 6 4 2" xfId="16397" xr:uid="{00000000-0005-0000-0000-00000D400000}"/>
    <cellStyle name="Note 6 2 2 6 5" xfId="16398" xr:uid="{00000000-0005-0000-0000-00000E400000}"/>
    <cellStyle name="Note 6 2 2 6 6" xfId="32121" xr:uid="{00000000-0005-0000-0000-0000797D0000}"/>
    <cellStyle name="Note 6 2 2 7" xfId="2835" xr:uid="{00000000-0005-0000-0000-0000130B0000}"/>
    <cellStyle name="Note 6 2 2 7 2" xfId="16399" xr:uid="{00000000-0005-0000-0000-00000F400000}"/>
    <cellStyle name="Note 6 2 2 7 2 2" xfId="16400" xr:uid="{00000000-0005-0000-0000-000010400000}"/>
    <cellStyle name="Note 6 2 2 7 3" xfId="16401" xr:uid="{00000000-0005-0000-0000-000011400000}"/>
    <cellStyle name="Note 6 2 2 7 3 2" xfId="16402" xr:uid="{00000000-0005-0000-0000-000012400000}"/>
    <cellStyle name="Note 6 2 2 7 3 2 2" xfId="26262" xr:uid="{00000000-0005-0000-0000-000096660000}"/>
    <cellStyle name="Note 6 2 2 7 3 3" xfId="29926" xr:uid="{00000000-0005-0000-0000-0000E6740000}"/>
    <cellStyle name="Note 6 2 2 7 4" xfId="16403" xr:uid="{00000000-0005-0000-0000-000013400000}"/>
    <cellStyle name="Note 6 2 2 7 4 2" xfId="26376" xr:uid="{00000000-0005-0000-0000-000008670000}"/>
    <cellStyle name="Note 6 2 2 8" xfId="16404" xr:uid="{00000000-0005-0000-0000-000014400000}"/>
    <cellStyle name="Note 6 2 2 8 2" xfId="16405" xr:uid="{00000000-0005-0000-0000-000015400000}"/>
    <cellStyle name="Note 6 2 2 9" xfId="16406" xr:uid="{00000000-0005-0000-0000-000016400000}"/>
    <cellStyle name="Note 6 2 2 9 2" xfId="16407" xr:uid="{00000000-0005-0000-0000-000017400000}"/>
    <cellStyle name="Note 6 2 2 9 2 2" xfId="27337" xr:uid="{00000000-0005-0000-0000-0000C96A0000}"/>
    <cellStyle name="Note 6 2 3" xfId="1238" xr:uid="{00000000-0005-0000-0000-0000D6040000}"/>
    <cellStyle name="Note 6 2 3 2" xfId="1356" xr:uid="{00000000-0005-0000-0000-00004C050000}"/>
    <cellStyle name="Note 6 2 3 2 2" xfId="2347" xr:uid="{00000000-0005-0000-0000-00002B090000}"/>
    <cellStyle name="Note 6 2 3 2 2 2" xfId="16408" xr:uid="{00000000-0005-0000-0000-000018400000}"/>
    <cellStyle name="Note 6 2 3 2 2 2 2" xfId="16409" xr:uid="{00000000-0005-0000-0000-000019400000}"/>
    <cellStyle name="Note 6 2 3 2 2 2 2 2" xfId="16410" xr:uid="{00000000-0005-0000-0000-00001A400000}"/>
    <cellStyle name="Note 6 2 3 2 2 2 2 3" xfId="29209" xr:uid="{00000000-0005-0000-0000-000019720000}"/>
    <cellStyle name="Note 6 2 3 2 2 2 3" xfId="16411" xr:uid="{00000000-0005-0000-0000-00001B400000}"/>
    <cellStyle name="Note 6 2 3 2 2 2 3 2" xfId="16412" xr:uid="{00000000-0005-0000-0000-00001C400000}"/>
    <cellStyle name="Note 6 2 3 2 2 2 3 3" xfId="27247" xr:uid="{00000000-0005-0000-0000-00006F6A0000}"/>
    <cellStyle name="Note 6 2 3 2 2 2 4" xfId="16413" xr:uid="{00000000-0005-0000-0000-00001D400000}"/>
    <cellStyle name="Note 6 2 3 2 2 3" xfId="16414" xr:uid="{00000000-0005-0000-0000-00001E400000}"/>
    <cellStyle name="Note 6 2 3 2 2 3 2" xfId="16415" xr:uid="{00000000-0005-0000-0000-00001F400000}"/>
    <cellStyle name="Note 6 2 3 2 2 4" xfId="16416" xr:uid="{00000000-0005-0000-0000-000020400000}"/>
    <cellStyle name="Note 6 2 3 2 2 4 2" xfId="16417" xr:uid="{00000000-0005-0000-0000-000021400000}"/>
    <cellStyle name="Note 6 2 3 2 2 5" xfId="16418" xr:uid="{00000000-0005-0000-0000-000022400000}"/>
    <cellStyle name="Note 6 2 3 2 2 6" xfId="27915" xr:uid="{00000000-0005-0000-0000-00000B6D0000}"/>
    <cellStyle name="Note 6 2 3 2 3" xfId="16419" xr:uid="{00000000-0005-0000-0000-000023400000}"/>
    <cellStyle name="Note 6 2 3 2 3 2" xfId="16420" xr:uid="{00000000-0005-0000-0000-000024400000}"/>
    <cellStyle name="Note 6 2 3 2 3 2 2" xfId="16421" xr:uid="{00000000-0005-0000-0000-000025400000}"/>
    <cellStyle name="Note 6 2 3 2 3 3" xfId="16422" xr:uid="{00000000-0005-0000-0000-000026400000}"/>
    <cellStyle name="Note 6 2 3 2 3 3 2" xfId="16423" xr:uid="{00000000-0005-0000-0000-000027400000}"/>
    <cellStyle name="Note 6 2 3 2 3 3 2 2" xfId="31095" xr:uid="{00000000-0005-0000-0000-000077790000}"/>
    <cellStyle name="Note 6 2 3 2 3 4" xfId="16424" xr:uid="{00000000-0005-0000-0000-000028400000}"/>
    <cellStyle name="Note 6 2 3 2 3 5" xfId="31188" xr:uid="{00000000-0005-0000-0000-0000D4790000}"/>
    <cellStyle name="Note 6 2 3 2 4" xfId="16425" xr:uid="{00000000-0005-0000-0000-000029400000}"/>
    <cellStyle name="Note 6 2 3 2 4 2" xfId="16426" xr:uid="{00000000-0005-0000-0000-00002A400000}"/>
    <cellStyle name="Note 6 2 3 2 4 2 2" xfId="29703" xr:uid="{00000000-0005-0000-0000-000007740000}"/>
    <cellStyle name="Note 6 2 3 2 4 3" xfId="30643" xr:uid="{00000000-0005-0000-0000-0000B3770000}"/>
    <cellStyle name="Note 6 2 3 2 5" xfId="16427" xr:uid="{00000000-0005-0000-0000-00002B400000}"/>
    <cellStyle name="Note 6 2 3 2 5 2" xfId="16428" xr:uid="{00000000-0005-0000-0000-00002C400000}"/>
    <cellStyle name="Note 6 2 3 2 6" xfId="16429" xr:uid="{00000000-0005-0000-0000-00002D400000}"/>
    <cellStyle name="Note 6 2 3 2 7" xfId="31696" xr:uid="{00000000-0005-0000-0000-0000D07B0000}"/>
    <cellStyle name="Note 6 2 3 3" xfId="1618" xr:uid="{00000000-0005-0000-0000-000052060000}"/>
    <cellStyle name="Note 6 2 3 3 2" xfId="2603" xr:uid="{00000000-0005-0000-0000-00002B0A0000}"/>
    <cellStyle name="Note 6 2 3 3 2 2" xfId="16430" xr:uid="{00000000-0005-0000-0000-00002E400000}"/>
    <cellStyle name="Note 6 2 3 3 2 2 2" xfId="16431" xr:uid="{00000000-0005-0000-0000-00002F400000}"/>
    <cellStyle name="Note 6 2 3 3 2 2 2 2" xfId="16432" xr:uid="{00000000-0005-0000-0000-000030400000}"/>
    <cellStyle name="Note 6 2 3 3 2 2 3" xfId="16433" xr:uid="{00000000-0005-0000-0000-000031400000}"/>
    <cellStyle name="Note 6 2 3 3 2 2 3 2" xfId="16434" xr:uid="{00000000-0005-0000-0000-000032400000}"/>
    <cellStyle name="Note 6 2 3 3 2 2 3 2 2" xfId="29512" xr:uid="{00000000-0005-0000-0000-000048730000}"/>
    <cellStyle name="Note 6 2 3 3 2 2 3 3" xfId="28069" xr:uid="{00000000-0005-0000-0000-0000A56D0000}"/>
    <cellStyle name="Note 6 2 3 3 2 2 4" xfId="16435" xr:uid="{00000000-0005-0000-0000-000033400000}"/>
    <cellStyle name="Note 6 2 3 3 2 2 5" xfId="29264" xr:uid="{00000000-0005-0000-0000-000050720000}"/>
    <cellStyle name="Note 6 2 3 3 2 3" xfId="16436" xr:uid="{00000000-0005-0000-0000-000034400000}"/>
    <cellStyle name="Note 6 2 3 3 2 3 2" xfId="16437" xr:uid="{00000000-0005-0000-0000-000035400000}"/>
    <cellStyle name="Note 6 2 3 3 2 3 2 2" xfId="28801" xr:uid="{00000000-0005-0000-0000-000081700000}"/>
    <cellStyle name="Note 6 2 3 3 2 4" xfId="16438" xr:uid="{00000000-0005-0000-0000-000036400000}"/>
    <cellStyle name="Note 6 2 3 3 2 4 2" xfId="16439" xr:uid="{00000000-0005-0000-0000-000037400000}"/>
    <cellStyle name="Note 6 2 3 3 2 4 2 2" xfId="25428" xr:uid="{00000000-0005-0000-0000-000054630000}"/>
    <cellStyle name="Note 6 2 3 3 2 4 3" xfId="28784" xr:uid="{00000000-0005-0000-0000-000070700000}"/>
    <cellStyle name="Note 6 2 3 3 2 5" xfId="16440" xr:uid="{00000000-0005-0000-0000-000038400000}"/>
    <cellStyle name="Note 6 2 3 3 2 6" xfId="29106" xr:uid="{00000000-0005-0000-0000-0000B2710000}"/>
    <cellStyle name="Note 6 2 3 3 3" xfId="16441" xr:uid="{00000000-0005-0000-0000-000039400000}"/>
    <cellStyle name="Note 6 2 3 3 3 2" xfId="16442" xr:uid="{00000000-0005-0000-0000-00003A400000}"/>
    <cellStyle name="Note 6 2 3 3 3 2 2" xfId="16443" xr:uid="{00000000-0005-0000-0000-00003B400000}"/>
    <cellStyle name="Note 6 2 3 3 3 3" xfId="16444" xr:uid="{00000000-0005-0000-0000-00003C400000}"/>
    <cellStyle name="Note 6 2 3 3 3 3 2" xfId="16445" xr:uid="{00000000-0005-0000-0000-00003D400000}"/>
    <cellStyle name="Note 6 2 3 3 3 4" xfId="16446" xr:uid="{00000000-0005-0000-0000-00003E400000}"/>
    <cellStyle name="Note 6 2 3 3 3 5" xfId="25228" xr:uid="{00000000-0005-0000-0000-00008C620000}"/>
    <cellStyle name="Note 6 2 3 3 4" xfId="16447" xr:uid="{00000000-0005-0000-0000-00003F400000}"/>
    <cellStyle name="Note 6 2 3 3 4 2" xfId="16448" xr:uid="{00000000-0005-0000-0000-000040400000}"/>
    <cellStyle name="Note 6 2 3 3 5" xfId="16449" xr:uid="{00000000-0005-0000-0000-000041400000}"/>
    <cellStyle name="Note 6 2 3 3 5 2" xfId="16450" xr:uid="{00000000-0005-0000-0000-000042400000}"/>
    <cellStyle name="Note 6 2 3 3 6" xfId="16451" xr:uid="{00000000-0005-0000-0000-000043400000}"/>
    <cellStyle name="Note 6 2 3 3 7" xfId="31806" xr:uid="{00000000-0005-0000-0000-00003E7C0000}"/>
    <cellStyle name="Note 6 2 3 4" xfId="2236" xr:uid="{00000000-0005-0000-0000-0000BC080000}"/>
    <cellStyle name="Note 6 2 3 4 2" xfId="16452" xr:uid="{00000000-0005-0000-0000-000044400000}"/>
    <cellStyle name="Note 6 2 3 4 2 2" xfId="16453" xr:uid="{00000000-0005-0000-0000-000045400000}"/>
    <cellStyle name="Note 6 2 3 4 2 2 2" xfId="16454" xr:uid="{00000000-0005-0000-0000-000046400000}"/>
    <cellStyle name="Note 6 2 3 4 2 2 3" xfId="26916" xr:uid="{00000000-0005-0000-0000-000024690000}"/>
    <cellStyle name="Note 6 2 3 4 2 3" xfId="16455" xr:uid="{00000000-0005-0000-0000-000047400000}"/>
    <cellStyle name="Note 6 2 3 4 2 3 2" xfId="16456" xr:uid="{00000000-0005-0000-0000-000048400000}"/>
    <cellStyle name="Note 6 2 3 4 2 3 2 2" xfId="26857" xr:uid="{00000000-0005-0000-0000-0000E9680000}"/>
    <cellStyle name="Note 6 2 3 4 2 4" xfId="16457" xr:uid="{00000000-0005-0000-0000-000049400000}"/>
    <cellStyle name="Note 6 2 3 4 3" xfId="16458" xr:uid="{00000000-0005-0000-0000-00004A400000}"/>
    <cellStyle name="Note 6 2 3 4 3 2" xfId="16459" xr:uid="{00000000-0005-0000-0000-00004B400000}"/>
    <cellStyle name="Note 6 2 3 4 3 2 2" xfId="27562" xr:uid="{00000000-0005-0000-0000-0000AA6B0000}"/>
    <cellStyle name="Note 6 2 3 4 4" xfId="16460" xr:uid="{00000000-0005-0000-0000-00004C400000}"/>
    <cellStyle name="Note 6 2 3 4 4 2" xfId="16461" xr:uid="{00000000-0005-0000-0000-00004D400000}"/>
    <cellStyle name="Note 6 2 3 4 4 3" xfId="29553" xr:uid="{00000000-0005-0000-0000-000071730000}"/>
    <cellStyle name="Note 6 2 3 4 5" xfId="16462" xr:uid="{00000000-0005-0000-0000-00004E400000}"/>
    <cellStyle name="Note 6 2 3 5" xfId="16463" xr:uid="{00000000-0005-0000-0000-00004F400000}"/>
    <cellStyle name="Note 6 2 3 5 2" xfId="16464" xr:uid="{00000000-0005-0000-0000-000050400000}"/>
    <cellStyle name="Note 6 2 3 5 2 2" xfId="16465" xr:uid="{00000000-0005-0000-0000-000051400000}"/>
    <cellStyle name="Note 6 2 3 5 2 3" xfId="30756" xr:uid="{00000000-0005-0000-0000-000024780000}"/>
    <cellStyle name="Note 6 2 3 5 3" xfId="16466" xr:uid="{00000000-0005-0000-0000-000052400000}"/>
    <cellStyle name="Note 6 2 3 5 3 2" xfId="16467" xr:uid="{00000000-0005-0000-0000-000053400000}"/>
    <cellStyle name="Note 6 2 3 5 4" xfId="16468" xr:uid="{00000000-0005-0000-0000-000054400000}"/>
    <cellStyle name="Note 6 2 3 5 5" xfId="32579" xr:uid="{00000000-0005-0000-0000-0000437F0000}"/>
    <cellStyle name="Note 6 2 3 6" xfId="16469" xr:uid="{00000000-0005-0000-0000-000055400000}"/>
    <cellStyle name="Note 6 2 3 6 2" xfId="16470" xr:uid="{00000000-0005-0000-0000-000056400000}"/>
    <cellStyle name="Note 6 2 3 7" xfId="16471" xr:uid="{00000000-0005-0000-0000-000057400000}"/>
    <cellStyle name="Note 6 2 3 7 2" xfId="16472" xr:uid="{00000000-0005-0000-0000-000058400000}"/>
    <cellStyle name="Note 6 2 3 8" xfId="16473" xr:uid="{00000000-0005-0000-0000-000059400000}"/>
    <cellStyle name="Note 6 2 4" xfId="1029" xr:uid="{00000000-0005-0000-0000-000005040000}"/>
    <cellStyle name="Note 6 2 4 2" xfId="1445" xr:uid="{00000000-0005-0000-0000-0000A5050000}"/>
    <cellStyle name="Note 6 2 4 2 2" xfId="2436" xr:uid="{00000000-0005-0000-0000-000084090000}"/>
    <cellStyle name="Note 6 2 4 2 2 2" xfId="16474" xr:uid="{00000000-0005-0000-0000-00005A400000}"/>
    <cellStyle name="Note 6 2 4 2 2 2 2" xfId="16475" xr:uid="{00000000-0005-0000-0000-00005B400000}"/>
    <cellStyle name="Note 6 2 4 2 2 2 2 2" xfId="16476" xr:uid="{00000000-0005-0000-0000-00005C400000}"/>
    <cellStyle name="Note 6 2 4 2 2 2 2 2 2" xfId="30339" xr:uid="{00000000-0005-0000-0000-000083760000}"/>
    <cellStyle name="Note 6 2 4 2 2 2 2 3" xfId="27681" xr:uid="{00000000-0005-0000-0000-0000216C0000}"/>
    <cellStyle name="Note 6 2 4 2 2 2 3" xfId="16477" xr:uid="{00000000-0005-0000-0000-00005D400000}"/>
    <cellStyle name="Note 6 2 4 2 2 2 3 2" xfId="16478" xr:uid="{00000000-0005-0000-0000-00005E400000}"/>
    <cellStyle name="Note 6 2 4 2 2 2 4" xfId="16479" xr:uid="{00000000-0005-0000-0000-00005F400000}"/>
    <cellStyle name="Note 6 2 4 2 2 3" xfId="16480" xr:uid="{00000000-0005-0000-0000-000060400000}"/>
    <cellStyle name="Note 6 2 4 2 2 3 2" xfId="16481" xr:uid="{00000000-0005-0000-0000-000061400000}"/>
    <cellStyle name="Note 6 2 4 2 2 4" xfId="16482" xr:uid="{00000000-0005-0000-0000-000062400000}"/>
    <cellStyle name="Note 6 2 4 2 2 4 2" xfId="16483" xr:uid="{00000000-0005-0000-0000-000063400000}"/>
    <cellStyle name="Note 6 2 4 2 2 5" xfId="16484" xr:uid="{00000000-0005-0000-0000-000064400000}"/>
    <cellStyle name="Note 6 2 4 2 3" xfId="16485" xr:uid="{00000000-0005-0000-0000-000065400000}"/>
    <cellStyle name="Note 6 2 4 2 3 2" xfId="16486" xr:uid="{00000000-0005-0000-0000-000066400000}"/>
    <cellStyle name="Note 6 2 4 2 3 2 2" xfId="16487" xr:uid="{00000000-0005-0000-0000-000067400000}"/>
    <cellStyle name="Note 6 2 4 2 3 3" xfId="16488" xr:uid="{00000000-0005-0000-0000-000068400000}"/>
    <cellStyle name="Note 6 2 4 2 3 3 2" xfId="16489" xr:uid="{00000000-0005-0000-0000-000069400000}"/>
    <cellStyle name="Note 6 2 4 2 3 4" xfId="16490" xr:uid="{00000000-0005-0000-0000-00006A400000}"/>
    <cellStyle name="Note 6 2 4 2 3 4 2" xfId="29914" xr:uid="{00000000-0005-0000-0000-0000DA740000}"/>
    <cellStyle name="Note 6 2 4 2 4" xfId="16491" xr:uid="{00000000-0005-0000-0000-00006B400000}"/>
    <cellStyle name="Note 6 2 4 2 4 2" xfId="16492" xr:uid="{00000000-0005-0000-0000-00006C400000}"/>
    <cellStyle name="Note 6 2 4 2 4 2 2" xfId="28365" xr:uid="{00000000-0005-0000-0000-0000CD6E0000}"/>
    <cellStyle name="Note 6 2 4 2 5" xfId="16493" xr:uid="{00000000-0005-0000-0000-00006D400000}"/>
    <cellStyle name="Note 6 2 4 2 5 2" xfId="16494" xr:uid="{00000000-0005-0000-0000-00006E400000}"/>
    <cellStyle name="Note 6 2 4 2 5 2 2" xfId="30481" xr:uid="{00000000-0005-0000-0000-000011770000}"/>
    <cellStyle name="Note 6 2 4 2 6" xfId="16495" xr:uid="{00000000-0005-0000-0000-00006F400000}"/>
    <cellStyle name="Note 6 2 4 2 6 2" xfId="31157" xr:uid="{00000000-0005-0000-0000-0000B5790000}"/>
    <cellStyle name="Note 6 2 4 2 7" xfId="31728" xr:uid="{00000000-0005-0000-0000-0000F07B0000}"/>
    <cellStyle name="Note 6 2 4 3" xfId="1707" xr:uid="{00000000-0005-0000-0000-0000AB060000}"/>
    <cellStyle name="Note 6 2 4 3 2" xfId="2692" xr:uid="{00000000-0005-0000-0000-0000840A0000}"/>
    <cellStyle name="Note 6 2 4 3 2 2" xfId="16496" xr:uid="{00000000-0005-0000-0000-000070400000}"/>
    <cellStyle name="Note 6 2 4 3 2 2 2" xfId="16497" xr:uid="{00000000-0005-0000-0000-000071400000}"/>
    <cellStyle name="Note 6 2 4 3 2 2 2 2" xfId="16498" xr:uid="{00000000-0005-0000-0000-000072400000}"/>
    <cellStyle name="Note 6 2 4 3 2 2 3" xfId="16499" xr:uid="{00000000-0005-0000-0000-000073400000}"/>
    <cellStyle name="Note 6 2 4 3 2 2 3 2" xfId="16500" xr:uid="{00000000-0005-0000-0000-000074400000}"/>
    <cellStyle name="Note 6 2 4 3 2 2 4" xfId="16501" xr:uid="{00000000-0005-0000-0000-000075400000}"/>
    <cellStyle name="Note 6 2 4 3 2 3" xfId="16502" xr:uid="{00000000-0005-0000-0000-000076400000}"/>
    <cellStyle name="Note 6 2 4 3 2 3 2" xfId="16503" xr:uid="{00000000-0005-0000-0000-000077400000}"/>
    <cellStyle name="Note 6 2 4 3 2 4" xfId="16504" xr:uid="{00000000-0005-0000-0000-000078400000}"/>
    <cellStyle name="Note 6 2 4 3 2 4 2" xfId="16505" xr:uid="{00000000-0005-0000-0000-000079400000}"/>
    <cellStyle name="Note 6 2 4 3 2 4 2 2" xfId="26634" xr:uid="{00000000-0005-0000-0000-00000A680000}"/>
    <cellStyle name="Note 6 2 4 3 2 4 3" xfId="26502" xr:uid="{00000000-0005-0000-0000-000086670000}"/>
    <cellStyle name="Note 6 2 4 3 2 5" xfId="16506" xr:uid="{00000000-0005-0000-0000-00007A400000}"/>
    <cellStyle name="Note 6 2 4 3 2 5 2" xfId="27586" xr:uid="{00000000-0005-0000-0000-0000C26B0000}"/>
    <cellStyle name="Note 6 2 4 3 2 6" xfId="32296" xr:uid="{00000000-0005-0000-0000-0000287E0000}"/>
    <cellStyle name="Note 6 2 4 3 3" xfId="16507" xr:uid="{00000000-0005-0000-0000-00007B400000}"/>
    <cellStyle name="Note 6 2 4 3 3 2" xfId="16508" xr:uid="{00000000-0005-0000-0000-00007C400000}"/>
    <cellStyle name="Note 6 2 4 3 3 2 2" xfId="16509" xr:uid="{00000000-0005-0000-0000-00007D400000}"/>
    <cellStyle name="Note 6 2 4 3 3 2 3" xfId="25550" xr:uid="{00000000-0005-0000-0000-0000CE630000}"/>
    <cellStyle name="Note 6 2 4 3 3 3" xfId="16510" xr:uid="{00000000-0005-0000-0000-00007E400000}"/>
    <cellStyle name="Note 6 2 4 3 3 3 2" xfId="16511" xr:uid="{00000000-0005-0000-0000-00007F400000}"/>
    <cellStyle name="Note 6 2 4 3 3 4" xfId="16512" xr:uid="{00000000-0005-0000-0000-000080400000}"/>
    <cellStyle name="Note 6 2 4 3 3 4 2" xfId="28459" xr:uid="{00000000-0005-0000-0000-00002B6F0000}"/>
    <cellStyle name="Note 6 2 4 3 4" xfId="16513" xr:uid="{00000000-0005-0000-0000-000081400000}"/>
    <cellStyle name="Note 6 2 4 3 4 2" xfId="16514" xr:uid="{00000000-0005-0000-0000-000082400000}"/>
    <cellStyle name="Note 6 2 4 3 5" xfId="16515" xr:uid="{00000000-0005-0000-0000-000083400000}"/>
    <cellStyle name="Note 6 2 4 3 5 2" xfId="16516" xr:uid="{00000000-0005-0000-0000-000084400000}"/>
    <cellStyle name="Note 6 2 4 3 5 2 2" xfId="28893" xr:uid="{00000000-0005-0000-0000-0000DD700000}"/>
    <cellStyle name="Note 6 2 4 3 5 3" xfId="28623" xr:uid="{00000000-0005-0000-0000-0000CF6F0000}"/>
    <cellStyle name="Note 6 2 4 3 6" xfId="16517" xr:uid="{00000000-0005-0000-0000-000085400000}"/>
    <cellStyle name="Note 6 2 4 4" xfId="2043" xr:uid="{00000000-0005-0000-0000-0000FB070000}"/>
    <cellStyle name="Note 6 2 4 4 2" xfId="16518" xr:uid="{00000000-0005-0000-0000-000086400000}"/>
    <cellStyle name="Note 6 2 4 4 2 2" xfId="16519" xr:uid="{00000000-0005-0000-0000-000087400000}"/>
    <cellStyle name="Note 6 2 4 4 2 2 2" xfId="16520" xr:uid="{00000000-0005-0000-0000-000088400000}"/>
    <cellStyle name="Note 6 2 4 4 2 2 3" xfId="30653" xr:uid="{00000000-0005-0000-0000-0000BD770000}"/>
    <cellStyle name="Note 6 2 4 4 2 3" xfId="16521" xr:uid="{00000000-0005-0000-0000-000089400000}"/>
    <cellStyle name="Note 6 2 4 4 2 3 2" xfId="16522" xr:uid="{00000000-0005-0000-0000-00008A400000}"/>
    <cellStyle name="Note 6 2 4 4 2 3 2 2" xfId="27818" xr:uid="{00000000-0005-0000-0000-0000AA6C0000}"/>
    <cellStyle name="Note 6 2 4 4 2 4" xfId="16523" xr:uid="{00000000-0005-0000-0000-00008B400000}"/>
    <cellStyle name="Note 6 2 4 4 3" xfId="16524" xr:uid="{00000000-0005-0000-0000-00008C400000}"/>
    <cellStyle name="Note 6 2 4 4 3 2" xfId="16525" xr:uid="{00000000-0005-0000-0000-00008D400000}"/>
    <cellStyle name="Note 6 2 4 4 4" xfId="16526" xr:uid="{00000000-0005-0000-0000-00008E400000}"/>
    <cellStyle name="Note 6 2 4 4 4 2" xfId="16527" xr:uid="{00000000-0005-0000-0000-00008F400000}"/>
    <cellStyle name="Note 6 2 4 4 4 2 2" xfId="27550" xr:uid="{00000000-0005-0000-0000-00009E6B0000}"/>
    <cellStyle name="Note 6 2 4 4 4 3" xfId="30247" xr:uid="{00000000-0005-0000-0000-000027760000}"/>
    <cellStyle name="Note 6 2 4 4 5" xfId="16528" xr:uid="{00000000-0005-0000-0000-000090400000}"/>
    <cellStyle name="Note 6 2 4 4 5 2" xfId="27662" xr:uid="{00000000-0005-0000-0000-00000E6C0000}"/>
    <cellStyle name="Note 6 2 4 4 6" xfId="32115" xr:uid="{00000000-0005-0000-0000-0000737D0000}"/>
    <cellStyle name="Note 6 2 4 5" xfId="16529" xr:uid="{00000000-0005-0000-0000-000091400000}"/>
    <cellStyle name="Note 6 2 4 5 2" xfId="16530" xr:uid="{00000000-0005-0000-0000-000092400000}"/>
    <cellStyle name="Note 6 2 4 5 2 2" xfId="16531" xr:uid="{00000000-0005-0000-0000-000093400000}"/>
    <cellStyle name="Note 6 2 4 5 2 2 2" xfId="25867" xr:uid="{00000000-0005-0000-0000-00000B650000}"/>
    <cellStyle name="Note 6 2 4 5 2 3" xfId="27370" xr:uid="{00000000-0005-0000-0000-0000EA6A0000}"/>
    <cellStyle name="Note 6 2 4 5 3" xfId="16532" xr:uid="{00000000-0005-0000-0000-000094400000}"/>
    <cellStyle name="Note 6 2 4 5 3 2" xfId="16533" xr:uid="{00000000-0005-0000-0000-000095400000}"/>
    <cellStyle name="Note 6 2 4 5 4" xfId="16534" xr:uid="{00000000-0005-0000-0000-000096400000}"/>
    <cellStyle name="Note 6 2 4 6" xfId="16535" xr:uid="{00000000-0005-0000-0000-000097400000}"/>
    <cellStyle name="Note 6 2 4 6 2" xfId="16536" xr:uid="{00000000-0005-0000-0000-000098400000}"/>
    <cellStyle name="Note 6 2 4 7" xfId="16537" xr:uid="{00000000-0005-0000-0000-000099400000}"/>
    <cellStyle name="Note 6 2 4 7 2" xfId="16538" xr:uid="{00000000-0005-0000-0000-00009A400000}"/>
    <cellStyle name="Note 6 2 4 8" xfId="16539" xr:uid="{00000000-0005-0000-0000-00009B400000}"/>
    <cellStyle name="Note 6 2 4 9" xfId="31533" xr:uid="{00000000-0005-0000-0000-00002D7B0000}"/>
    <cellStyle name="Note 6 2 5" xfId="1183" xr:uid="{00000000-0005-0000-0000-00009F040000}"/>
    <cellStyle name="Note 6 2 5 2" xfId="2182" xr:uid="{00000000-0005-0000-0000-000086080000}"/>
    <cellStyle name="Note 6 2 5 2 2" xfId="16540" xr:uid="{00000000-0005-0000-0000-00009C400000}"/>
    <cellStyle name="Note 6 2 5 2 2 2" xfId="16541" xr:uid="{00000000-0005-0000-0000-00009D400000}"/>
    <cellStyle name="Note 6 2 5 2 2 2 2" xfId="16542" xr:uid="{00000000-0005-0000-0000-00009E400000}"/>
    <cellStyle name="Note 6 2 5 2 2 3" xfId="16543" xr:uid="{00000000-0005-0000-0000-00009F400000}"/>
    <cellStyle name="Note 6 2 5 2 2 3 2" xfId="16544" xr:uid="{00000000-0005-0000-0000-0000A0400000}"/>
    <cellStyle name="Note 6 2 5 2 2 3 3" xfId="26023" xr:uid="{00000000-0005-0000-0000-0000A7650000}"/>
    <cellStyle name="Note 6 2 5 2 2 4" xfId="16545" xr:uid="{00000000-0005-0000-0000-0000A1400000}"/>
    <cellStyle name="Note 6 2 5 2 2 5" xfId="30553" xr:uid="{00000000-0005-0000-0000-000059770000}"/>
    <cellStyle name="Note 6 2 5 2 3" xfId="16546" xr:uid="{00000000-0005-0000-0000-0000A2400000}"/>
    <cellStyle name="Note 6 2 5 2 3 2" xfId="16547" xr:uid="{00000000-0005-0000-0000-0000A3400000}"/>
    <cellStyle name="Note 6 2 5 2 4" xfId="16548" xr:uid="{00000000-0005-0000-0000-0000A4400000}"/>
    <cellStyle name="Note 6 2 5 2 4 2" xfId="16549" xr:uid="{00000000-0005-0000-0000-0000A5400000}"/>
    <cellStyle name="Note 6 2 5 2 5" xfId="16550" xr:uid="{00000000-0005-0000-0000-0000A6400000}"/>
    <cellStyle name="Note 6 2 5 2 6" xfId="25504" xr:uid="{00000000-0005-0000-0000-0000A0630000}"/>
    <cellStyle name="Note 6 2 5 3" xfId="16551" xr:uid="{00000000-0005-0000-0000-0000A7400000}"/>
    <cellStyle name="Note 6 2 5 3 2" xfId="16552" xr:uid="{00000000-0005-0000-0000-0000A8400000}"/>
    <cellStyle name="Note 6 2 5 3 2 2" xfId="16553" xr:uid="{00000000-0005-0000-0000-0000A9400000}"/>
    <cellStyle name="Note 6 2 5 3 3" xfId="16554" xr:uid="{00000000-0005-0000-0000-0000AA400000}"/>
    <cellStyle name="Note 6 2 5 3 3 2" xfId="16555" xr:uid="{00000000-0005-0000-0000-0000AB400000}"/>
    <cellStyle name="Note 6 2 5 3 3 2 2" xfId="25912" xr:uid="{00000000-0005-0000-0000-000038650000}"/>
    <cellStyle name="Note 6 2 5 3 4" xfId="16556" xr:uid="{00000000-0005-0000-0000-0000AC400000}"/>
    <cellStyle name="Note 6 2 5 3 5" xfId="32545" xr:uid="{00000000-0005-0000-0000-0000217F0000}"/>
    <cellStyle name="Note 6 2 5 4" xfId="16557" xr:uid="{00000000-0005-0000-0000-0000AD400000}"/>
    <cellStyle name="Note 6 2 5 4 2" xfId="16558" xr:uid="{00000000-0005-0000-0000-0000AE400000}"/>
    <cellStyle name="Note 6 2 5 4 2 2" xfId="29471" xr:uid="{00000000-0005-0000-0000-00001F730000}"/>
    <cellStyle name="Note 6 2 5 5" xfId="16559" xr:uid="{00000000-0005-0000-0000-0000AF400000}"/>
    <cellStyle name="Note 6 2 5 5 2" xfId="16560" xr:uid="{00000000-0005-0000-0000-0000B0400000}"/>
    <cellStyle name="Note 6 2 5 6" xfId="16561" xr:uid="{00000000-0005-0000-0000-0000B1400000}"/>
    <cellStyle name="Note 6 2 5 6 2" xfId="30658" xr:uid="{00000000-0005-0000-0000-0000C2770000}"/>
    <cellStyle name="Note 6 2 5 7" xfId="29664" xr:uid="{00000000-0005-0000-0000-0000E0730000}"/>
    <cellStyle name="Note 6 2 6" xfId="1274" xr:uid="{00000000-0005-0000-0000-0000FA040000}"/>
    <cellStyle name="Note 6 2 6 2" xfId="2268" xr:uid="{00000000-0005-0000-0000-0000DC080000}"/>
    <cellStyle name="Note 6 2 6 2 2" xfId="16562" xr:uid="{00000000-0005-0000-0000-0000B2400000}"/>
    <cellStyle name="Note 6 2 6 2 2 2" xfId="16563" xr:uid="{00000000-0005-0000-0000-0000B3400000}"/>
    <cellStyle name="Note 6 2 6 2 2 2 2" xfId="16564" xr:uid="{00000000-0005-0000-0000-0000B4400000}"/>
    <cellStyle name="Note 6 2 6 2 2 3" xfId="16565" xr:uid="{00000000-0005-0000-0000-0000B5400000}"/>
    <cellStyle name="Note 6 2 6 2 2 3 2" xfId="16566" xr:uid="{00000000-0005-0000-0000-0000B6400000}"/>
    <cellStyle name="Note 6 2 6 2 2 3 2 2" xfId="26913" xr:uid="{00000000-0005-0000-0000-000021690000}"/>
    <cellStyle name="Note 6 2 6 2 2 4" xfId="16567" xr:uid="{00000000-0005-0000-0000-0000B7400000}"/>
    <cellStyle name="Note 6 2 6 2 2 5" xfId="31068" xr:uid="{00000000-0005-0000-0000-00005C790000}"/>
    <cellStyle name="Note 6 2 6 2 3" xfId="16568" xr:uid="{00000000-0005-0000-0000-0000B8400000}"/>
    <cellStyle name="Note 6 2 6 2 3 2" xfId="16569" xr:uid="{00000000-0005-0000-0000-0000B9400000}"/>
    <cellStyle name="Note 6 2 6 2 4" xfId="16570" xr:uid="{00000000-0005-0000-0000-0000BA400000}"/>
    <cellStyle name="Note 6 2 6 2 4 2" xfId="16571" xr:uid="{00000000-0005-0000-0000-0000BB400000}"/>
    <cellStyle name="Note 6 2 6 2 5" xfId="16572" xr:uid="{00000000-0005-0000-0000-0000BC400000}"/>
    <cellStyle name="Note 6 2 6 3" xfId="16573" xr:uid="{00000000-0005-0000-0000-0000BD400000}"/>
    <cellStyle name="Note 6 2 6 3 2" xfId="16574" xr:uid="{00000000-0005-0000-0000-0000BE400000}"/>
    <cellStyle name="Note 6 2 6 3 2 2" xfId="16575" xr:uid="{00000000-0005-0000-0000-0000BF400000}"/>
    <cellStyle name="Note 6 2 6 3 2 2 2" xfId="28997" xr:uid="{00000000-0005-0000-0000-000045710000}"/>
    <cellStyle name="Note 6 2 6 3 3" xfId="16576" xr:uid="{00000000-0005-0000-0000-0000C0400000}"/>
    <cellStyle name="Note 6 2 6 3 3 2" xfId="16577" xr:uid="{00000000-0005-0000-0000-0000C1400000}"/>
    <cellStyle name="Note 6 2 6 3 4" xfId="16578" xr:uid="{00000000-0005-0000-0000-0000C2400000}"/>
    <cellStyle name="Note 6 2 6 3 5" xfId="26354" xr:uid="{00000000-0005-0000-0000-0000F2660000}"/>
    <cellStyle name="Note 6 2 6 4" xfId="16579" xr:uid="{00000000-0005-0000-0000-0000C3400000}"/>
    <cellStyle name="Note 6 2 6 4 2" xfId="16580" xr:uid="{00000000-0005-0000-0000-0000C4400000}"/>
    <cellStyle name="Note 6 2 6 5" xfId="16581" xr:uid="{00000000-0005-0000-0000-0000C5400000}"/>
    <cellStyle name="Note 6 2 6 5 2" xfId="16582" xr:uid="{00000000-0005-0000-0000-0000C6400000}"/>
    <cellStyle name="Note 6 2 6 5 3" xfId="26987" xr:uid="{00000000-0005-0000-0000-00006B690000}"/>
    <cellStyle name="Note 6 2 6 6" xfId="16583" xr:uid="{00000000-0005-0000-0000-0000C7400000}"/>
    <cellStyle name="Note 6 2 6 7" xfId="30591" xr:uid="{00000000-0005-0000-0000-00007F770000}"/>
    <cellStyle name="Note 6 2 7" xfId="1817" xr:uid="{00000000-0005-0000-0000-000019070000}"/>
    <cellStyle name="Note 6 2 7 2" xfId="16584" xr:uid="{00000000-0005-0000-0000-0000C8400000}"/>
    <cellStyle name="Note 6 2 7 2 2" xfId="16585" xr:uid="{00000000-0005-0000-0000-0000C9400000}"/>
    <cellStyle name="Note 6 2 7 2 2 2" xfId="16586" xr:uid="{00000000-0005-0000-0000-0000CA400000}"/>
    <cellStyle name="Note 6 2 7 2 3" xfId="16587" xr:uid="{00000000-0005-0000-0000-0000CB400000}"/>
    <cellStyle name="Note 6 2 7 2 3 2" xfId="16588" xr:uid="{00000000-0005-0000-0000-0000CC400000}"/>
    <cellStyle name="Note 6 2 7 2 3 3" xfId="28134" xr:uid="{00000000-0005-0000-0000-0000E66D0000}"/>
    <cellStyle name="Note 6 2 7 2 4" xfId="16589" xr:uid="{00000000-0005-0000-0000-0000CD400000}"/>
    <cellStyle name="Note 6 2 7 3" xfId="16590" xr:uid="{00000000-0005-0000-0000-0000CE400000}"/>
    <cellStyle name="Note 6 2 7 3 2" xfId="16591" xr:uid="{00000000-0005-0000-0000-0000CF400000}"/>
    <cellStyle name="Note 6 2 7 3 2 2" xfId="27558" xr:uid="{00000000-0005-0000-0000-0000A66B0000}"/>
    <cellStyle name="Note 6 2 7 4" xfId="16592" xr:uid="{00000000-0005-0000-0000-0000D0400000}"/>
    <cellStyle name="Note 6 2 7 4 2" xfId="16593" xr:uid="{00000000-0005-0000-0000-0000D1400000}"/>
    <cellStyle name="Note 6 2 7 5" xfId="16594" xr:uid="{00000000-0005-0000-0000-0000D2400000}"/>
    <cellStyle name="Note 6 2 7 6" xfId="31983" xr:uid="{00000000-0005-0000-0000-0000EF7C0000}"/>
    <cellStyle name="Note 6 2 8" xfId="16595" xr:uid="{00000000-0005-0000-0000-0000D3400000}"/>
    <cellStyle name="Note 6 2 8 2" xfId="16596" xr:uid="{00000000-0005-0000-0000-0000D4400000}"/>
    <cellStyle name="Note 6 2 9" xfId="16597" xr:uid="{00000000-0005-0000-0000-0000D5400000}"/>
    <cellStyle name="Note 6 2 9 2" xfId="16598" xr:uid="{00000000-0005-0000-0000-0000D6400000}"/>
    <cellStyle name="Note 6 3" xfId="1038" xr:uid="{00000000-0005-0000-0000-00000E040000}"/>
    <cellStyle name="Note 6 3 2" xfId="1448" xr:uid="{00000000-0005-0000-0000-0000A8050000}"/>
    <cellStyle name="Note 6 3 2 2" xfId="2439" xr:uid="{00000000-0005-0000-0000-000087090000}"/>
    <cellStyle name="Note 6 3 2 2 2" xfId="16599" xr:uid="{00000000-0005-0000-0000-0000D7400000}"/>
    <cellStyle name="Note 6 3 2 2 2 2" xfId="16600" xr:uid="{00000000-0005-0000-0000-0000D8400000}"/>
    <cellStyle name="Note 6 3 2 2 2 2 2" xfId="16601" xr:uid="{00000000-0005-0000-0000-0000D9400000}"/>
    <cellStyle name="Note 6 3 2 2 2 3" xfId="16602" xr:uid="{00000000-0005-0000-0000-0000DA400000}"/>
    <cellStyle name="Note 6 3 2 2 2 3 2" xfId="16603" xr:uid="{00000000-0005-0000-0000-0000DB400000}"/>
    <cellStyle name="Note 6 3 2 2 2 3 3" xfId="30468" xr:uid="{00000000-0005-0000-0000-000004770000}"/>
    <cellStyle name="Note 6 3 2 2 2 4" xfId="16604" xr:uid="{00000000-0005-0000-0000-0000DC400000}"/>
    <cellStyle name="Note 6 3 2 2 2 5" xfId="27343" xr:uid="{00000000-0005-0000-0000-0000CF6A0000}"/>
    <cellStyle name="Note 6 3 2 2 3" xfId="16605" xr:uid="{00000000-0005-0000-0000-0000DD400000}"/>
    <cellStyle name="Note 6 3 2 2 3 2" xfId="16606" xr:uid="{00000000-0005-0000-0000-0000DE400000}"/>
    <cellStyle name="Note 6 3 2 2 4" xfId="16607" xr:uid="{00000000-0005-0000-0000-0000DF400000}"/>
    <cellStyle name="Note 6 3 2 2 4 2" xfId="16608" xr:uid="{00000000-0005-0000-0000-0000E0400000}"/>
    <cellStyle name="Note 6 3 2 2 4 2 2" xfId="27194" xr:uid="{00000000-0005-0000-0000-00003A6A0000}"/>
    <cellStyle name="Note 6 3 2 2 4 3" xfId="29967" xr:uid="{00000000-0005-0000-0000-00000F750000}"/>
    <cellStyle name="Note 6 3 2 2 5" xfId="16609" xr:uid="{00000000-0005-0000-0000-0000E1400000}"/>
    <cellStyle name="Note 6 3 2 2 5 2" xfId="29351" xr:uid="{00000000-0005-0000-0000-0000A7720000}"/>
    <cellStyle name="Note 6 3 2 3" xfId="16610" xr:uid="{00000000-0005-0000-0000-0000E2400000}"/>
    <cellStyle name="Note 6 3 2 3 2" xfId="16611" xr:uid="{00000000-0005-0000-0000-0000E3400000}"/>
    <cellStyle name="Note 6 3 2 3 2 2" xfId="16612" xr:uid="{00000000-0005-0000-0000-0000E4400000}"/>
    <cellStyle name="Note 6 3 2 3 2 3" xfId="26402" xr:uid="{00000000-0005-0000-0000-000022670000}"/>
    <cellStyle name="Note 6 3 2 3 3" xfId="16613" xr:uid="{00000000-0005-0000-0000-0000E5400000}"/>
    <cellStyle name="Note 6 3 2 3 3 2" xfId="16614" xr:uid="{00000000-0005-0000-0000-0000E6400000}"/>
    <cellStyle name="Note 6 3 2 3 3 2 2" xfId="27233" xr:uid="{00000000-0005-0000-0000-0000616A0000}"/>
    <cellStyle name="Note 6 3 2 3 4" xfId="16615" xr:uid="{00000000-0005-0000-0000-0000E7400000}"/>
    <cellStyle name="Note 6 3 2 4" xfId="16616" xr:uid="{00000000-0005-0000-0000-0000E8400000}"/>
    <cellStyle name="Note 6 3 2 4 2" xfId="16617" xr:uid="{00000000-0005-0000-0000-0000E9400000}"/>
    <cellStyle name="Note 6 3 2 4 3" xfId="28112" xr:uid="{00000000-0005-0000-0000-0000D06D0000}"/>
    <cellStyle name="Note 6 3 2 5" xfId="16618" xr:uid="{00000000-0005-0000-0000-0000EA400000}"/>
    <cellStyle name="Note 6 3 2 5 2" xfId="16619" xr:uid="{00000000-0005-0000-0000-0000EB400000}"/>
    <cellStyle name="Note 6 3 2 6" xfId="16620" xr:uid="{00000000-0005-0000-0000-0000EC400000}"/>
    <cellStyle name="Note 6 3 2 7" xfId="31730" xr:uid="{00000000-0005-0000-0000-0000F27B0000}"/>
    <cellStyle name="Note 6 3 3" xfId="1710" xr:uid="{00000000-0005-0000-0000-0000AE060000}"/>
    <cellStyle name="Note 6 3 3 2" xfId="2695" xr:uid="{00000000-0005-0000-0000-0000870A0000}"/>
    <cellStyle name="Note 6 3 3 2 2" xfId="16621" xr:uid="{00000000-0005-0000-0000-0000ED400000}"/>
    <cellStyle name="Note 6 3 3 2 2 2" xfId="16622" xr:uid="{00000000-0005-0000-0000-0000EE400000}"/>
    <cellStyle name="Note 6 3 3 2 2 2 2" xfId="16623" xr:uid="{00000000-0005-0000-0000-0000EF400000}"/>
    <cellStyle name="Note 6 3 3 2 2 3" xfId="16624" xr:uid="{00000000-0005-0000-0000-0000F0400000}"/>
    <cellStyle name="Note 6 3 3 2 2 3 2" xfId="16625" xr:uid="{00000000-0005-0000-0000-0000F1400000}"/>
    <cellStyle name="Note 6 3 3 2 2 4" xfId="16626" xr:uid="{00000000-0005-0000-0000-0000F2400000}"/>
    <cellStyle name="Note 6 3 3 2 2 5" xfId="29939" xr:uid="{00000000-0005-0000-0000-0000F3740000}"/>
    <cellStyle name="Note 6 3 3 2 3" xfId="16627" xr:uid="{00000000-0005-0000-0000-0000F3400000}"/>
    <cellStyle name="Note 6 3 3 2 3 2" xfId="16628" xr:uid="{00000000-0005-0000-0000-0000F4400000}"/>
    <cellStyle name="Note 6 3 3 2 3 3" xfId="25470" xr:uid="{00000000-0005-0000-0000-00007E630000}"/>
    <cellStyle name="Note 6 3 3 2 4" xfId="16629" xr:uid="{00000000-0005-0000-0000-0000F5400000}"/>
    <cellStyle name="Note 6 3 3 2 4 2" xfId="16630" xr:uid="{00000000-0005-0000-0000-0000F6400000}"/>
    <cellStyle name="Note 6 3 3 2 5" xfId="16631" xr:uid="{00000000-0005-0000-0000-0000F7400000}"/>
    <cellStyle name="Note 6 3 3 2 6" xfId="32299" xr:uid="{00000000-0005-0000-0000-00002B7E0000}"/>
    <cellStyle name="Note 6 3 3 3" xfId="16632" xr:uid="{00000000-0005-0000-0000-0000F8400000}"/>
    <cellStyle name="Note 6 3 3 3 2" xfId="16633" xr:uid="{00000000-0005-0000-0000-0000F9400000}"/>
    <cellStyle name="Note 6 3 3 3 2 2" xfId="16634" xr:uid="{00000000-0005-0000-0000-0000FA400000}"/>
    <cellStyle name="Note 6 3 3 3 3" xfId="16635" xr:uid="{00000000-0005-0000-0000-0000FB400000}"/>
    <cellStyle name="Note 6 3 3 3 3 2" xfId="16636" xr:uid="{00000000-0005-0000-0000-0000FC400000}"/>
    <cellStyle name="Note 6 3 3 3 3 2 2" xfId="30835" xr:uid="{00000000-0005-0000-0000-000073780000}"/>
    <cellStyle name="Note 6 3 3 3 3 3" xfId="29898" xr:uid="{00000000-0005-0000-0000-0000CA740000}"/>
    <cellStyle name="Note 6 3 3 3 4" xfId="16637" xr:uid="{00000000-0005-0000-0000-0000FD400000}"/>
    <cellStyle name="Note 6 3 3 3 5" xfId="28948" xr:uid="{00000000-0005-0000-0000-000014710000}"/>
    <cellStyle name="Note 6 3 3 4" xfId="16638" xr:uid="{00000000-0005-0000-0000-0000FE400000}"/>
    <cellStyle name="Note 6 3 3 4 2" xfId="16639" xr:uid="{00000000-0005-0000-0000-0000FF400000}"/>
    <cellStyle name="Note 6 3 3 4 3" xfId="29235" xr:uid="{00000000-0005-0000-0000-000033720000}"/>
    <cellStyle name="Note 6 3 3 5" xfId="16640" xr:uid="{00000000-0005-0000-0000-000000410000}"/>
    <cellStyle name="Note 6 3 3 5 2" xfId="16641" xr:uid="{00000000-0005-0000-0000-000001410000}"/>
    <cellStyle name="Note 6 3 3 6" xfId="16642" xr:uid="{00000000-0005-0000-0000-000002410000}"/>
    <cellStyle name="Note 6 3 3 7" xfId="27241" xr:uid="{00000000-0005-0000-0000-0000696A0000}"/>
    <cellStyle name="Note 6 3 4" xfId="2049" xr:uid="{00000000-0005-0000-0000-000001080000}"/>
    <cellStyle name="Note 6 3 4 2" xfId="16643" xr:uid="{00000000-0005-0000-0000-000003410000}"/>
    <cellStyle name="Note 6 3 4 2 2" xfId="16644" xr:uid="{00000000-0005-0000-0000-000004410000}"/>
    <cellStyle name="Note 6 3 4 2 2 2" xfId="16645" xr:uid="{00000000-0005-0000-0000-000005410000}"/>
    <cellStyle name="Note 6 3 4 2 3" xfId="16646" xr:uid="{00000000-0005-0000-0000-000006410000}"/>
    <cellStyle name="Note 6 3 4 2 3 2" xfId="16647" xr:uid="{00000000-0005-0000-0000-000007410000}"/>
    <cellStyle name="Note 6 3 4 2 4" xfId="16648" xr:uid="{00000000-0005-0000-0000-000008410000}"/>
    <cellStyle name="Note 6 3 4 3" xfId="16649" xr:uid="{00000000-0005-0000-0000-000009410000}"/>
    <cellStyle name="Note 6 3 4 3 2" xfId="16650" xr:uid="{00000000-0005-0000-0000-00000A410000}"/>
    <cellStyle name="Note 6 3 4 3 3" xfId="26825" xr:uid="{00000000-0005-0000-0000-0000C9680000}"/>
    <cellStyle name="Note 6 3 4 4" xfId="16651" xr:uid="{00000000-0005-0000-0000-00000B410000}"/>
    <cellStyle name="Note 6 3 4 4 2" xfId="16652" xr:uid="{00000000-0005-0000-0000-00000C410000}"/>
    <cellStyle name="Note 6 3 4 4 2 2" xfId="27847" xr:uid="{00000000-0005-0000-0000-0000C76C0000}"/>
    <cellStyle name="Note 6 3 4 5" xfId="16653" xr:uid="{00000000-0005-0000-0000-00000D410000}"/>
    <cellStyle name="Note 6 3 4 6" xfId="30504" xr:uid="{00000000-0005-0000-0000-000028770000}"/>
    <cellStyle name="Note 6 3 5" xfId="16654" xr:uid="{00000000-0005-0000-0000-00000E410000}"/>
    <cellStyle name="Note 6 3 5 2" xfId="16655" xr:uid="{00000000-0005-0000-0000-00000F410000}"/>
    <cellStyle name="Note 6 3 5 2 2" xfId="16656" xr:uid="{00000000-0005-0000-0000-000010410000}"/>
    <cellStyle name="Note 6 3 5 3" xfId="16657" xr:uid="{00000000-0005-0000-0000-000011410000}"/>
    <cellStyle name="Note 6 3 5 3 2" xfId="16658" xr:uid="{00000000-0005-0000-0000-000012410000}"/>
    <cellStyle name="Note 6 3 5 4" xfId="16659" xr:uid="{00000000-0005-0000-0000-000013410000}"/>
    <cellStyle name="Note 6 3 5 5" xfId="29019" xr:uid="{00000000-0005-0000-0000-00005B710000}"/>
    <cellStyle name="Note 6 3 6" xfId="16660" xr:uid="{00000000-0005-0000-0000-000014410000}"/>
    <cellStyle name="Note 6 3 6 2" xfId="16661" xr:uid="{00000000-0005-0000-0000-000015410000}"/>
    <cellStyle name="Note 6 3 7" xfId="16662" xr:uid="{00000000-0005-0000-0000-000016410000}"/>
    <cellStyle name="Note 6 3 7 2" xfId="16663" xr:uid="{00000000-0005-0000-0000-000017410000}"/>
    <cellStyle name="Note 6 3 8" xfId="16664" xr:uid="{00000000-0005-0000-0000-000018410000}"/>
    <cellStyle name="Note 6 3 9" xfId="31536" xr:uid="{00000000-0005-0000-0000-0000307B0000}"/>
    <cellStyle name="Note 6 4" xfId="902" xr:uid="{00000000-0005-0000-0000-000086030000}"/>
    <cellStyle name="Note 6 4 2" xfId="1947" xr:uid="{00000000-0005-0000-0000-00009B070000}"/>
    <cellStyle name="Note 6 4 2 2" xfId="16665" xr:uid="{00000000-0005-0000-0000-000019410000}"/>
    <cellStyle name="Note 6 4 2 2 2" xfId="16666" xr:uid="{00000000-0005-0000-0000-00001A410000}"/>
    <cellStyle name="Note 6 4 2 2 2 2" xfId="16667" xr:uid="{00000000-0005-0000-0000-00001B410000}"/>
    <cellStyle name="Note 6 4 2 2 3" xfId="16668" xr:uid="{00000000-0005-0000-0000-00001C410000}"/>
    <cellStyle name="Note 6 4 2 2 3 2" xfId="16669" xr:uid="{00000000-0005-0000-0000-00001D410000}"/>
    <cellStyle name="Note 6 4 2 2 4" xfId="16670" xr:uid="{00000000-0005-0000-0000-00001E410000}"/>
    <cellStyle name="Note 6 4 2 3" xfId="16671" xr:uid="{00000000-0005-0000-0000-00001F410000}"/>
    <cellStyle name="Note 6 4 2 3 2" xfId="16672" xr:uid="{00000000-0005-0000-0000-000020410000}"/>
    <cellStyle name="Note 6 4 2 3 2 2" xfId="25469" xr:uid="{00000000-0005-0000-0000-00007D630000}"/>
    <cellStyle name="Note 6 4 2 4" xfId="16673" xr:uid="{00000000-0005-0000-0000-000021410000}"/>
    <cellStyle name="Note 6 4 2 4 2" xfId="16674" xr:uid="{00000000-0005-0000-0000-000022410000}"/>
    <cellStyle name="Note 6 4 2 5" xfId="16675" xr:uid="{00000000-0005-0000-0000-000023410000}"/>
    <cellStyle name="Note 6 4 2 6" xfId="27490" xr:uid="{00000000-0005-0000-0000-0000626B0000}"/>
    <cellStyle name="Note 6 4 3" xfId="16676" xr:uid="{00000000-0005-0000-0000-000024410000}"/>
    <cellStyle name="Note 6 4 3 2" xfId="16677" xr:uid="{00000000-0005-0000-0000-000025410000}"/>
    <cellStyle name="Note 6 4 3 2 2" xfId="16678" xr:uid="{00000000-0005-0000-0000-000026410000}"/>
    <cellStyle name="Note 6 4 3 3" xfId="16679" xr:uid="{00000000-0005-0000-0000-000027410000}"/>
    <cellStyle name="Note 6 4 3 3 2" xfId="16680" xr:uid="{00000000-0005-0000-0000-000028410000}"/>
    <cellStyle name="Note 6 4 3 4" xfId="16681" xr:uid="{00000000-0005-0000-0000-000029410000}"/>
    <cellStyle name="Note 6 4 3 5" xfId="32411" xr:uid="{00000000-0005-0000-0000-00009B7E0000}"/>
    <cellStyle name="Note 6 4 4" xfId="16682" xr:uid="{00000000-0005-0000-0000-00002A410000}"/>
    <cellStyle name="Note 6 4 4 2" xfId="16683" xr:uid="{00000000-0005-0000-0000-00002B410000}"/>
    <cellStyle name="Note 6 4 4 3" xfId="26659" xr:uid="{00000000-0005-0000-0000-000023680000}"/>
    <cellStyle name="Note 6 4 5" xfId="16684" xr:uid="{00000000-0005-0000-0000-00002C410000}"/>
    <cellStyle name="Note 6 4 5 2" xfId="16685" xr:uid="{00000000-0005-0000-0000-00002D410000}"/>
    <cellStyle name="Note 6 4 6" xfId="16686" xr:uid="{00000000-0005-0000-0000-00002E410000}"/>
    <cellStyle name="Note 6 4 7" xfId="31608" xr:uid="{00000000-0005-0000-0000-0000787B0000}"/>
    <cellStyle name="Note 6 5" xfId="1065" xr:uid="{00000000-0005-0000-0000-000029040000}"/>
    <cellStyle name="Note 6 5 2" xfId="2075" xr:uid="{00000000-0005-0000-0000-00001B080000}"/>
    <cellStyle name="Note 6 5 2 2" xfId="16687" xr:uid="{00000000-0005-0000-0000-00002F410000}"/>
    <cellStyle name="Note 6 5 2 2 2" xfId="16688" xr:uid="{00000000-0005-0000-0000-000030410000}"/>
    <cellStyle name="Note 6 5 2 2 2 2" xfId="16689" xr:uid="{00000000-0005-0000-0000-000031410000}"/>
    <cellStyle name="Note 6 5 2 2 2 2 2" xfId="29262" xr:uid="{00000000-0005-0000-0000-00004E720000}"/>
    <cellStyle name="Note 6 5 2 2 3" xfId="16690" xr:uid="{00000000-0005-0000-0000-000032410000}"/>
    <cellStyle name="Note 6 5 2 2 3 2" xfId="16691" xr:uid="{00000000-0005-0000-0000-000033410000}"/>
    <cellStyle name="Note 6 5 2 2 3 3" xfId="30020" xr:uid="{00000000-0005-0000-0000-000044750000}"/>
    <cellStyle name="Note 6 5 2 2 4" xfId="16692" xr:uid="{00000000-0005-0000-0000-000034410000}"/>
    <cellStyle name="Note 6 5 2 3" xfId="16693" xr:uid="{00000000-0005-0000-0000-000035410000}"/>
    <cellStyle name="Note 6 5 2 3 2" xfId="16694" xr:uid="{00000000-0005-0000-0000-000036410000}"/>
    <cellStyle name="Note 6 5 2 3 2 2" xfId="26903" xr:uid="{00000000-0005-0000-0000-000017690000}"/>
    <cellStyle name="Note 6 5 2 3 3" xfId="25490" xr:uid="{00000000-0005-0000-0000-000092630000}"/>
    <cellStyle name="Note 6 5 2 4" xfId="16695" xr:uid="{00000000-0005-0000-0000-000037410000}"/>
    <cellStyle name="Note 6 5 2 4 2" xfId="16696" xr:uid="{00000000-0005-0000-0000-000038410000}"/>
    <cellStyle name="Note 6 5 2 5" xfId="16697" xr:uid="{00000000-0005-0000-0000-000039410000}"/>
    <cellStyle name="Note 6 5 3" xfId="16698" xr:uid="{00000000-0005-0000-0000-00003A410000}"/>
    <cellStyle name="Note 6 5 3 2" xfId="16699" xr:uid="{00000000-0005-0000-0000-00003B410000}"/>
    <cellStyle name="Note 6 5 3 2 2" xfId="16700" xr:uid="{00000000-0005-0000-0000-00003C410000}"/>
    <cellStyle name="Note 6 5 3 3" xfId="16701" xr:uid="{00000000-0005-0000-0000-00003D410000}"/>
    <cellStyle name="Note 6 5 3 3 2" xfId="16702" xr:uid="{00000000-0005-0000-0000-00003E410000}"/>
    <cellStyle name="Note 6 5 3 3 2 2" xfId="26115" xr:uid="{00000000-0005-0000-0000-000003660000}"/>
    <cellStyle name="Note 6 5 3 4" xfId="16703" xr:uid="{00000000-0005-0000-0000-00003F410000}"/>
    <cellStyle name="Note 6 5 3 4 2" xfId="26490" xr:uid="{00000000-0005-0000-0000-00007A670000}"/>
    <cellStyle name="Note 6 5 3 5" xfId="32485" xr:uid="{00000000-0005-0000-0000-0000E57E0000}"/>
    <cellStyle name="Note 6 5 4" xfId="16704" xr:uid="{00000000-0005-0000-0000-000040410000}"/>
    <cellStyle name="Note 6 5 4 2" xfId="16705" xr:uid="{00000000-0005-0000-0000-000041410000}"/>
    <cellStyle name="Note 6 5 4 2 2" xfId="26439" xr:uid="{00000000-0005-0000-0000-000047670000}"/>
    <cellStyle name="Note 6 5 5" xfId="16706" xr:uid="{00000000-0005-0000-0000-000042410000}"/>
    <cellStyle name="Note 6 5 5 2" xfId="16707" xr:uid="{00000000-0005-0000-0000-000043410000}"/>
    <cellStyle name="Note 6 5 5 2 2" xfId="30235" xr:uid="{00000000-0005-0000-0000-00001B760000}"/>
    <cellStyle name="Note 6 5 6" xfId="16708" xr:uid="{00000000-0005-0000-0000-000044410000}"/>
    <cellStyle name="Note 6 5 7" xfId="25313" xr:uid="{00000000-0005-0000-0000-0000E1620000}"/>
    <cellStyle name="Note 6 6" xfId="1116" xr:uid="{00000000-0005-0000-0000-00005C040000}"/>
    <cellStyle name="Note 6 6 2" xfId="16709" xr:uid="{00000000-0005-0000-0000-000045410000}"/>
    <cellStyle name="Note 6 6 2 2" xfId="16710" xr:uid="{00000000-0005-0000-0000-000046410000}"/>
    <cellStyle name="Note 6 6 2 2 2" xfId="16711" xr:uid="{00000000-0005-0000-0000-000047410000}"/>
    <cellStyle name="Note 6 6 2 2 2 2" xfId="27745" xr:uid="{00000000-0005-0000-0000-0000616C0000}"/>
    <cellStyle name="Note 6 6 2 3" xfId="16712" xr:uid="{00000000-0005-0000-0000-000048410000}"/>
    <cellStyle name="Note 6 6 2 3 2" xfId="16713" xr:uid="{00000000-0005-0000-0000-000049410000}"/>
    <cellStyle name="Note 6 6 2 3 2 2" xfId="27450" xr:uid="{00000000-0005-0000-0000-00003A6B0000}"/>
    <cellStyle name="Note 6 6 2 4" xfId="16714" xr:uid="{00000000-0005-0000-0000-00004A410000}"/>
    <cellStyle name="Note 6 6 2 5" xfId="32507" xr:uid="{00000000-0005-0000-0000-0000FB7E0000}"/>
    <cellStyle name="Note 6 6 3" xfId="16715" xr:uid="{00000000-0005-0000-0000-00004B410000}"/>
    <cellStyle name="Note 6 6 3 2" xfId="16716" xr:uid="{00000000-0005-0000-0000-00004C410000}"/>
    <cellStyle name="Note 6 6 4" xfId="16717" xr:uid="{00000000-0005-0000-0000-00004D410000}"/>
    <cellStyle name="Note 6 6 4 2" xfId="16718" xr:uid="{00000000-0005-0000-0000-00004E410000}"/>
    <cellStyle name="Note 6 6 5" xfId="16719" xr:uid="{00000000-0005-0000-0000-00004F410000}"/>
    <cellStyle name="Note 6 6 5 2" xfId="30775" xr:uid="{00000000-0005-0000-0000-000037780000}"/>
    <cellStyle name="Note 6 6 6" xfId="31962" xr:uid="{00000000-0005-0000-0000-0000DA7C0000}"/>
    <cellStyle name="Note 6 7" xfId="2836" xr:uid="{00000000-0005-0000-0000-0000140B0000}"/>
    <cellStyle name="Note 6 7 2" xfId="16720" xr:uid="{00000000-0005-0000-0000-000050410000}"/>
    <cellStyle name="Note 6 7 2 2" xfId="16721" xr:uid="{00000000-0005-0000-0000-000051410000}"/>
    <cellStyle name="Note 6 7 2 2 2" xfId="26895" xr:uid="{00000000-0005-0000-0000-00000F690000}"/>
    <cellStyle name="Note 6 7 3" xfId="16722" xr:uid="{00000000-0005-0000-0000-000052410000}"/>
    <cellStyle name="Note 6 7 3 2" xfId="16723" xr:uid="{00000000-0005-0000-0000-000053410000}"/>
    <cellStyle name="Note 6 7 3 3" xfId="27032" xr:uid="{00000000-0005-0000-0000-000098690000}"/>
    <cellStyle name="Note 6 7 4" xfId="16724" xr:uid="{00000000-0005-0000-0000-000054410000}"/>
    <cellStyle name="Note 6 7 5" xfId="31919" xr:uid="{00000000-0005-0000-0000-0000AF7C0000}"/>
    <cellStyle name="Note 6 8" xfId="16725" xr:uid="{00000000-0005-0000-0000-000055410000}"/>
    <cellStyle name="Note 6 8 2" xfId="16726" xr:uid="{00000000-0005-0000-0000-000056410000}"/>
    <cellStyle name="Note 6 8 2 2" xfId="28612" xr:uid="{00000000-0005-0000-0000-0000C46F0000}"/>
    <cellStyle name="Note 6 8 3" xfId="30901" xr:uid="{00000000-0005-0000-0000-0000B5780000}"/>
    <cellStyle name="Note 6 9" xfId="16727" xr:uid="{00000000-0005-0000-0000-000057410000}"/>
    <cellStyle name="Note 6 9 2" xfId="16728" xr:uid="{00000000-0005-0000-0000-000058410000}"/>
    <cellStyle name="Note 6 9 3" xfId="31109" xr:uid="{00000000-0005-0000-0000-000085790000}"/>
    <cellStyle name="Note 7" xfId="323" xr:uid="{00000000-0005-0000-0000-000043010000}"/>
    <cellStyle name="Note 8" xfId="25164" xr:uid="{00000000-0005-0000-0000-00004C620000}"/>
    <cellStyle name="Output" xfId="71" xr:uid="{00000000-0005-0000-0000-000047000000}"/>
    <cellStyle name="Output 2" xfId="296" xr:uid="{00000000-0005-0000-0000-000028010000}"/>
    <cellStyle name="Output 2 10" xfId="2837" xr:uid="{00000000-0005-0000-0000-0000150B0000}"/>
    <cellStyle name="Output 2 10 2" xfId="16729" xr:uid="{00000000-0005-0000-0000-000059410000}"/>
    <cellStyle name="Output 2 10 2 2" xfId="16730" xr:uid="{00000000-0005-0000-0000-00005A410000}"/>
    <cellStyle name="Output 2 10 2 3" xfId="29720" xr:uid="{00000000-0005-0000-0000-000018740000}"/>
    <cellStyle name="Output 2 10 3" xfId="16731" xr:uid="{00000000-0005-0000-0000-00005B410000}"/>
    <cellStyle name="Output 2 10 3 2" xfId="16732" xr:uid="{00000000-0005-0000-0000-00005C410000}"/>
    <cellStyle name="Output 2 10 4" xfId="16733" xr:uid="{00000000-0005-0000-0000-00005D410000}"/>
    <cellStyle name="Output 2 10 5" xfId="31920" xr:uid="{00000000-0005-0000-0000-0000B07C0000}"/>
    <cellStyle name="Output 2 11" xfId="16734" xr:uid="{00000000-0005-0000-0000-00005E410000}"/>
    <cellStyle name="Output 2 11 2" xfId="16735" xr:uid="{00000000-0005-0000-0000-00005F410000}"/>
    <cellStyle name="Output 2 11 3" xfId="27547" xr:uid="{00000000-0005-0000-0000-00009B6B0000}"/>
    <cellStyle name="Output 2 12" xfId="16736" xr:uid="{00000000-0005-0000-0000-000060410000}"/>
    <cellStyle name="Output 2 12 2" xfId="16737" xr:uid="{00000000-0005-0000-0000-000061410000}"/>
    <cellStyle name="Output 2 13" xfId="16738" xr:uid="{00000000-0005-0000-0000-000062410000}"/>
    <cellStyle name="Output 2 15" xfId="26271" xr:uid="{00000000-0005-0000-0000-00009F660000}"/>
    <cellStyle name="Output 2 2" xfId="795" xr:uid="{00000000-0005-0000-0000-00001B030000}"/>
    <cellStyle name="Output 2 2 10" xfId="16739" xr:uid="{00000000-0005-0000-0000-000063410000}"/>
    <cellStyle name="Output 2 2 11" xfId="28569" xr:uid="{00000000-0005-0000-0000-0000996F0000}"/>
    <cellStyle name="Output 2 2 2" xfId="989" xr:uid="{00000000-0005-0000-0000-0000DD030000}"/>
    <cellStyle name="Output 2 2 2 10" xfId="16740" xr:uid="{00000000-0005-0000-0000-000064410000}"/>
    <cellStyle name="Output 2 2 2 11" xfId="31425" xr:uid="{00000000-0005-0000-0000-0000C17A0000}"/>
    <cellStyle name="Output 2 2 2 2" xfId="1197" xr:uid="{00000000-0005-0000-0000-0000AD040000}"/>
    <cellStyle name="Output 2 2 2 2 2" xfId="1508" xr:uid="{00000000-0005-0000-0000-0000E4050000}"/>
    <cellStyle name="Output 2 2 2 2 2 2" xfId="2499" xr:uid="{00000000-0005-0000-0000-0000C3090000}"/>
    <cellStyle name="Output 2 2 2 2 2 2 2" xfId="16741" xr:uid="{00000000-0005-0000-0000-000065410000}"/>
    <cellStyle name="Output 2 2 2 2 2 2 2 2" xfId="16742" xr:uid="{00000000-0005-0000-0000-000066410000}"/>
    <cellStyle name="Output 2 2 2 2 2 2 2 2 2" xfId="16743" xr:uid="{00000000-0005-0000-0000-000067410000}"/>
    <cellStyle name="Output 2 2 2 2 2 2 2 3" xfId="16744" xr:uid="{00000000-0005-0000-0000-000068410000}"/>
    <cellStyle name="Output 2 2 2 2 2 2 2 3 2" xfId="16745" xr:uid="{00000000-0005-0000-0000-000069410000}"/>
    <cellStyle name="Output 2 2 2 2 2 2 2 4" xfId="16746" xr:uid="{00000000-0005-0000-0000-00006A410000}"/>
    <cellStyle name="Output 2 2 2 2 2 2 3" xfId="16747" xr:uid="{00000000-0005-0000-0000-00006B410000}"/>
    <cellStyle name="Output 2 2 2 2 2 2 3 2" xfId="16748" xr:uid="{00000000-0005-0000-0000-00006C410000}"/>
    <cellStyle name="Output 2 2 2 2 2 2 3 2 2" xfId="26444" xr:uid="{00000000-0005-0000-0000-00004C670000}"/>
    <cellStyle name="Output 2 2 2 2 2 2 4" xfId="16749" xr:uid="{00000000-0005-0000-0000-00006D410000}"/>
    <cellStyle name="Output 2 2 2 2 2 2 4 2" xfId="16750" xr:uid="{00000000-0005-0000-0000-00006E410000}"/>
    <cellStyle name="Output 2 2 2 2 2 2 5" xfId="16751" xr:uid="{00000000-0005-0000-0000-00006F410000}"/>
    <cellStyle name="Output 2 2 2 2 2 2 6" xfId="25216" xr:uid="{00000000-0005-0000-0000-000080620000}"/>
    <cellStyle name="Output 2 2 2 2 2 3" xfId="16752" xr:uid="{00000000-0005-0000-0000-000070410000}"/>
    <cellStyle name="Output 2 2 2 2 2 3 2" xfId="16753" xr:uid="{00000000-0005-0000-0000-000071410000}"/>
    <cellStyle name="Output 2 2 2 2 2 3 2 2" xfId="16754" xr:uid="{00000000-0005-0000-0000-000072410000}"/>
    <cellStyle name="Output 2 2 2 2 2 3 3" xfId="16755" xr:uid="{00000000-0005-0000-0000-000073410000}"/>
    <cellStyle name="Output 2 2 2 2 2 3 3 2" xfId="16756" xr:uid="{00000000-0005-0000-0000-000074410000}"/>
    <cellStyle name="Output 2 2 2 2 2 3 4" xfId="16757" xr:uid="{00000000-0005-0000-0000-000075410000}"/>
    <cellStyle name="Output 2 2 2 2 2 3 4 2" xfId="28283" xr:uid="{00000000-0005-0000-0000-00007B6E0000}"/>
    <cellStyle name="Output 2 2 2 2 2 4" xfId="16758" xr:uid="{00000000-0005-0000-0000-000076410000}"/>
    <cellStyle name="Output 2 2 2 2 2 4 2" xfId="16759" xr:uid="{00000000-0005-0000-0000-000077410000}"/>
    <cellStyle name="Output 2 2 2 2 2 4 2 2" xfId="27606" xr:uid="{00000000-0005-0000-0000-0000D66B0000}"/>
    <cellStyle name="Output 2 2 2 2 2 4 3" xfId="26715" xr:uid="{00000000-0005-0000-0000-00005B680000}"/>
    <cellStyle name="Output 2 2 2 2 2 5" xfId="16760" xr:uid="{00000000-0005-0000-0000-000078410000}"/>
    <cellStyle name="Output 2 2 2 2 2 5 2" xfId="16761" xr:uid="{00000000-0005-0000-0000-000079410000}"/>
    <cellStyle name="Output 2 2 2 2 2 5 2 2" xfId="28659" xr:uid="{00000000-0005-0000-0000-0000F36F0000}"/>
    <cellStyle name="Output 2 2 2 2 2 6" xfId="16762" xr:uid="{00000000-0005-0000-0000-00007A410000}"/>
    <cellStyle name="Output 2 2 2 2 2 6 2" xfId="28870" xr:uid="{00000000-0005-0000-0000-0000C6700000}"/>
    <cellStyle name="Output 2 2 2 2 3" xfId="1770" xr:uid="{00000000-0005-0000-0000-0000EA060000}"/>
    <cellStyle name="Output 2 2 2 2 3 2" xfId="2755" xr:uid="{00000000-0005-0000-0000-0000C30A0000}"/>
    <cellStyle name="Output 2 2 2 2 3 2 2" xfId="16763" xr:uid="{00000000-0005-0000-0000-00007B410000}"/>
    <cellStyle name="Output 2 2 2 2 3 2 2 2" xfId="16764" xr:uid="{00000000-0005-0000-0000-00007C410000}"/>
    <cellStyle name="Output 2 2 2 2 3 2 2 2 2" xfId="16765" xr:uid="{00000000-0005-0000-0000-00007D410000}"/>
    <cellStyle name="Output 2 2 2 2 3 2 2 2 3" xfId="28546" xr:uid="{00000000-0005-0000-0000-0000826F0000}"/>
    <cellStyle name="Output 2 2 2 2 3 2 2 3" xfId="16766" xr:uid="{00000000-0005-0000-0000-00007E410000}"/>
    <cellStyle name="Output 2 2 2 2 3 2 2 3 2" xfId="16767" xr:uid="{00000000-0005-0000-0000-00007F410000}"/>
    <cellStyle name="Output 2 2 2 2 3 2 2 3 2 2" xfId="30234" xr:uid="{00000000-0005-0000-0000-00001A760000}"/>
    <cellStyle name="Output 2 2 2 2 3 2 2 4" xfId="16768" xr:uid="{00000000-0005-0000-0000-000080410000}"/>
    <cellStyle name="Output 2 2 2 2 3 2 2 4 2" xfId="30938" xr:uid="{00000000-0005-0000-0000-0000DA780000}"/>
    <cellStyle name="Output 2 2 2 2 3 2 2 5" xfId="29535" xr:uid="{00000000-0005-0000-0000-00005F730000}"/>
    <cellStyle name="Output 2 2 2 2 3 2 3" xfId="16769" xr:uid="{00000000-0005-0000-0000-000081410000}"/>
    <cellStyle name="Output 2 2 2 2 3 2 3 2" xfId="16770" xr:uid="{00000000-0005-0000-0000-000082410000}"/>
    <cellStyle name="Output 2 2 2 2 3 2 4" xfId="16771" xr:uid="{00000000-0005-0000-0000-000083410000}"/>
    <cellStyle name="Output 2 2 2 2 3 2 4 2" xfId="16772" xr:uid="{00000000-0005-0000-0000-000084410000}"/>
    <cellStyle name="Output 2 2 2 2 3 2 4 2 2" xfId="29666" xr:uid="{00000000-0005-0000-0000-0000E2730000}"/>
    <cellStyle name="Output 2 2 2 2 3 2 5" xfId="16773" xr:uid="{00000000-0005-0000-0000-000085410000}"/>
    <cellStyle name="Output 2 2 2 2 3 2 6" xfId="32333" xr:uid="{00000000-0005-0000-0000-00004D7E0000}"/>
    <cellStyle name="Output 2 2 2 2 3 3" xfId="16774" xr:uid="{00000000-0005-0000-0000-000086410000}"/>
    <cellStyle name="Output 2 2 2 2 3 3 2" xfId="16775" xr:uid="{00000000-0005-0000-0000-000087410000}"/>
    <cellStyle name="Output 2 2 2 2 3 3 2 2" xfId="16776" xr:uid="{00000000-0005-0000-0000-000088410000}"/>
    <cellStyle name="Output 2 2 2 2 3 3 3" xfId="16777" xr:uid="{00000000-0005-0000-0000-000089410000}"/>
    <cellStyle name="Output 2 2 2 2 3 3 3 2" xfId="16778" xr:uid="{00000000-0005-0000-0000-00008A410000}"/>
    <cellStyle name="Output 2 2 2 2 3 3 4" xfId="16779" xr:uid="{00000000-0005-0000-0000-00008B410000}"/>
    <cellStyle name="Output 2 2 2 2 3 4" xfId="16780" xr:uid="{00000000-0005-0000-0000-00008C410000}"/>
    <cellStyle name="Output 2 2 2 2 3 4 2" xfId="16781" xr:uid="{00000000-0005-0000-0000-00008D410000}"/>
    <cellStyle name="Output 2 2 2 2 3 5" xfId="16782" xr:uid="{00000000-0005-0000-0000-00008E410000}"/>
    <cellStyle name="Output 2 2 2 2 3 5 2" xfId="16783" xr:uid="{00000000-0005-0000-0000-00008F410000}"/>
    <cellStyle name="Output 2 2 2 2 3 5 3" xfId="26845" xr:uid="{00000000-0005-0000-0000-0000DD680000}"/>
    <cellStyle name="Output 2 2 2 2 3 6" xfId="16784" xr:uid="{00000000-0005-0000-0000-000090410000}"/>
    <cellStyle name="Output 2 2 2 2 3 7" xfId="31897" xr:uid="{00000000-0005-0000-0000-0000997C0000}"/>
    <cellStyle name="Output 2 2 2 2 4" xfId="2195" xr:uid="{00000000-0005-0000-0000-000093080000}"/>
    <cellStyle name="Output 2 2 2 2 4 2" xfId="16785" xr:uid="{00000000-0005-0000-0000-000091410000}"/>
    <cellStyle name="Output 2 2 2 2 4 2 2" xfId="16786" xr:uid="{00000000-0005-0000-0000-000092410000}"/>
    <cellStyle name="Output 2 2 2 2 4 2 2 2" xfId="16787" xr:uid="{00000000-0005-0000-0000-000093410000}"/>
    <cellStyle name="Output 2 2 2 2 4 2 3" xfId="16788" xr:uid="{00000000-0005-0000-0000-000094410000}"/>
    <cellStyle name="Output 2 2 2 2 4 2 3 2" xfId="16789" xr:uid="{00000000-0005-0000-0000-000095410000}"/>
    <cellStyle name="Output 2 2 2 2 4 2 4" xfId="16790" xr:uid="{00000000-0005-0000-0000-000096410000}"/>
    <cellStyle name="Output 2 2 2 2 4 3" xfId="16791" xr:uid="{00000000-0005-0000-0000-000097410000}"/>
    <cellStyle name="Output 2 2 2 2 4 3 2" xfId="16792" xr:uid="{00000000-0005-0000-0000-000098410000}"/>
    <cellStyle name="Output 2 2 2 2 4 3 3" xfId="30855" xr:uid="{00000000-0005-0000-0000-000087780000}"/>
    <cellStyle name="Output 2 2 2 2 4 4" xfId="16793" xr:uid="{00000000-0005-0000-0000-000099410000}"/>
    <cellStyle name="Output 2 2 2 2 4 4 2" xfId="16794" xr:uid="{00000000-0005-0000-0000-00009A410000}"/>
    <cellStyle name="Output 2 2 2 2 4 5" xfId="16795" xr:uid="{00000000-0005-0000-0000-00009B410000}"/>
    <cellStyle name="Output 2 2 2 2 5" xfId="16796" xr:uid="{00000000-0005-0000-0000-00009C410000}"/>
    <cellStyle name="Output 2 2 2 2 5 2" xfId="16797" xr:uid="{00000000-0005-0000-0000-00009D410000}"/>
    <cellStyle name="Output 2 2 2 2 5 2 2" xfId="16798" xr:uid="{00000000-0005-0000-0000-00009E410000}"/>
    <cellStyle name="Output 2 2 2 2 5 2 3" xfId="26235" xr:uid="{00000000-0005-0000-0000-00007B660000}"/>
    <cellStyle name="Output 2 2 2 2 5 3" xfId="16799" xr:uid="{00000000-0005-0000-0000-00009F410000}"/>
    <cellStyle name="Output 2 2 2 2 5 3 2" xfId="16800" xr:uid="{00000000-0005-0000-0000-0000A0410000}"/>
    <cellStyle name="Output 2 2 2 2 5 3 2 2" xfId="29819" xr:uid="{00000000-0005-0000-0000-00007B740000}"/>
    <cellStyle name="Output 2 2 2 2 5 4" xfId="16801" xr:uid="{00000000-0005-0000-0000-0000A1410000}"/>
    <cellStyle name="Output 2 2 2 2 5 5" xfId="27466" xr:uid="{00000000-0005-0000-0000-00004A6B0000}"/>
    <cellStyle name="Output 2 2 2 2 6" xfId="16802" xr:uid="{00000000-0005-0000-0000-0000A2410000}"/>
    <cellStyle name="Output 2 2 2 2 6 2" xfId="16803" xr:uid="{00000000-0005-0000-0000-0000A3410000}"/>
    <cellStyle name="Output 2 2 2 2 6 2 2" xfId="26675" xr:uid="{00000000-0005-0000-0000-000033680000}"/>
    <cellStyle name="Output 2 2 2 2 7" xfId="16804" xr:uid="{00000000-0005-0000-0000-0000A4410000}"/>
    <cellStyle name="Output 2 2 2 2 7 2" xfId="16805" xr:uid="{00000000-0005-0000-0000-0000A5410000}"/>
    <cellStyle name="Output 2 2 2 2 7 2 2" xfId="26745" xr:uid="{00000000-0005-0000-0000-000079680000}"/>
    <cellStyle name="Output 2 2 2 2 8" xfId="16806" xr:uid="{00000000-0005-0000-0000-0000A6410000}"/>
    <cellStyle name="Output 2 2 2 2 8 2" xfId="27694" xr:uid="{00000000-0005-0000-0000-00002E6C0000}"/>
    <cellStyle name="Output 2 2 2 2 9" xfId="31574" xr:uid="{00000000-0005-0000-0000-0000567B0000}"/>
    <cellStyle name="Output 2 2 2 3" xfId="1427" xr:uid="{00000000-0005-0000-0000-000093050000}"/>
    <cellStyle name="Output 2 2 2 3 2" xfId="1689" xr:uid="{00000000-0005-0000-0000-000099060000}"/>
    <cellStyle name="Output 2 2 2 3 2 2" xfId="2674" xr:uid="{00000000-0005-0000-0000-0000720A0000}"/>
    <cellStyle name="Output 2 2 2 3 2 2 2" xfId="16807" xr:uid="{00000000-0005-0000-0000-0000A7410000}"/>
    <cellStyle name="Output 2 2 2 3 2 2 2 2" xfId="16808" xr:uid="{00000000-0005-0000-0000-0000A8410000}"/>
    <cellStyle name="Output 2 2 2 3 2 2 2 2 2" xfId="16809" xr:uid="{00000000-0005-0000-0000-0000A9410000}"/>
    <cellStyle name="Output 2 2 2 3 2 2 2 3" xfId="16810" xr:uid="{00000000-0005-0000-0000-0000AA410000}"/>
    <cellStyle name="Output 2 2 2 3 2 2 2 3 2" xfId="16811" xr:uid="{00000000-0005-0000-0000-0000AB410000}"/>
    <cellStyle name="Output 2 2 2 3 2 2 2 3 3" xfId="26905" xr:uid="{00000000-0005-0000-0000-000019690000}"/>
    <cellStyle name="Output 2 2 2 3 2 2 2 4" xfId="16812" xr:uid="{00000000-0005-0000-0000-0000AC410000}"/>
    <cellStyle name="Output 2 2 2 3 2 2 2 5" xfId="29951" xr:uid="{00000000-0005-0000-0000-0000FF740000}"/>
    <cellStyle name="Output 2 2 2 3 2 2 3" xfId="16813" xr:uid="{00000000-0005-0000-0000-0000AD410000}"/>
    <cellStyle name="Output 2 2 2 3 2 2 3 2" xfId="16814" xr:uid="{00000000-0005-0000-0000-0000AE410000}"/>
    <cellStyle name="Output 2 2 2 3 2 2 3 2 2" xfId="27282" xr:uid="{00000000-0005-0000-0000-0000926A0000}"/>
    <cellStyle name="Output 2 2 2 3 2 2 4" xfId="16815" xr:uid="{00000000-0005-0000-0000-0000AF410000}"/>
    <cellStyle name="Output 2 2 2 3 2 2 4 2" xfId="16816" xr:uid="{00000000-0005-0000-0000-0000B0410000}"/>
    <cellStyle name="Output 2 2 2 3 2 2 4 3" xfId="30795" xr:uid="{00000000-0005-0000-0000-00004B780000}"/>
    <cellStyle name="Output 2 2 2 3 2 2 5" xfId="16817" xr:uid="{00000000-0005-0000-0000-0000B1410000}"/>
    <cellStyle name="Output 2 2 2 3 2 2 6" xfId="32286" xr:uid="{00000000-0005-0000-0000-00001E7E0000}"/>
    <cellStyle name="Output 2 2 2 3 2 3" xfId="16818" xr:uid="{00000000-0005-0000-0000-0000B2410000}"/>
    <cellStyle name="Output 2 2 2 3 2 3 2" xfId="16819" xr:uid="{00000000-0005-0000-0000-0000B3410000}"/>
    <cellStyle name="Output 2 2 2 3 2 3 2 2" xfId="16820" xr:uid="{00000000-0005-0000-0000-0000B4410000}"/>
    <cellStyle name="Output 2 2 2 3 2 3 3" xfId="16821" xr:uid="{00000000-0005-0000-0000-0000B5410000}"/>
    <cellStyle name="Output 2 2 2 3 2 3 3 2" xfId="16822" xr:uid="{00000000-0005-0000-0000-0000B6410000}"/>
    <cellStyle name="Output 2 2 2 3 2 3 3 3" xfId="27064" xr:uid="{00000000-0005-0000-0000-0000B8690000}"/>
    <cellStyle name="Output 2 2 2 3 2 3 4" xfId="16823" xr:uid="{00000000-0005-0000-0000-0000B7410000}"/>
    <cellStyle name="Output 2 2 2 3 2 4" xfId="16824" xr:uid="{00000000-0005-0000-0000-0000B8410000}"/>
    <cellStyle name="Output 2 2 2 3 2 4 2" xfId="16825" xr:uid="{00000000-0005-0000-0000-0000B9410000}"/>
    <cellStyle name="Output 2 2 2 3 2 4 3" xfId="31121" xr:uid="{00000000-0005-0000-0000-000091790000}"/>
    <cellStyle name="Output 2 2 2 3 2 5" xfId="16826" xr:uid="{00000000-0005-0000-0000-0000BA410000}"/>
    <cellStyle name="Output 2 2 2 3 2 5 2" xfId="16827" xr:uid="{00000000-0005-0000-0000-0000BB410000}"/>
    <cellStyle name="Output 2 2 2 3 2 6" xfId="16828" xr:uid="{00000000-0005-0000-0000-0000BC410000}"/>
    <cellStyle name="Output 2 2 2 3 2 7" xfId="31847" xr:uid="{00000000-0005-0000-0000-0000677C0000}"/>
    <cellStyle name="Output 2 2 2 3 3" xfId="2418" xr:uid="{00000000-0005-0000-0000-000072090000}"/>
    <cellStyle name="Output 2 2 2 3 3 2" xfId="16829" xr:uid="{00000000-0005-0000-0000-0000BD410000}"/>
    <cellStyle name="Output 2 2 2 3 3 2 2" xfId="16830" xr:uid="{00000000-0005-0000-0000-0000BE410000}"/>
    <cellStyle name="Output 2 2 2 3 3 2 2 2" xfId="16831" xr:uid="{00000000-0005-0000-0000-0000BF410000}"/>
    <cellStyle name="Output 2 2 2 3 3 2 2 3" xfId="29661" xr:uid="{00000000-0005-0000-0000-0000DD730000}"/>
    <cellStyle name="Output 2 2 2 3 3 2 3" xfId="16832" xr:uid="{00000000-0005-0000-0000-0000C0410000}"/>
    <cellStyle name="Output 2 2 2 3 3 2 3 2" xfId="16833" xr:uid="{00000000-0005-0000-0000-0000C1410000}"/>
    <cellStyle name="Output 2 2 2 3 3 2 4" xfId="16834" xr:uid="{00000000-0005-0000-0000-0000C2410000}"/>
    <cellStyle name="Output 2 2 2 3 3 3" xfId="16835" xr:uid="{00000000-0005-0000-0000-0000C3410000}"/>
    <cellStyle name="Output 2 2 2 3 3 3 2" xfId="16836" xr:uid="{00000000-0005-0000-0000-0000C4410000}"/>
    <cellStyle name="Output 2 2 2 3 3 4" xfId="16837" xr:uid="{00000000-0005-0000-0000-0000C5410000}"/>
    <cellStyle name="Output 2 2 2 3 3 4 2" xfId="16838" xr:uid="{00000000-0005-0000-0000-0000C6410000}"/>
    <cellStyle name="Output 2 2 2 3 3 4 2 2" xfId="30626" xr:uid="{00000000-0005-0000-0000-0000A2770000}"/>
    <cellStyle name="Output 2 2 2 3 3 5" xfId="16839" xr:uid="{00000000-0005-0000-0000-0000C7410000}"/>
    <cellStyle name="Output 2 2 2 3 3 6" xfId="28268" xr:uid="{00000000-0005-0000-0000-00006C6E0000}"/>
    <cellStyle name="Output 2 2 2 3 4" xfId="16840" xr:uid="{00000000-0005-0000-0000-0000C8410000}"/>
    <cellStyle name="Output 2 2 2 3 4 2" xfId="16841" xr:uid="{00000000-0005-0000-0000-0000C9410000}"/>
    <cellStyle name="Output 2 2 2 3 4 2 2" xfId="16842" xr:uid="{00000000-0005-0000-0000-0000CA410000}"/>
    <cellStyle name="Output 2 2 2 3 4 3" xfId="16843" xr:uid="{00000000-0005-0000-0000-0000CB410000}"/>
    <cellStyle name="Output 2 2 2 3 4 3 2" xfId="16844" xr:uid="{00000000-0005-0000-0000-0000CC410000}"/>
    <cellStyle name="Output 2 2 2 3 4 4" xfId="16845" xr:uid="{00000000-0005-0000-0000-0000CD410000}"/>
    <cellStyle name="Output 2 2 2 3 4 5" xfId="26785" xr:uid="{00000000-0005-0000-0000-0000A1680000}"/>
    <cellStyle name="Output 2 2 2 3 5" xfId="16846" xr:uid="{00000000-0005-0000-0000-0000CE410000}"/>
    <cellStyle name="Output 2 2 2 3 5 2" xfId="16847" xr:uid="{00000000-0005-0000-0000-0000CF410000}"/>
    <cellStyle name="Output 2 2 2 3 5 3" xfId="27002" xr:uid="{00000000-0005-0000-0000-00007A690000}"/>
    <cellStyle name="Output 2 2 2 3 6" xfId="16848" xr:uid="{00000000-0005-0000-0000-0000D0410000}"/>
    <cellStyle name="Output 2 2 2 3 6 2" xfId="16849" xr:uid="{00000000-0005-0000-0000-0000D1410000}"/>
    <cellStyle name="Output 2 2 2 3 7" xfId="16850" xr:uid="{00000000-0005-0000-0000-0000D2410000}"/>
    <cellStyle name="Output 2 2 2 3 8" xfId="31524" xr:uid="{00000000-0005-0000-0000-0000247B0000}"/>
    <cellStyle name="Output 2 2 2 4" xfId="1291" xr:uid="{00000000-0005-0000-0000-00000B050000}"/>
    <cellStyle name="Output 2 2 2 4 2" xfId="2282" xr:uid="{00000000-0005-0000-0000-0000EA080000}"/>
    <cellStyle name="Output 2 2 2 4 2 2" xfId="16851" xr:uid="{00000000-0005-0000-0000-0000D3410000}"/>
    <cellStyle name="Output 2 2 2 4 2 2 2" xfId="16852" xr:uid="{00000000-0005-0000-0000-0000D4410000}"/>
    <cellStyle name="Output 2 2 2 4 2 2 2 2" xfId="16853" xr:uid="{00000000-0005-0000-0000-0000D5410000}"/>
    <cellStyle name="Output 2 2 2 4 2 2 3" xfId="16854" xr:uid="{00000000-0005-0000-0000-0000D6410000}"/>
    <cellStyle name="Output 2 2 2 4 2 2 3 2" xfId="16855" xr:uid="{00000000-0005-0000-0000-0000D7410000}"/>
    <cellStyle name="Output 2 2 2 4 2 2 4" xfId="16856" xr:uid="{00000000-0005-0000-0000-0000D8410000}"/>
    <cellStyle name="Output 2 2 2 4 2 3" xfId="16857" xr:uid="{00000000-0005-0000-0000-0000D9410000}"/>
    <cellStyle name="Output 2 2 2 4 2 3 2" xfId="16858" xr:uid="{00000000-0005-0000-0000-0000DA410000}"/>
    <cellStyle name="Output 2 2 2 4 2 4" xfId="16859" xr:uid="{00000000-0005-0000-0000-0000DB410000}"/>
    <cellStyle name="Output 2 2 2 4 2 4 2" xfId="16860" xr:uid="{00000000-0005-0000-0000-0000DC410000}"/>
    <cellStyle name="Output 2 2 2 4 2 5" xfId="16861" xr:uid="{00000000-0005-0000-0000-0000DD410000}"/>
    <cellStyle name="Output 2 2 2 4 3" xfId="16862" xr:uid="{00000000-0005-0000-0000-0000DE410000}"/>
    <cellStyle name="Output 2 2 2 4 3 2" xfId="16863" xr:uid="{00000000-0005-0000-0000-0000DF410000}"/>
    <cellStyle name="Output 2 2 2 4 3 2 2" xfId="16864" xr:uid="{00000000-0005-0000-0000-0000E0410000}"/>
    <cellStyle name="Output 2 2 2 4 3 2 3" xfId="26214" xr:uid="{00000000-0005-0000-0000-000066660000}"/>
    <cellStyle name="Output 2 2 2 4 3 3" xfId="16865" xr:uid="{00000000-0005-0000-0000-0000E1410000}"/>
    <cellStyle name="Output 2 2 2 4 3 3 2" xfId="16866" xr:uid="{00000000-0005-0000-0000-0000E2410000}"/>
    <cellStyle name="Output 2 2 2 4 3 4" xfId="16867" xr:uid="{00000000-0005-0000-0000-0000E3410000}"/>
    <cellStyle name="Output 2 2 2 4 3 5" xfId="29490" xr:uid="{00000000-0005-0000-0000-000032730000}"/>
    <cellStyle name="Output 2 2 2 4 4" xfId="16868" xr:uid="{00000000-0005-0000-0000-0000E4410000}"/>
    <cellStyle name="Output 2 2 2 4 4 2" xfId="16869" xr:uid="{00000000-0005-0000-0000-0000E5410000}"/>
    <cellStyle name="Output 2 2 2 4 4 2 2" xfId="29673" xr:uid="{00000000-0005-0000-0000-0000E9730000}"/>
    <cellStyle name="Output 2 2 2 4 4 3" xfId="26190" xr:uid="{00000000-0005-0000-0000-00004E660000}"/>
    <cellStyle name="Output 2 2 2 4 5" xfId="16870" xr:uid="{00000000-0005-0000-0000-0000E6410000}"/>
    <cellStyle name="Output 2 2 2 4 5 2" xfId="16871" xr:uid="{00000000-0005-0000-0000-0000E7410000}"/>
    <cellStyle name="Output 2 2 2 4 5 3" xfId="27422" xr:uid="{00000000-0005-0000-0000-00001E6B0000}"/>
    <cellStyle name="Output 2 2 2 4 6" xfId="16872" xr:uid="{00000000-0005-0000-0000-0000E8410000}"/>
    <cellStyle name="Output 2 2 2 4 7" xfId="31665" xr:uid="{00000000-0005-0000-0000-0000B17B0000}"/>
    <cellStyle name="Output 2 2 2 5" xfId="1553" xr:uid="{00000000-0005-0000-0000-000011060000}"/>
    <cellStyle name="Output 2 2 2 5 2" xfId="2538" xr:uid="{00000000-0005-0000-0000-0000EA090000}"/>
    <cellStyle name="Output 2 2 2 5 2 2" xfId="16873" xr:uid="{00000000-0005-0000-0000-0000E9410000}"/>
    <cellStyle name="Output 2 2 2 5 2 2 2" xfId="16874" xr:uid="{00000000-0005-0000-0000-0000EA410000}"/>
    <cellStyle name="Output 2 2 2 5 2 2 2 2" xfId="16875" xr:uid="{00000000-0005-0000-0000-0000EB410000}"/>
    <cellStyle name="Output 2 2 2 5 2 2 3" xfId="16876" xr:uid="{00000000-0005-0000-0000-0000EC410000}"/>
    <cellStyle name="Output 2 2 2 5 2 2 3 2" xfId="16877" xr:uid="{00000000-0005-0000-0000-0000ED410000}"/>
    <cellStyle name="Output 2 2 2 5 2 2 3 2 2" xfId="29404" xr:uid="{00000000-0005-0000-0000-0000DC720000}"/>
    <cellStyle name="Output 2 2 2 5 2 2 4" xfId="16878" xr:uid="{00000000-0005-0000-0000-0000EE410000}"/>
    <cellStyle name="Output 2 2 2 5 2 3" xfId="16879" xr:uid="{00000000-0005-0000-0000-0000EF410000}"/>
    <cellStyle name="Output 2 2 2 5 2 3 2" xfId="16880" xr:uid="{00000000-0005-0000-0000-0000F0410000}"/>
    <cellStyle name="Output 2 2 2 5 2 3 3" xfId="27728" xr:uid="{00000000-0005-0000-0000-0000506C0000}"/>
    <cellStyle name="Output 2 2 2 5 2 4" xfId="16881" xr:uid="{00000000-0005-0000-0000-0000F1410000}"/>
    <cellStyle name="Output 2 2 2 5 2 4 2" xfId="16882" xr:uid="{00000000-0005-0000-0000-0000F2410000}"/>
    <cellStyle name="Output 2 2 2 5 2 5" xfId="16883" xr:uid="{00000000-0005-0000-0000-0000F3410000}"/>
    <cellStyle name="Output 2 2 2 5 2 6" xfId="29093" xr:uid="{00000000-0005-0000-0000-0000A5710000}"/>
    <cellStyle name="Output 2 2 2 5 3" xfId="16884" xr:uid="{00000000-0005-0000-0000-0000F4410000}"/>
    <cellStyle name="Output 2 2 2 5 3 2" xfId="16885" xr:uid="{00000000-0005-0000-0000-0000F5410000}"/>
    <cellStyle name="Output 2 2 2 5 3 2 2" xfId="16886" xr:uid="{00000000-0005-0000-0000-0000F6410000}"/>
    <cellStyle name="Output 2 2 2 5 3 3" xfId="16887" xr:uid="{00000000-0005-0000-0000-0000F7410000}"/>
    <cellStyle name="Output 2 2 2 5 3 3 2" xfId="16888" xr:uid="{00000000-0005-0000-0000-0000F8410000}"/>
    <cellStyle name="Output 2 2 2 5 3 4" xfId="16889" xr:uid="{00000000-0005-0000-0000-0000F9410000}"/>
    <cellStyle name="Output 2 2 2 5 4" xfId="16890" xr:uid="{00000000-0005-0000-0000-0000FA410000}"/>
    <cellStyle name="Output 2 2 2 5 4 2" xfId="16891" xr:uid="{00000000-0005-0000-0000-0000FB410000}"/>
    <cellStyle name="Output 2 2 2 5 5" xfId="16892" xr:uid="{00000000-0005-0000-0000-0000FC410000}"/>
    <cellStyle name="Output 2 2 2 5 5 2" xfId="16893" xr:uid="{00000000-0005-0000-0000-0000FD410000}"/>
    <cellStyle name="Output 2 2 2 5 5 2 2" xfId="27502" xr:uid="{00000000-0005-0000-0000-00006E6B0000}"/>
    <cellStyle name="Output 2 2 2 5 6" xfId="16894" xr:uid="{00000000-0005-0000-0000-0000FE410000}"/>
    <cellStyle name="Output 2 2 2 5 6 2" xfId="27125" xr:uid="{00000000-0005-0000-0000-0000F5690000}"/>
    <cellStyle name="Output 2 2 2 5 7" xfId="31767" xr:uid="{00000000-0005-0000-0000-0000177C0000}"/>
    <cellStyle name="Output 2 2 2 6" xfId="2011" xr:uid="{00000000-0005-0000-0000-0000DB070000}"/>
    <cellStyle name="Output 2 2 2 6 2" xfId="16895" xr:uid="{00000000-0005-0000-0000-0000FF410000}"/>
    <cellStyle name="Output 2 2 2 6 2 2" xfId="16896" xr:uid="{00000000-0005-0000-0000-000000420000}"/>
    <cellStyle name="Output 2 2 2 6 2 2 2" xfId="16897" xr:uid="{00000000-0005-0000-0000-000001420000}"/>
    <cellStyle name="Output 2 2 2 6 2 2 2 2" xfId="26798" xr:uid="{00000000-0005-0000-0000-0000AE680000}"/>
    <cellStyle name="Output 2 2 2 6 2 3" xfId="16898" xr:uid="{00000000-0005-0000-0000-000002420000}"/>
    <cellStyle name="Output 2 2 2 6 2 3 2" xfId="16899" xr:uid="{00000000-0005-0000-0000-000003420000}"/>
    <cellStyle name="Output 2 2 2 6 2 3 2 2" xfId="30654" xr:uid="{00000000-0005-0000-0000-0000BE770000}"/>
    <cellStyle name="Output 2 2 2 6 2 4" xfId="16900" xr:uid="{00000000-0005-0000-0000-000004420000}"/>
    <cellStyle name="Output 2 2 2 6 2 4 2" xfId="25172" xr:uid="{00000000-0005-0000-0000-000054620000}"/>
    <cellStyle name="Output 2 2 2 6 3" xfId="16901" xr:uid="{00000000-0005-0000-0000-000005420000}"/>
    <cellStyle name="Output 2 2 2 6 3 2" xfId="16902" xr:uid="{00000000-0005-0000-0000-000006420000}"/>
    <cellStyle name="Output 2 2 2 6 3 3" xfId="29200" xr:uid="{00000000-0005-0000-0000-000010720000}"/>
    <cellStyle name="Output 2 2 2 6 4" xfId="16903" xr:uid="{00000000-0005-0000-0000-000007420000}"/>
    <cellStyle name="Output 2 2 2 6 4 2" xfId="16904" xr:uid="{00000000-0005-0000-0000-000008420000}"/>
    <cellStyle name="Output 2 2 2 6 5" xfId="16905" xr:uid="{00000000-0005-0000-0000-000009420000}"/>
    <cellStyle name="Output 2 2 2 6 6" xfId="32094" xr:uid="{00000000-0005-0000-0000-00005E7D0000}"/>
    <cellStyle name="Output 2 2 2 7" xfId="2838" xr:uid="{00000000-0005-0000-0000-0000160B0000}"/>
    <cellStyle name="Output 2 2 2 7 2" xfId="16906" xr:uid="{00000000-0005-0000-0000-00000A420000}"/>
    <cellStyle name="Output 2 2 2 7 2 2" xfId="16907" xr:uid="{00000000-0005-0000-0000-00000B420000}"/>
    <cellStyle name="Output 2 2 2 7 3" xfId="16908" xr:uid="{00000000-0005-0000-0000-00000C420000}"/>
    <cellStyle name="Output 2 2 2 7 3 2" xfId="16909" xr:uid="{00000000-0005-0000-0000-00000D420000}"/>
    <cellStyle name="Output 2 2 2 7 3 2 2" xfId="27098" xr:uid="{00000000-0005-0000-0000-0000DA690000}"/>
    <cellStyle name="Output 2 2 2 7 4" xfId="16910" xr:uid="{00000000-0005-0000-0000-00000E420000}"/>
    <cellStyle name="Output 2 2 2 7 5" xfId="26201" xr:uid="{00000000-0005-0000-0000-000059660000}"/>
    <cellStyle name="Output 2 2 2 8" xfId="16911" xr:uid="{00000000-0005-0000-0000-00000F420000}"/>
    <cellStyle name="Output 2 2 2 8 2" xfId="16912" xr:uid="{00000000-0005-0000-0000-000010420000}"/>
    <cellStyle name="Output 2 2 2 9" xfId="16913" xr:uid="{00000000-0005-0000-0000-000011420000}"/>
    <cellStyle name="Output 2 2 2 9 2" xfId="16914" xr:uid="{00000000-0005-0000-0000-000012420000}"/>
    <cellStyle name="Output 2 2 3" xfId="1227" xr:uid="{00000000-0005-0000-0000-0000CB040000}"/>
    <cellStyle name="Output 2 2 3 2" xfId="1345" xr:uid="{00000000-0005-0000-0000-000041050000}"/>
    <cellStyle name="Output 2 2 3 2 2" xfId="2336" xr:uid="{00000000-0005-0000-0000-000020090000}"/>
    <cellStyle name="Output 2 2 3 2 2 2" xfId="16915" xr:uid="{00000000-0005-0000-0000-000013420000}"/>
    <cellStyle name="Output 2 2 3 2 2 2 2" xfId="16916" xr:uid="{00000000-0005-0000-0000-000014420000}"/>
    <cellStyle name="Output 2 2 3 2 2 2 2 2" xfId="16917" xr:uid="{00000000-0005-0000-0000-000015420000}"/>
    <cellStyle name="Output 2 2 3 2 2 2 3" xfId="16918" xr:uid="{00000000-0005-0000-0000-000016420000}"/>
    <cellStyle name="Output 2 2 3 2 2 2 3 2" xfId="16919" xr:uid="{00000000-0005-0000-0000-000017420000}"/>
    <cellStyle name="Output 2 2 3 2 2 2 4" xfId="16920" xr:uid="{00000000-0005-0000-0000-000018420000}"/>
    <cellStyle name="Output 2 2 3 2 2 2 5" xfId="28795" xr:uid="{00000000-0005-0000-0000-00007B700000}"/>
    <cellStyle name="Output 2 2 3 2 2 3" xfId="16921" xr:uid="{00000000-0005-0000-0000-000019420000}"/>
    <cellStyle name="Output 2 2 3 2 2 3 2" xfId="16922" xr:uid="{00000000-0005-0000-0000-00001A420000}"/>
    <cellStyle name="Output 2 2 3 2 2 4" xfId="16923" xr:uid="{00000000-0005-0000-0000-00001B420000}"/>
    <cellStyle name="Output 2 2 3 2 2 4 2" xfId="16924" xr:uid="{00000000-0005-0000-0000-00001C420000}"/>
    <cellStyle name="Output 2 2 3 2 2 5" xfId="16925" xr:uid="{00000000-0005-0000-0000-00001D420000}"/>
    <cellStyle name="Output 2 2 3 2 2 6" xfId="28023" xr:uid="{00000000-0005-0000-0000-0000776D0000}"/>
    <cellStyle name="Output 2 2 3 2 3" xfId="16926" xr:uid="{00000000-0005-0000-0000-00001E420000}"/>
    <cellStyle name="Output 2 2 3 2 3 2" xfId="16927" xr:uid="{00000000-0005-0000-0000-00001F420000}"/>
    <cellStyle name="Output 2 2 3 2 3 2 2" xfId="16928" xr:uid="{00000000-0005-0000-0000-000020420000}"/>
    <cellStyle name="Output 2 2 3 2 3 2 3" xfId="30551" xr:uid="{00000000-0005-0000-0000-000057770000}"/>
    <cellStyle name="Output 2 2 3 2 3 3" xfId="16929" xr:uid="{00000000-0005-0000-0000-000021420000}"/>
    <cellStyle name="Output 2 2 3 2 3 3 2" xfId="16930" xr:uid="{00000000-0005-0000-0000-000022420000}"/>
    <cellStyle name="Output 2 2 3 2 3 4" xfId="16931" xr:uid="{00000000-0005-0000-0000-000023420000}"/>
    <cellStyle name="Output 2 2 3 2 4" xfId="16932" xr:uid="{00000000-0005-0000-0000-000024420000}"/>
    <cellStyle name="Output 2 2 3 2 4 2" xfId="16933" xr:uid="{00000000-0005-0000-0000-000025420000}"/>
    <cellStyle name="Output 2 2 3 2 5" xfId="16934" xr:uid="{00000000-0005-0000-0000-000026420000}"/>
    <cellStyle name="Output 2 2 3 2 5 2" xfId="16935" xr:uid="{00000000-0005-0000-0000-000027420000}"/>
    <cellStyle name="Output 2 2 3 2 5 3" xfId="27296" xr:uid="{00000000-0005-0000-0000-0000A06A0000}"/>
    <cellStyle name="Output 2 2 3 2 6" xfId="16936" xr:uid="{00000000-0005-0000-0000-000028420000}"/>
    <cellStyle name="Output 2 2 3 3" xfId="1607" xr:uid="{00000000-0005-0000-0000-000047060000}"/>
    <cellStyle name="Output 2 2 3 3 2" xfId="2592" xr:uid="{00000000-0005-0000-0000-0000200A0000}"/>
    <cellStyle name="Output 2 2 3 3 2 2" xfId="16937" xr:uid="{00000000-0005-0000-0000-000029420000}"/>
    <cellStyle name="Output 2 2 3 3 2 2 2" xfId="16938" xr:uid="{00000000-0005-0000-0000-00002A420000}"/>
    <cellStyle name="Output 2 2 3 3 2 2 2 2" xfId="16939" xr:uid="{00000000-0005-0000-0000-00002B420000}"/>
    <cellStyle name="Output 2 2 3 3 2 2 2 2 2" xfId="29577" xr:uid="{00000000-0005-0000-0000-000089730000}"/>
    <cellStyle name="Output 2 2 3 3 2 2 3" xfId="16940" xr:uid="{00000000-0005-0000-0000-00002C420000}"/>
    <cellStyle name="Output 2 2 3 3 2 2 3 2" xfId="16941" xr:uid="{00000000-0005-0000-0000-00002D420000}"/>
    <cellStyle name="Output 2 2 3 3 2 2 3 3" xfId="28109" xr:uid="{00000000-0005-0000-0000-0000CD6D0000}"/>
    <cellStyle name="Output 2 2 3 3 2 2 4" xfId="16942" xr:uid="{00000000-0005-0000-0000-00002E420000}"/>
    <cellStyle name="Output 2 2 3 3 2 2 4 2" xfId="29089" xr:uid="{00000000-0005-0000-0000-0000A1710000}"/>
    <cellStyle name="Output 2 2 3 3 2 2 5" xfId="25778" xr:uid="{00000000-0005-0000-0000-0000B2640000}"/>
    <cellStyle name="Output 2 2 3 3 2 3" xfId="16943" xr:uid="{00000000-0005-0000-0000-00002F420000}"/>
    <cellStyle name="Output 2 2 3 3 2 3 2" xfId="16944" xr:uid="{00000000-0005-0000-0000-000030420000}"/>
    <cellStyle name="Output 2 2 3 3 2 3 3" xfId="25300" xr:uid="{00000000-0005-0000-0000-0000D4620000}"/>
    <cellStyle name="Output 2 2 3 3 2 4" xfId="16945" xr:uid="{00000000-0005-0000-0000-000031420000}"/>
    <cellStyle name="Output 2 2 3 3 2 4 2" xfId="16946" xr:uid="{00000000-0005-0000-0000-000032420000}"/>
    <cellStyle name="Output 2 2 3 3 2 4 3" xfId="27783" xr:uid="{00000000-0005-0000-0000-0000876C0000}"/>
    <cellStyle name="Output 2 2 3 3 2 5" xfId="16947" xr:uid="{00000000-0005-0000-0000-000033420000}"/>
    <cellStyle name="Output 2 2 3 3 3" xfId="16948" xr:uid="{00000000-0005-0000-0000-000034420000}"/>
    <cellStyle name="Output 2 2 3 3 3 2" xfId="16949" xr:uid="{00000000-0005-0000-0000-000035420000}"/>
    <cellStyle name="Output 2 2 3 3 3 2 2" xfId="16950" xr:uid="{00000000-0005-0000-0000-000036420000}"/>
    <cellStyle name="Output 2 2 3 3 3 3" xfId="16951" xr:uid="{00000000-0005-0000-0000-000037420000}"/>
    <cellStyle name="Output 2 2 3 3 3 3 2" xfId="16952" xr:uid="{00000000-0005-0000-0000-000038420000}"/>
    <cellStyle name="Output 2 2 3 3 3 4" xfId="16953" xr:uid="{00000000-0005-0000-0000-000039420000}"/>
    <cellStyle name="Output 2 2 3 3 3 5" xfId="25224" xr:uid="{00000000-0005-0000-0000-000088620000}"/>
    <cellStyle name="Output 2 2 3 3 4" xfId="16954" xr:uid="{00000000-0005-0000-0000-00003A420000}"/>
    <cellStyle name="Output 2 2 3 3 4 2" xfId="16955" xr:uid="{00000000-0005-0000-0000-00003B420000}"/>
    <cellStyle name="Output 2 2 3 3 4 2 2" xfId="25537" xr:uid="{00000000-0005-0000-0000-0000C1630000}"/>
    <cellStyle name="Output 2 2 3 3 5" xfId="16956" xr:uid="{00000000-0005-0000-0000-00003C420000}"/>
    <cellStyle name="Output 2 2 3 3 5 2" xfId="16957" xr:uid="{00000000-0005-0000-0000-00003D420000}"/>
    <cellStyle name="Output 2 2 3 3 5 3" xfId="31111" xr:uid="{00000000-0005-0000-0000-000087790000}"/>
    <cellStyle name="Output 2 2 3 3 6" xfId="16958" xr:uid="{00000000-0005-0000-0000-00003E420000}"/>
    <cellStyle name="Output 2 2 3 3 7" xfId="31797" xr:uid="{00000000-0005-0000-0000-0000357C0000}"/>
    <cellStyle name="Output 2 2 3 4" xfId="2225" xr:uid="{00000000-0005-0000-0000-0000B1080000}"/>
    <cellStyle name="Output 2 2 3 4 2" xfId="16959" xr:uid="{00000000-0005-0000-0000-00003F420000}"/>
    <cellStyle name="Output 2 2 3 4 2 2" xfId="16960" xr:uid="{00000000-0005-0000-0000-000040420000}"/>
    <cellStyle name="Output 2 2 3 4 2 2 2" xfId="16961" xr:uid="{00000000-0005-0000-0000-000041420000}"/>
    <cellStyle name="Output 2 2 3 4 2 2 2 2" xfId="26204" xr:uid="{00000000-0005-0000-0000-00005C660000}"/>
    <cellStyle name="Output 2 2 3 4 2 3" xfId="16962" xr:uid="{00000000-0005-0000-0000-000042420000}"/>
    <cellStyle name="Output 2 2 3 4 2 3 2" xfId="16963" xr:uid="{00000000-0005-0000-0000-000043420000}"/>
    <cellStyle name="Output 2 2 3 4 2 3 3" xfId="27904" xr:uid="{00000000-0005-0000-0000-0000006D0000}"/>
    <cellStyle name="Output 2 2 3 4 2 4" xfId="16964" xr:uid="{00000000-0005-0000-0000-000044420000}"/>
    <cellStyle name="Output 2 2 3 4 3" xfId="16965" xr:uid="{00000000-0005-0000-0000-000045420000}"/>
    <cellStyle name="Output 2 2 3 4 3 2" xfId="16966" xr:uid="{00000000-0005-0000-0000-000046420000}"/>
    <cellStyle name="Output 2 2 3 4 4" xfId="16967" xr:uid="{00000000-0005-0000-0000-000047420000}"/>
    <cellStyle name="Output 2 2 3 4 4 2" xfId="16968" xr:uid="{00000000-0005-0000-0000-000048420000}"/>
    <cellStyle name="Output 2 2 3 4 4 2 2" xfId="31155" xr:uid="{00000000-0005-0000-0000-0000B3790000}"/>
    <cellStyle name="Output 2 2 3 4 5" xfId="16969" xr:uid="{00000000-0005-0000-0000-000049420000}"/>
    <cellStyle name="Output 2 2 3 5" xfId="16970" xr:uid="{00000000-0005-0000-0000-00004A420000}"/>
    <cellStyle name="Output 2 2 3 5 2" xfId="16971" xr:uid="{00000000-0005-0000-0000-00004B420000}"/>
    <cellStyle name="Output 2 2 3 5 2 2" xfId="16972" xr:uid="{00000000-0005-0000-0000-00004C420000}"/>
    <cellStyle name="Output 2 2 3 5 2 2 2" xfId="30834" xr:uid="{00000000-0005-0000-0000-000072780000}"/>
    <cellStyle name="Output 2 2 3 5 3" xfId="16973" xr:uid="{00000000-0005-0000-0000-00004D420000}"/>
    <cellStyle name="Output 2 2 3 5 3 2" xfId="16974" xr:uid="{00000000-0005-0000-0000-00004E420000}"/>
    <cellStyle name="Output 2 2 3 5 3 3" xfId="31050" xr:uid="{00000000-0005-0000-0000-00004A790000}"/>
    <cellStyle name="Output 2 2 3 5 4" xfId="16975" xr:uid="{00000000-0005-0000-0000-00004F420000}"/>
    <cellStyle name="Output 2 2 3 6" xfId="16976" xr:uid="{00000000-0005-0000-0000-000050420000}"/>
    <cellStyle name="Output 2 2 3 6 2" xfId="16977" xr:uid="{00000000-0005-0000-0000-000051420000}"/>
    <cellStyle name="Output 2 2 3 6 3" xfId="25162" xr:uid="{00000000-0005-0000-0000-00004A620000}"/>
    <cellStyle name="Output 2 2 3 7" xfId="16978" xr:uid="{00000000-0005-0000-0000-000052420000}"/>
    <cellStyle name="Output 2 2 3 7 2" xfId="16979" xr:uid="{00000000-0005-0000-0000-000053420000}"/>
    <cellStyle name="Output 2 2 3 8" xfId="16980" xr:uid="{00000000-0005-0000-0000-000054420000}"/>
    <cellStyle name="Output 2 2 3 9" xfId="31476" xr:uid="{00000000-0005-0000-0000-0000F47A0000}"/>
    <cellStyle name="Output 2 2 4" xfId="1081" xr:uid="{00000000-0005-0000-0000-000039040000}"/>
    <cellStyle name="Output 2 2 4 2" xfId="1465" xr:uid="{00000000-0005-0000-0000-0000B9050000}"/>
    <cellStyle name="Output 2 2 4 2 2" xfId="2456" xr:uid="{00000000-0005-0000-0000-000098090000}"/>
    <cellStyle name="Output 2 2 4 2 2 2" xfId="16981" xr:uid="{00000000-0005-0000-0000-000055420000}"/>
    <cellStyle name="Output 2 2 4 2 2 2 2" xfId="16982" xr:uid="{00000000-0005-0000-0000-000056420000}"/>
    <cellStyle name="Output 2 2 4 2 2 2 2 2" xfId="16983" xr:uid="{00000000-0005-0000-0000-000057420000}"/>
    <cellStyle name="Output 2 2 4 2 2 2 3" xfId="16984" xr:uid="{00000000-0005-0000-0000-000058420000}"/>
    <cellStyle name="Output 2 2 4 2 2 2 3 2" xfId="16985" xr:uid="{00000000-0005-0000-0000-000059420000}"/>
    <cellStyle name="Output 2 2 4 2 2 2 3 3" xfId="30001" xr:uid="{00000000-0005-0000-0000-000031750000}"/>
    <cellStyle name="Output 2 2 4 2 2 2 4" xfId="16986" xr:uid="{00000000-0005-0000-0000-00005A420000}"/>
    <cellStyle name="Output 2 2 4 2 2 3" xfId="16987" xr:uid="{00000000-0005-0000-0000-00005B420000}"/>
    <cellStyle name="Output 2 2 4 2 2 3 2" xfId="16988" xr:uid="{00000000-0005-0000-0000-00005C420000}"/>
    <cellStyle name="Output 2 2 4 2 2 4" xfId="16989" xr:uid="{00000000-0005-0000-0000-00005D420000}"/>
    <cellStyle name="Output 2 2 4 2 2 4 2" xfId="16990" xr:uid="{00000000-0005-0000-0000-00005E420000}"/>
    <cellStyle name="Output 2 2 4 2 2 5" xfId="16991" xr:uid="{00000000-0005-0000-0000-00005F420000}"/>
    <cellStyle name="Output 2 2 4 2 3" xfId="16992" xr:uid="{00000000-0005-0000-0000-000060420000}"/>
    <cellStyle name="Output 2 2 4 2 3 2" xfId="16993" xr:uid="{00000000-0005-0000-0000-000061420000}"/>
    <cellStyle name="Output 2 2 4 2 3 2 2" xfId="16994" xr:uid="{00000000-0005-0000-0000-000062420000}"/>
    <cellStyle name="Output 2 2 4 2 3 2 3" xfId="26106" xr:uid="{00000000-0005-0000-0000-0000FA650000}"/>
    <cellStyle name="Output 2 2 4 2 3 3" xfId="16995" xr:uid="{00000000-0005-0000-0000-000063420000}"/>
    <cellStyle name="Output 2 2 4 2 3 3 2" xfId="16996" xr:uid="{00000000-0005-0000-0000-000064420000}"/>
    <cellStyle name="Output 2 2 4 2 3 4" xfId="16997" xr:uid="{00000000-0005-0000-0000-000065420000}"/>
    <cellStyle name="Output 2 2 4 2 4" xfId="16998" xr:uid="{00000000-0005-0000-0000-000066420000}"/>
    <cellStyle name="Output 2 2 4 2 4 2" xfId="16999" xr:uid="{00000000-0005-0000-0000-000067420000}"/>
    <cellStyle name="Output 2 2 4 2 4 2 2" xfId="30672" xr:uid="{00000000-0005-0000-0000-0000D0770000}"/>
    <cellStyle name="Output 2 2 4 2 4 3" xfId="28953" xr:uid="{00000000-0005-0000-0000-000019710000}"/>
    <cellStyle name="Output 2 2 4 2 5" xfId="17000" xr:uid="{00000000-0005-0000-0000-000068420000}"/>
    <cellStyle name="Output 2 2 4 2 5 2" xfId="17001" xr:uid="{00000000-0005-0000-0000-000069420000}"/>
    <cellStyle name="Output 2 2 4 2 6" xfId="17002" xr:uid="{00000000-0005-0000-0000-00006A420000}"/>
    <cellStyle name="Output 2 2 4 2 6 2" xfId="25813" xr:uid="{00000000-0005-0000-0000-0000D5640000}"/>
    <cellStyle name="Output 2 2 4 2 7" xfId="31735" xr:uid="{00000000-0005-0000-0000-0000F77B0000}"/>
    <cellStyle name="Output 2 2 4 3" xfId="1727" xr:uid="{00000000-0005-0000-0000-0000BF060000}"/>
    <cellStyle name="Output 2 2 4 3 2" xfId="2712" xr:uid="{00000000-0005-0000-0000-0000980A0000}"/>
    <cellStyle name="Output 2 2 4 3 2 2" xfId="17003" xr:uid="{00000000-0005-0000-0000-00006B420000}"/>
    <cellStyle name="Output 2 2 4 3 2 2 2" xfId="17004" xr:uid="{00000000-0005-0000-0000-00006C420000}"/>
    <cellStyle name="Output 2 2 4 3 2 2 2 2" xfId="17005" xr:uid="{00000000-0005-0000-0000-00006D420000}"/>
    <cellStyle name="Output 2 2 4 3 2 2 3" xfId="17006" xr:uid="{00000000-0005-0000-0000-00006E420000}"/>
    <cellStyle name="Output 2 2 4 3 2 2 3 2" xfId="17007" xr:uid="{00000000-0005-0000-0000-00006F420000}"/>
    <cellStyle name="Output 2 2 4 3 2 2 3 2 2" xfId="26871" xr:uid="{00000000-0005-0000-0000-0000F7680000}"/>
    <cellStyle name="Output 2 2 4 3 2 2 3 3" xfId="25542" xr:uid="{00000000-0005-0000-0000-0000C6630000}"/>
    <cellStyle name="Output 2 2 4 3 2 2 4" xfId="17008" xr:uid="{00000000-0005-0000-0000-000070420000}"/>
    <cellStyle name="Output 2 2 4 3 2 3" xfId="17009" xr:uid="{00000000-0005-0000-0000-000071420000}"/>
    <cellStyle name="Output 2 2 4 3 2 3 2" xfId="17010" xr:uid="{00000000-0005-0000-0000-000072420000}"/>
    <cellStyle name="Output 2 2 4 3 2 3 3" xfId="29684" xr:uid="{00000000-0005-0000-0000-0000F4730000}"/>
    <cellStyle name="Output 2 2 4 3 2 4" xfId="17011" xr:uid="{00000000-0005-0000-0000-000073420000}"/>
    <cellStyle name="Output 2 2 4 3 2 4 2" xfId="17012" xr:uid="{00000000-0005-0000-0000-000074420000}"/>
    <cellStyle name="Output 2 2 4 3 2 5" xfId="17013" xr:uid="{00000000-0005-0000-0000-000075420000}"/>
    <cellStyle name="Output 2 2 4 3 2 6" xfId="32307" xr:uid="{00000000-0005-0000-0000-0000337E0000}"/>
    <cellStyle name="Output 2 2 4 3 3" xfId="17014" xr:uid="{00000000-0005-0000-0000-000076420000}"/>
    <cellStyle name="Output 2 2 4 3 3 2" xfId="17015" xr:uid="{00000000-0005-0000-0000-000077420000}"/>
    <cellStyle name="Output 2 2 4 3 3 2 2" xfId="17016" xr:uid="{00000000-0005-0000-0000-000078420000}"/>
    <cellStyle name="Output 2 2 4 3 3 2 3" xfId="26564" xr:uid="{00000000-0005-0000-0000-0000C4670000}"/>
    <cellStyle name="Output 2 2 4 3 3 3" xfId="17017" xr:uid="{00000000-0005-0000-0000-000079420000}"/>
    <cellStyle name="Output 2 2 4 3 3 3 2" xfId="17018" xr:uid="{00000000-0005-0000-0000-00007A420000}"/>
    <cellStyle name="Output 2 2 4 3 3 4" xfId="17019" xr:uid="{00000000-0005-0000-0000-00007B420000}"/>
    <cellStyle name="Output 2 2 4 3 4" xfId="17020" xr:uid="{00000000-0005-0000-0000-00007C420000}"/>
    <cellStyle name="Output 2 2 4 3 4 2" xfId="17021" xr:uid="{00000000-0005-0000-0000-00007D420000}"/>
    <cellStyle name="Output 2 2 4 3 5" xfId="17022" xr:uid="{00000000-0005-0000-0000-00007E420000}"/>
    <cellStyle name="Output 2 2 4 3 5 2" xfId="17023" xr:uid="{00000000-0005-0000-0000-00007F420000}"/>
    <cellStyle name="Output 2 2 4 3 5 2 2" xfId="28395" xr:uid="{00000000-0005-0000-0000-0000EB6E0000}"/>
    <cellStyle name="Output 2 2 4 3 6" xfId="17024" xr:uid="{00000000-0005-0000-0000-000080420000}"/>
    <cellStyle name="Output 2 2 4 3 7" xfId="30384" xr:uid="{00000000-0005-0000-0000-0000B0760000}"/>
    <cellStyle name="Output 2 2 4 4" xfId="2091" xr:uid="{00000000-0005-0000-0000-00002B080000}"/>
    <cellStyle name="Output 2 2 4 4 2" xfId="17025" xr:uid="{00000000-0005-0000-0000-000081420000}"/>
    <cellStyle name="Output 2 2 4 4 2 2" xfId="17026" xr:uid="{00000000-0005-0000-0000-000082420000}"/>
    <cellStyle name="Output 2 2 4 4 2 2 2" xfId="17027" xr:uid="{00000000-0005-0000-0000-000083420000}"/>
    <cellStyle name="Output 2 2 4 4 2 2 3" xfId="25714" xr:uid="{00000000-0005-0000-0000-000072640000}"/>
    <cellStyle name="Output 2 2 4 4 2 3" xfId="17028" xr:uid="{00000000-0005-0000-0000-000084420000}"/>
    <cellStyle name="Output 2 2 4 4 2 3 2" xfId="17029" xr:uid="{00000000-0005-0000-0000-000085420000}"/>
    <cellStyle name="Output 2 2 4 4 2 4" xfId="17030" xr:uid="{00000000-0005-0000-0000-000086420000}"/>
    <cellStyle name="Output 2 2 4 4 3" xfId="17031" xr:uid="{00000000-0005-0000-0000-000087420000}"/>
    <cellStyle name="Output 2 2 4 4 3 2" xfId="17032" xr:uid="{00000000-0005-0000-0000-000088420000}"/>
    <cellStyle name="Output 2 2 4 4 4" xfId="17033" xr:uid="{00000000-0005-0000-0000-000089420000}"/>
    <cellStyle name="Output 2 2 4 4 4 2" xfId="17034" xr:uid="{00000000-0005-0000-0000-00008A420000}"/>
    <cellStyle name="Output 2 2 4 4 5" xfId="17035" xr:uid="{00000000-0005-0000-0000-00008B420000}"/>
    <cellStyle name="Output 2 2 4 4 6" xfId="28204" xr:uid="{00000000-0005-0000-0000-00002C6E0000}"/>
    <cellStyle name="Output 2 2 4 5" xfId="17036" xr:uid="{00000000-0005-0000-0000-00008C420000}"/>
    <cellStyle name="Output 2 2 4 5 2" xfId="17037" xr:uid="{00000000-0005-0000-0000-00008D420000}"/>
    <cellStyle name="Output 2 2 4 5 2 2" xfId="17038" xr:uid="{00000000-0005-0000-0000-00008E420000}"/>
    <cellStyle name="Output 2 2 4 5 3" xfId="17039" xr:uid="{00000000-0005-0000-0000-00008F420000}"/>
    <cellStyle name="Output 2 2 4 5 3 2" xfId="17040" xr:uid="{00000000-0005-0000-0000-000090420000}"/>
    <cellStyle name="Output 2 2 4 5 4" xfId="17041" xr:uid="{00000000-0005-0000-0000-000091420000}"/>
    <cellStyle name="Output 2 2 4 5 5" xfId="26583" xr:uid="{00000000-0005-0000-0000-0000D7670000}"/>
    <cellStyle name="Output 2 2 4 6" xfId="17042" xr:uid="{00000000-0005-0000-0000-000092420000}"/>
    <cellStyle name="Output 2 2 4 6 2" xfId="17043" xr:uid="{00000000-0005-0000-0000-000093420000}"/>
    <cellStyle name="Output 2 2 4 6 3" xfId="27740" xr:uid="{00000000-0005-0000-0000-00005C6C0000}"/>
    <cellStyle name="Output 2 2 4 7" xfId="17044" xr:uid="{00000000-0005-0000-0000-000094420000}"/>
    <cellStyle name="Output 2 2 4 7 2" xfId="17045" xr:uid="{00000000-0005-0000-0000-000095420000}"/>
    <cellStyle name="Output 2 2 4 7 2 2" xfId="31011" xr:uid="{00000000-0005-0000-0000-000023790000}"/>
    <cellStyle name="Output 2 2 4 8" xfId="17046" xr:uid="{00000000-0005-0000-0000-000096420000}"/>
    <cellStyle name="Output 2 2 4 9" xfId="31542" xr:uid="{00000000-0005-0000-0000-0000367B0000}"/>
    <cellStyle name="Output 2 2 5" xfId="970" xr:uid="{00000000-0005-0000-0000-0000CA030000}"/>
    <cellStyle name="Output 2 2 5 2" xfId="1996" xr:uid="{00000000-0005-0000-0000-0000CC070000}"/>
    <cellStyle name="Output 2 2 5 2 2" xfId="17047" xr:uid="{00000000-0005-0000-0000-000097420000}"/>
    <cellStyle name="Output 2 2 5 2 2 2" xfId="17048" xr:uid="{00000000-0005-0000-0000-000098420000}"/>
    <cellStyle name="Output 2 2 5 2 2 2 2" xfId="17049" xr:uid="{00000000-0005-0000-0000-000099420000}"/>
    <cellStyle name="Output 2 2 5 2 2 3" xfId="17050" xr:uid="{00000000-0005-0000-0000-00009A420000}"/>
    <cellStyle name="Output 2 2 5 2 2 3 2" xfId="17051" xr:uid="{00000000-0005-0000-0000-00009B420000}"/>
    <cellStyle name="Output 2 2 5 2 2 4" xfId="17052" xr:uid="{00000000-0005-0000-0000-00009C420000}"/>
    <cellStyle name="Output 2 2 5 2 3" xfId="17053" xr:uid="{00000000-0005-0000-0000-00009D420000}"/>
    <cellStyle name="Output 2 2 5 2 3 2" xfId="17054" xr:uid="{00000000-0005-0000-0000-00009E420000}"/>
    <cellStyle name="Output 2 2 5 2 3 3" xfId="25282" xr:uid="{00000000-0005-0000-0000-0000C2620000}"/>
    <cellStyle name="Output 2 2 5 2 4" xfId="17055" xr:uid="{00000000-0005-0000-0000-00009F420000}"/>
    <cellStyle name="Output 2 2 5 2 4 2" xfId="17056" xr:uid="{00000000-0005-0000-0000-0000A0420000}"/>
    <cellStyle name="Output 2 2 5 2 5" xfId="17057" xr:uid="{00000000-0005-0000-0000-0000A1420000}"/>
    <cellStyle name="Output 2 2 5 2 6" xfId="32085" xr:uid="{00000000-0005-0000-0000-0000557D0000}"/>
    <cellStyle name="Output 2 2 5 3" xfId="17058" xr:uid="{00000000-0005-0000-0000-0000A2420000}"/>
    <cellStyle name="Output 2 2 5 3 2" xfId="17059" xr:uid="{00000000-0005-0000-0000-0000A3420000}"/>
    <cellStyle name="Output 2 2 5 3 2 2" xfId="17060" xr:uid="{00000000-0005-0000-0000-0000A4420000}"/>
    <cellStyle name="Output 2 2 5 3 3" xfId="17061" xr:uid="{00000000-0005-0000-0000-0000A5420000}"/>
    <cellStyle name="Output 2 2 5 3 3 2" xfId="17062" xr:uid="{00000000-0005-0000-0000-0000A6420000}"/>
    <cellStyle name="Output 2 2 5 3 4" xfId="17063" xr:uid="{00000000-0005-0000-0000-0000A7420000}"/>
    <cellStyle name="Output 2 2 5 4" xfId="17064" xr:uid="{00000000-0005-0000-0000-0000A8420000}"/>
    <cellStyle name="Output 2 2 5 4 2" xfId="17065" xr:uid="{00000000-0005-0000-0000-0000A9420000}"/>
    <cellStyle name="Output 2 2 5 5" xfId="17066" xr:uid="{00000000-0005-0000-0000-0000AA420000}"/>
    <cellStyle name="Output 2 2 5 5 2" xfId="17067" xr:uid="{00000000-0005-0000-0000-0000AB420000}"/>
    <cellStyle name="Output 2 2 5 6" xfId="17068" xr:uid="{00000000-0005-0000-0000-0000AC420000}"/>
    <cellStyle name="Output 2 2 5 7" xfId="31627" xr:uid="{00000000-0005-0000-0000-00008B7B0000}"/>
    <cellStyle name="Output 2 2 6" xfId="990" xr:uid="{00000000-0005-0000-0000-0000DE030000}"/>
    <cellStyle name="Output 2 2 6 2" xfId="2012" xr:uid="{00000000-0005-0000-0000-0000DC070000}"/>
    <cellStyle name="Output 2 2 6 2 2" xfId="17069" xr:uid="{00000000-0005-0000-0000-0000AD420000}"/>
    <cellStyle name="Output 2 2 6 2 2 2" xfId="17070" xr:uid="{00000000-0005-0000-0000-0000AE420000}"/>
    <cellStyle name="Output 2 2 6 2 2 2 2" xfId="17071" xr:uid="{00000000-0005-0000-0000-0000AF420000}"/>
    <cellStyle name="Output 2 2 6 2 2 3" xfId="17072" xr:uid="{00000000-0005-0000-0000-0000B0420000}"/>
    <cellStyle name="Output 2 2 6 2 2 3 2" xfId="17073" xr:uid="{00000000-0005-0000-0000-0000B1420000}"/>
    <cellStyle name="Output 2 2 6 2 2 4" xfId="17074" xr:uid="{00000000-0005-0000-0000-0000B2420000}"/>
    <cellStyle name="Output 2 2 6 2 3" xfId="17075" xr:uid="{00000000-0005-0000-0000-0000B3420000}"/>
    <cellStyle name="Output 2 2 6 2 3 2" xfId="17076" xr:uid="{00000000-0005-0000-0000-0000B4420000}"/>
    <cellStyle name="Output 2 2 6 2 3 3" xfId="26191" xr:uid="{00000000-0005-0000-0000-00004F660000}"/>
    <cellStyle name="Output 2 2 6 2 4" xfId="17077" xr:uid="{00000000-0005-0000-0000-0000B5420000}"/>
    <cellStyle name="Output 2 2 6 2 4 2" xfId="17078" xr:uid="{00000000-0005-0000-0000-0000B6420000}"/>
    <cellStyle name="Output 2 2 6 2 5" xfId="17079" xr:uid="{00000000-0005-0000-0000-0000B7420000}"/>
    <cellStyle name="Output 2 2 6 2 6" xfId="32095" xr:uid="{00000000-0005-0000-0000-00005F7D0000}"/>
    <cellStyle name="Output 2 2 6 3" xfId="17080" xr:uid="{00000000-0005-0000-0000-0000B8420000}"/>
    <cellStyle name="Output 2 2 6 3 2" xfId="17081" xr:uid="{00000000-0005-0000-0000-0000B9420000}"/>
    <cellStyle name="Output 2 2 6 3 2 2" xfId="17082" xr:uid="{00000000-0005-0000-0000-0000BA420000}"/>
    <cellStyle name="Output 2 2 6 3 2 3" xfId="25569" xr:uid="{00000000-0005-0000-0000-0000E1630000}"/>
    <cellStyle name="Output 2 2 6 3 3" xfId="17083" xr:uid="{00000000-0005-0000-0000-0000BB420000}"/>
    <cellStyle name="Output 2 2 6 3 3 2" xfId="17084" xr:uid="{00000000-0005-0000-0000-0000BC420000}"/>
    <cellStyle name="Output 2 2 6 3 4" xfId="17085" xr:uid="{00000000-0005-0000-0000-0000BD420000}"/>
    <cellStyle name="Output 2 2 6 3 5" xfId="27375" xr:uid="{00000000-0005-0000-0000-0000EF6A0000}"/>
    <cellStyle name="Output 2 2 6 4" xfId="17086" xr:uid="{00000000-0005-0000-0000-0000BE420000}"/>
    <cellStyle name="Output 2 2 6 4 2" xfId="17087" xr:uid="{00000000-0005-0000-0000-0000BF420000}"/>
    <cellStyle name="Output 2 2 6 5" xfId="17088" xr:uid="{00000000-0005-0000-0000-0000C0420000}"/>
    <cellStyle name="Output 2 2 6 5 2" xfId="17089" xr:uid="{00000000-0005-0000-0000-0000C1420000}"/>
    <cellStyle name="Output 2 2 6 6" xfId="17090" xr:uid="{00000000-0005-0000-0000-0000C2420000}"/>
    <cellStyle name="Output 2 2 6 7" xfId="29544" xr:uid="{00000000-0005-0000-0000-000068730000}"/>
    <cellStyle name="Output 2 2 7" xfId="1807" xr:uid="{00000000-0005-0000-0000-00000F070000}"/>
    <cellStyle name="Output 2 2 7 2" xfId="17091" xr:uid="{00000000-0005-0000-0000-0000C3420000}"/>
    <cellStyle name="Output 2 2 7 2 2" xfId="17092" xr:uid="{00000000-0005-0000-0000-0000C4420000}"/>
    <cellStyle name="Output 2 2 7 2 2 2" xfId="17093" xr:uid="{00000000-0005-0000-0000-0000C5420000}"/>
    <cellStyle name="Output 2 2 7 2 2 3" xfId="25447" xr:uid="{00000000-0005-0000-0000-000067630000}"/>
    <cellStyle name="Output 2 2 7 2 3" xfId="17094" xr:uid="{00000000-0005-0000-0000-0000C6420000}"/>
    <cellStyle name="Output 2 2 7 2 3 2" xfId="17095" xr:uid="{00000000-0005-0000-0000-0000C7420000}"/>
    <cellStyle name="Output 2 2 7 2 3 3" xfId="31196" xr:uid="{00000000-0005-0000-0000-0000DC790000}"/>
    <cellStyle name="Output 2 2 7 2 4" xfId="17096" xr:uid="{00000000-0005-0000-0000-0000C8420000}"/>
    <cellStyle name="Output 2 2 7 2 4 2" xfId="26172" xr:uid="{00000000-0005-0000-0000-00003C660000}"/>
    <cellStyle name="Output 2 2 7 3" xfId="17097" xr:uid="{00000000-0005-0000-0000-0000C9420000}"/>
    <cellStyle name="Output 2 2 7 3 2" xfId="17098" xr:uid="{00000000-0005-0000-0000-0000CA420000}"/>
    <cellStyle name="Output 2 2 7 3 3" xfId="30994" xr:uid="{00000000-0005-0000-0000-000012790000}"/>
    <cellStyle name="Output 2 2 7 4" xfId="17099" xr:uid="{00000000-0005-0000-0000-0000CB420000}"/>
    <cellStyle name="Output 2 2 7 4 2" xfId="17100" xr:uid="{00000000-0005-0000-0000-0000CC420000}"/>
    <cellStyle name="Output 2 2 7 4 2 2" xfId="27150" xr:uid="{00000000-0005-0000-0000-00000E6A0000}"/>
    <cellStyle name="Output 2 2 7 5" xfId="17101" xr:uid="{00000000-0005-0000-0000-0000CD420000}"/>
    <cellStyle name="Output 2 2 7 6" xfId="31978" xr:uid="{00000000-0005-0000-0000-0000EA7C0000}"/>
    <cellStyle name="Output 2 2 8" xfId="17102" xr:uid="{00000000-0005-0000-0000-0000CE420000}"/>
    <cellStyle name="Output 2 2 8 2" xfId="17103" xr:uid="{00000000-0005-0000-0000-0000CF420000}"/>
    <cellStyle name="Output 2 2 8 3" xfId="25421" xr:uid="{00000000-0005-0000-0000-00004D630000}"/>
    <cellStyle name="Output 2 2 9" xfId="17104" xr:uid="{00000000-0005-0000-0000-0000D0420000}"/>
    <cellStyle name="Output 2 2 9 2" xfId="17105" xr:uid="{00000000-0005-0000-0000-0000D1420000}"/>
    <cellStyle name="Output 2 2 9 2 2" xfId="29119" xr:uid="{00000000-0005-0000-0000-0000BF710000}"/>
    <cellStyle name="Output 2 3" xfId="1041" xr:uid="{00000000-0005-0000-0000-000011040000}"/>
    <cellStyle name="Output 2 3 10" xfId="30427" xr:uid="{00000000-0005-0000-0000-0000DB760000}"/>
    <cellStyle name="Output 2 3 2" xfId="1450" xr:uid="{00000000-0005-0000-0000-0000AA050000}"/>
    <cellStyle name="Output 2 3 2 2" xfId="1712" xr:uid="{00000000-0005-0000-0000-0000B0060000}"/>
    <cellStyle name="Output 2 3 2 2 2" xfId="2697" xr:uid="{00000000-0005-0000-0000-0000890A0000}"/>
    <cellStyle name="Output 2 3 2 2 2 2" xfId="17106" xr:uid="{00000000-0005-0000-0000-0000D2420000}"/>
    <cellStyle name="Output 2 3 2 2 2 2 2" xfId="17107" xr:uid="{00000000-0005-0000-0000-0000D3420000}"/>
    <cellStyle name="Output 2 3 2 2 2 2 2 2" xfId="17108" xr:uid="{00000000-0005-0000-0000-0000D4420000}"/>
    <cellStyle name="Output 2 3 2 2 2 2 3" xfId="17109" xr:uid="{00000000-0005-0000-0000-0000D5420000}"/>
    <cellStyle name="Output 2 3 2 2 2 2 3 2" xfId="17110" xr:uid="{00000000-0005-0000-0000-0000D6420000}"/>
    <cellStyle name="Output 2 3 2 2 2 2 4" xfId="17111" xr:uid="{00000000-0005-0000-0000-0000D7420000}"/>
    <cellStyle name="Output 2 3 2 2 2 2 4 2" xfId="30437" xr:uid="{00000000-0005-0000-0000-0000E5760000}"/>
    <cellStyle name="Output 2 3 2 2 2 2 5" xfId="30000" xr:uid="{00000000-0005-0000-0000-000030750000}"/>
    <cellStyle name="Output 2 3 2 2 2 3" xfId="17112" xr:uid="{00000000-0005-0000-0000-0000D8420000}"/>
    <cellStyle name="Output 2 3 2 2 2 3 2" xfId="17113" xr:uid="{00000000-0005-0000-0000-0000D9420000}"/>
    <cellStyle name="Output 2 3 2 2 2 4" xfId="17114" xr:uid="{00000000-0005-0000-0000-0000DA420000}"/>
    <cellStyle name="Output 2 3 2 2 2 4 2" xfId="17115" xr:uid="{00000000-0005-0000-0000-0000DB420000}"/>
    <cellStyle name="Output 2 3 2 2 2 4 2 2" xfId="31117" xr:uid="{00000000-0005-0000-0000-00008D790000}"/>
    <cellStyle name="Output 2 3 2 2 2 5" xfId="17116" xr:uid="{00000000-0005-0000-0000-0000DC420000}"/>
    <cellStyle name="Output 2 3 2 2 2 6" xfId="32300" xr:uid="{00000000-0005-0000-0000-00002C7E0000}"/>
    <cellStyle name="Output 2 3 2 2 3" xfId="17117" xr:uid="{00000000-0005-0000-0000-0000DD420000}"/>
    <cellStyle name="Output 2 3 2 2 3 2" xfId="17118" xr:uid="{00000000-0005-0000-0000-0000DE420000}"/>
    <cellStyle name="Output 2 3 2 2 3 2 2" xfId="17119" xr:uid="{00000000-0005-0000-0000-0000DF420000}"/>
    <cellStyle name="Output 2 3 2 2 3 3" xfId="17120" xr:uid="{00000000-0005-0000-0000-0000E0420000}"/>
    <cellStyle name="Output 2 3 2 2 3 3 2" xfId="17121" xr:uid="{00000000-0005-0000-0000-0000E1420000}"/>
    <cellStyle name="Output 2 3 2 2 3 4" xfId="17122" xr:uid="{00000000-0005-0000-0000-0000E2420000}"/>
    <cellStyle name="Output 2 3 2 2 3 5" xfId="26259" xr:uid="{00000000-0005-0000-0000-000093660000}"/>
    <cellStyle name="Output 2 3 2 2 4" xfId="17123" xr:uid="{00000000-0005-0000-0000-0000E3420000}"/>
    <cellStyle name="Output 2 3 2 2 4 2" xfId="17124" xr:uid="{00000000-0005-0000-0000-0000E4420000}"/>
    <cellStyle name="Output 2 3 2 2 4 3" xfId="27950" xr:uid="{00000000-0005-0000-0000-00002E6D0000}"/>
    <cellStyle name="Output 2 3 2 2 5" xfId="17125" xr:uid="{00000000-0005-0000-0000-0000E5420000}"/>
    <cellStyle name="Output 2 3 2 2 5 2" xfId="17126" xr:uid="{00000000-0005-0000-0000-0000E6420000}"/>
    <cellStyle name="Output 2 3 2 2 6" xfId="17127" xr:uid="{00000000-0005-0000-0000-0000E7420000}"/>
    <cellStyle name="Output 2 3 2 2 7" xfId="31862" xr:uid="{00000000-0005-0000-0000-0000767C0000}"/>
    <cellStyle name="Output 2 3 2 3" xfId="2441" xr:uid="{00000000-0005-0000-0000-000089090000}"/>
    <cellStyle name="Output 2 3 2 3 2" xfId="17128" xr:uid="{00000000-0005-0000-0000-0000E8420000}"/>
    <cellStyle name="Output 2 3 2 3 2 2" xfId="17129" xr:uid="{00000000-0005-0000-0000-0000E9420000}"/>
    <cellStyle name="Output 2 3 2 3 2 2 2" xfId="17130" xr:uid="{00000000-0005-0000-0000-0000EA420000}"/>
    <cellStyle name="Output 2 3 2 3 2 2 3" xfId="28954" xr:uid="{00000000-0005-0000-0000-00001A710000}"/>
    <cellStyle name="Output 2 3 2 3 2 3" xfId="17131" xr:uid="{00000000-0005-0000-0000-0000EB420000}"/>
    <cellStyle name="Output 2 3 2 3 2 3 2" xfId="17132" xr:uid="{00000000-0005-0000-0000-0000EC420000}"/>
    <cellStyle name="Output 2 3 2 3 2 3 3" xfId="25116" xr:uid="{00000000-0005-0000-0000-00001C620000}"/>
    <cellStyle name="Output 2 3 2 3 2 4" xfId="17133" xr:uid="{00000000-0005-0000-0000-0000ED420000}"/>
    <cellStyle name="Output 2 3 2 3 3" xfId="17134" xr:uid="{00000000-0005-0000-0000-0000EE420000}"/>
    <cellStyle name="Output 2 3 2 3 3 2" xfId="17135" xr:uid="{00000000-0005-0000-0000-0000EF420000}"/>
    <cellStyle name="Output 2 3 2 3 3 2 2" xfId="29710" xr:uid="{00000000-0005-0000-0000-00000E740000}"/>
    <cellStyle name="Output 2 3 2 3 4" xfId="17136" xr:uid="{00000000-0005-0000-0000-0000F0420000}"/>
    <cellStyle name="Output 2 3 2 3 4 2" xfId="17137" xr:uid="{00000000-0005-0000-0000-0000F1420000}"/>
    <cellStyle name="Output 2 3 2 3 5" xfId="17138" xr:uid="{00000000-0005-0000-0000-0000F2420000}"/>
    <cellStyle name="Output 2 3 2 4" xfId="17139" xr:uid="{00000000-0005-0000-0000-0000F3420000}"/>
    <cellStyle name="Output 2 3 2 4 2" xfId="17140" xr:uid="{00000000-0005-0000-0000-0000F4420000}"/>
    <cellStyle name="Output 2 3 2 4 2 2" xfId="17141" xr:uid="{00000000-0005-0000-0000-0000F5420000}"/>
    <cellStyle name="Output 2 3 2 4 2 2 2" xfId="26245" xr:uid="{00000000-0005-0000-0000-000085660000}"/>
    <cellStyle name="Output 2 3 2 4 3" xfId="17142" xr:uid="{00000000-0005-0000-0000-0000F6420000}"/>
    <cellStyle name="Output 2 3 2 4 3 2" xfId="17143" xr:uid="{00000000-0005-0000-0000-0000F7420000}"/>
    <cellStyle name="Output 2 3 2 4 3 3" xfId="26484" xr:uid="{00000000-0005-0000-0000-000074670000}"/>
    <cellStyle name="Output 2 3 2 4 4" xfId="17144" xr:uid="{00000000-0005-0000-0000-0000F8420000}"/>
    <cellStyle name="Output 2 3 2 4 5" xfId="28889" xr:uid="{00000000-0005-0000-0000-0000D9700000}"/>
    <cellStyle name="Output 2 3 2 5" xfId="17145" xr:uid="{00000000-0005-0000-0000-0000F9420000}"/>
    <cellStyle name="Output 2 3 2 5 2" xfId="17146" xr:uid="{00000000-0005-0000-0000-0000FA420000}"/>
    <cellStyle name="Output 2 3 2 5 3" xfId="27325" xr:uid="{00000000-0005-0000-0000-0000BD6A0000}"/>
    <cellStyle name="Output 2 3 2 6" xfId="17147" xr:uid="{00000000-0005-0000-0000-0000FB420000}"/>
    <cellStyle name="Output 2 3 2 6 2" xfId="17148" xr:uid="{00000000-0005-0000-0000-0000FC420000}"/>
    <cellStyle name="Output 2 3 2 7" xfId="17149" xr:uid="{00000000-0005-0000-0000-0000FD420000}"/>
    <cellStyle name="Output 2 3 2 8" xfId="29682" xr:uid="{00000000-0005-0000-0000-0000F2730000}"/>
    <cellStyle name="Output 2 3 3" xfId="1021" xr:uid="{00000000-0005-0000-0000-0000FD030000}"/>
    <cellStyle name="Output 2 3 3 2" xfId="2037" xr:uid="{00000000-0005-0000-0000-0000F5070000}"/>
    <cellStyle name="Output 2 3 3 2 2" xfId="17150" xr:uid="{00000000-0005-0000-0000-0000FE420000}"/>
    <cellStyle name="Output 2 3 3 2 2 2" xfId="17151" xr:uid="{00000000-0005-0000-0000-0000FF420000}"/>
    <cellStyle name="Output 2 3 3 2 2 2 2" xfId="17152" xr:uid="{00000000-0005-0000-0000-000000430000}"/>
    <cellStyle name="Output 2 3 3 2 2 3" xfId="17153" xr:uid="{00000000-0005-0000-0000-000001430000}"/>
    <cellStyle name="Output 2 3 3 2 2 3 2" xfId="17154" xr:uid="{00000000-0005-0000-0000-000002430000}"/>
    <cellStyle name="Output 2 3 3 2 2 4" xfId="17155" xr:uid="{00000000-0005-0000-0000-000003430000}"/>
    <cellStyle name="Output 2 3 3 2 3" xfId="17156" xr:uid="{00000000-0005-0000-0000-000004430000}"/>
    <cellStyle name="Output 2 3 3 2 3 2" xfId="17157" xr:uid="{00000000-0005-0000-0000-000005430000}"/>
    <cellStyle name="Output 2 3 3 2 3 2 2" xfId="30342" xr:uid="{00000000-0005-0000-0000-000086760000}"/>
    <cellStyle name="Output 2 3 3 2 3 3" xfId="28186" xr:uid="{00000000-0005-0000-0000-00001A6E0000}"/>
    <cellStyle name="Output 2 3 3 2 4" xfId="17158" xr:uid="{00000000-0005-0000-0000-000006430000}"/>
    <cellStyle name="Output 2 3 3 2 4 2" xfId="17159" xr:uid="{00000000-0005-0000-0000-000007430000}"/>
    <cellStyle name="Output 2 3 3 2 5" xfId="17160" xr:uid="{00000000-0005-0000-0000-000008430000}"/>
    <cellStyle name="Output 2 3 3 2 6" xfId="32110" xr:uid="{00000000-0005-0000-0000-00006E7D0000}"/>
    <cellStyle name="Output 2 3 3 3" xfId="17161" xr:uid="{00000000-0005-0000-0000-000009430000}"/>
    <cellStyle name="Output 2 3 3 3 2" xfId="17162" xr:uid="{00000000-0005-0000-0000-00000A430000}"/>
    <cellStyle name="Output 2 3 3 3 2 2" xfId="17163" xr:uid="{00000000-0005-0000-0000-00000B430000}"/>
    <cellStyle name="Output 2 3 3 3 2 3" xfId="27998" xr:uid="{00000000-0005-0000-0000-00005E6D0000}"/>
    <cellStyle name="Output 2 3 3 3 3" xfId="17164" xr:uid="{00000000-0005-0000-0000-00000C430000}"/>
    <cellStyle name="Output 2 3 3 3 3 2" xfId="17165" xr:uid="{00000000-0005-0000-0000-00000D430000}"/>
    <cellStyle name="Output 2 3 3 3 4" xfId="17166" xr:uid="{00000000-0005-0000-0000-00000E430000}"/>
    <cellStyle name="Output 2 3 3 3 5" xfId="32465" xr:uid="{00000000-0005-0000-0000-0000D17E0000}"/>
    <cellStyle name="Output 2 3 3 4" xfId="17167" xr:uid="{00000000-0005-0000-0000-00000F430000}"/>
    <cellStyle name="Output 2 3 3 4 2" xfId="17168" xr:uid="{00000000-0005-0000-0000-000010430000}"/>
    <cellStyle name="Output 2 3 3 4 2 2" xfId="28693" xr:uid="{00000000-0005-0000-0000-000015700000}"/>
    <cellStyle name="Output 2 3 3 5" xfId="17169" xr:uid="{00000000-0005-0000-0000-000011430000}"/>
    <cellStyle name="Output 2 3 3 5 2" xfId="17170" xr:uid="{00000000-0005-0000-0000-000012430000}"/>
    <cellStyle name="Output 2 3 3 5 2 2" xfId="28445" xr:uid="{00000000-0005-0000-0000-00001D6F0000}"/>
    <cellStyle name="Output 2 3 3 6" xfId="17171" xr:uid="{00000000-0005-0000-0000-000013430000}"/>
    <cellStyle name="Output 2 3 3 7" xfId="26992" xr:uid="{00000000-0005-0000-0000-000070690000}"/>
    <cellStyle name="Output 2 3 4" xfId="1184" xr:uid="{00000000-0005-0000-0000-0000A0040000}"/>
    <cellStyle name="Output 2 3 4 2" xfId="2183" xr:uid="{00000000-0005-0000-0000-000087080000}"/>
    <cellStyle name="Output 2 3 4 2 2" xfId="17172" xr:uid="{00000000-0005-0000-0000-000014430000}"/>
    <cellStyle name="Output 2 3 4 2 2 2" xfId="17173" xr:uid="{00000000-0005-0000-0000-000015430000}"/>
    <cellStyle name="Output 2 3 4 2 2 2 2" xfId="17174" xr:uid="{00000000-0005-0000-0000-000016430000}"/>
    <cellStyle name="Output 2 3 4 2 2 2 3" xfId="26934" xr:uid="{00000000-0005-0000-0000-000036690000}"/>
    <cellStyle name="Output 2 3 4 2 2 3" xfId="17175" xr:uid="{00000000-0005-0000-0000-000017430000}"/>
    <cellStyle name="Output 2 3 4 2 2 3 2" xfId="17176" xr:uid="{00000000-0005-0000-0000-000018430000}"/>
    <cellStyle name="Output 2 3 4 2 2 4" xfId="17177" xr:uid="{00000000-0005-0000-0000-000019430000}"/>
    <cellStyle name="Output 2 3 4 2 3" xfId="17178" xr:uid="{00000000-0005-0000-0000-00001A430000}"/>
    <cellStyle name="Output 2 3 4 2 3 2" xfId="17179" xr:uid="{00000000-0005-0000-0000-00001B430000}"/>
    <cellStyle name="Output 2 3 4 2 3 3" xfId="27554" xr:uid="{00000000-0005-0000-0000-0000A26B0000}"/>
    <cellStyle name="Output 2 3 4 2 4" xfId="17180" xr:uid="{00000000-0005-0000-0000-00001C430000}"/>
    <cellStyle name="Output 2 3 4 2 4 2" xfId="17181" xr:uid="{00000000-0005-0000-0000-00001D430000}"/>
    <cellStyle name="Output 2 3 4 2 5" xfId="17182" xr:uid="{00000000-0005-0000-0000-00001E430000}"/>
    <cellStyle name="Output 2 3 4 2 6" xfId="25553" xr:uid="{00000000-0005-0000-0000-0000D1630000}"/>
    <cellStyle name="Output 2 3 4 3" xfId="17183" xr:uid="{00000000-0005-0000-0000-00001F430000}"/>
    <cellStyle name="Output 2 3 4 3 2" xfId="17184" xr:uid="{00000000-0005-0000-0000-000020430000}"/>
    <cellStyle name="Output 2 3 4 3 2 2" xfId="17185" xr:uid="{00000000-0005-0000-0000-000021430000}"/>
    <cellStyle name="Output 2 3 4 3 2 2 2" xfId="26932" xr:uid="{00000000-0005-0000-0000-000034690000}"/>
    <cellStyle name="Output 2 3 4 3 3" xfId="17186" xr:uid="{00000000-0005-0000-0000-000022430000}"/>
    <cellStyle name="Output 2 3 4 3 3 2" xfId="17187" xr:uid="{00000000-0005-0000-0000-000023430000}"/>
    <cellStyle name="Output 2 3 4 3 3 2 2" xfId="30831" xr:uid="{00000000-0005-0000-0000-00006F780000}"/>
    <cellStyle name="Output 2 3 4 3 3 3" xfId="28601" xr:uid="{00000000-0005-0000-0000-0000B96F0000}"/>
    <cellStyle name="Output 2 3 4 3 4" xfId="17188" xr:uid="{00000000-0005-0000-0000-000024430000}"/>
    <cellStyle name="Output 2 3 4 3 5" xfId="32546" xr:uid="{00000000-0005-0000-0000-0000227F0000}"/>
    <cellStyle name="Output 2 3 4 4" xfId="17189" xr:uid="{00000000-0005-0000-0000-000025430000}"/>
    <cellStyle name="Output 2 3 4 4 2" xfId="17190" xr:uid="{00000000-0005-0000-0000-000026430000}"/>
    <cellStyle name="Output 2 3 4 5" xfId="17191" xr:uid="{00000000-0005-0000-0000-000027430000}"/>
    <cellStyle name="Output 2 3 4 5 2" xfId="17192" xr:uid="{00000000-0005-0000-0000-000028430000}"/>
    <cellStyle name="Output 2 3 4 5 2 2" xfId="28431" xr:uid="{00000000-0005-0000-0000-00000F6F0000}"/>
    <cellStyle name="Output 2 3 4 6" xfId="17193" xr:uid="{00000000-0005-0000-0000-000029430000}"/>
    <cellStyle name="Output 2 3 4 6 2" xfId="25621" xr:uid="{00000000-0005-0000-0000-000015640000}"/>
    <cellStyle name="Output 2 3 4 7" xfId="31649" xr:uid="{00000000-0005-0000-0000-0000A17B0000}"/>
    <cellStyle name="Output 2 3 5" xfId="2052" xr:uid="{00000000-0005-0000-0000-000004080000}"/>
    <cellStyle name="Output 2 3 5 2" xfId="17194" xr:uid="{00000000-0005-0000-0000-00002A430000}"/>
    <cellStyle name="Output 2 3 5 2 2" xfId="17195" xr:uid="{00000000-0005-0000-0000-00002B430000}"/>
    <cellStyle name="Output 2 3 5 2 2 2" xfId="17196" xr:uid="{00000000-0005-0000-0000-00002C430000}"/>
    <cellStyle name="Output 2 3 5 2 2 3" xfId="29667" xr:uid="{00000000-0005-0000-0000-0000E3730000}"/>
    <cellStyle name="Output 2 3 5 2 3" xfId="17197" xr:uid="{00000000-0005-0000-0000-00002D430000}"/>
    <cellStyle name="Output 2 3 5 2 3 2" xfId="17198" xr:uid="{00000000-0005-0000-0000-00002E430000}"/>
    <cellStyle name="Output 2 3 5 2 4" xfId="17199" xr:uid="{00000000-0005-0000-0000-00002F430000}"/>
    <cellStyle name="Output 2 3 5 3" xfId="17200" xr:uid="{00000000-0005-0000-0000-000030430000}"/>
    <cellStyle name="Output 2 3 5 3 2" xfId="17201" xr:uid="{00000000-0005-0000-0000-000031430000}"/>
    <cellStyle name="Output 2 3 5 4" xfId="17202" xr:uid="{00000000-0005-0000-0000-000032430000}"/>
    <cellStyle name="Output 2 3 5 4 2" xfId="17203" xr:uid="{00000000-0005-0000-0000-000033430000}"/>
    <cellStyle name="Output 2 3 5 4 2 2" xfId="28715" xr:uid="{00000000-0005-0000-0000-00002B700000}"/>
    <cellStyle name="Output 2 3 5 5" xfId="17204" xr:uid="{00000000-0005-0000-0000-000034430000}"/>
    <cellStyle name="Output 2 3 6" xfId="17205" xr:uid="{00000000-0005-0000-0000-000035430000}"/>
    <cellStyle name="Output 2 3 6 2" xfId="17206" xr:uid="{00000000-0005-0000-0000-000036430000}"/>
    <cellStyle name="Output 2 3 6 2 2" xfId="17207" xr:uid="{00000000-0005-0000-0000-000037430000}"/>
    <cellStyle name="Output 2 3 6 3" xfId="17208" xr:uid="{00000000-0005-0000-0000-000038430000}"/>
    <cellStyle name="Output 2 3 6 3 2" xfId="17209" xr:uid="{00000000-0005-0000-0000-000039430000}"/>
    <cellStyle name="Output 2 3 6 4" xfId="17210" xr:uid="{00000000-0005-0000-0000-00003A430000}"/>
    <cellStyle name="Output 2 3 6 5" xfId="26325" xr:uid="{00000000-0005-0000-0000-0000D5660000}"/>
    <cellStyle name="Output 2 3 7" xfId="17211" xr:uid="{00000000-0005-0000-0000-00003B430000}"/>
    <cellStyle name="Output 2 3 7 2" xfId="17212" xr:uid="{00000000-0005-0000-0000-00003C430000}"/>
    <cellStyle name="Output 2 3 8" xfId="17213" xr:uid="{00000000-0005-0000-0000-00003D430000}"/>
    <cellStyle name="Output 2 3 8 2" xfId="17214" xr:uid="{00000000-0005-0000-0000-00003E430000}"/>
    <cellStyle name="Output 2 3 9" xfId="17215" xr:uid="{00000000-0005-0000-0000-00003F430000}"/>
    <cellStyle name="Output 2 4" xfId="975" xr:uid="{00000000-0005-0000-0000-0000CF030000}"/>
    <cellStyle name="Output 2 4 10" xfId="31375" xr:uid="{00000000-0005-0000-0000-00008F7A0000}"/>
    <cellStyle name="Output 2 4 2" xfId="1421" xr:uid="{00000000-0005-0000-0000-00008D050000}"/>
    <cellStyle name="Output 2 4 2 2" xfId="1683" xr:uid="{00000000-0005-0000-0000-000093060000}"/>
    <cellStyle name="Output 2 4 2 2 2" xfId="2668" xr:uid="{00000000-0005-0000-0000-00006C0A0000}"/>
    <cellStyle name="Output 2 4 2 2 2 2" xfId="17216" xr:uid="{00000000-0005-0000-0000-000040430000}"/>
    <cellStyle name="Output 2 4 2 2 2 2 2" xfId="17217" xr:uid="{00000000-0005-0000-0000-000041430000}"/>
    <cellStyle name="Output 2 4 2 2 2 2 2 2" xfId="17218" xr:uid="{00000000-0005-0000-0000-000042430000}"/>
    <cellStyle name="Output 2 4 2 2 2 2 3" xfId="17219" xr:uid="{00000000-0005-0000-0000-000043430000}"/>
    <cellStyle name="Output 2 4 2 2 2 2 3 2" xfId="17220" xr:uid="{00000000-0005-0000-0000-000044430000}"/>
    <cellStyle name="Output 2 4 2 2 2 2 4" xfId="17221" xr:uid="{00000000-0005-0000-0000-000045430000}"/>
    <cellStyle name="Output 2 4 2 2 2 2 4 2" xfId="26822" xr:uid="{00000000-0005-0000-0000-0000C6680000}"/>
    <cellStyle name="Output 2 4 2 2 2 3" xfId="17222" xr:uid="{00000000-0005-0000-0000-000046430000}"/>
    <cellStyle name="Output 2 4 2 2 2 3 2" xfId="17223" xr:uid="{00000000-0005-0000-0000-000047430000}"/>
    <cellStyle name="Output 2 4 2 2 2 4" xfId="17224" xr:uid="{00000000-0005-0000-0000-000048430000}"/>
    <cellStyle name="Output 2 4 2 2 2 4 2" xfId="17225" xr:uid="{00000000-0005-0000-0000-000049430000}"/>
    <cellStyle name="Output 2 4 2 2 2 4 3" xfId="26771" xr:uid="{00000000-0005-0000-0000-000093680000}"/>
    <cellStyle name="Output 2 4 2 2 2 5" xfId="17226" xr:uid="{00000000-0005-0000-0000-00004A430000}"/>
    <cellStyle name="Output 2 4 2 2 2 5 2" xfId="25825" xr:uid="{00000000-0005-0000-0000-0000E1640000}"/>
    <cellStyle name="Output 2 4 2 2 2 6" xfId="32283" xr:uid="{00000000-0005-0000-0000-00001B7E0000}"/>
    <cellStyle name="Output 2 4 2 2 3" xfId="17227" xr:uid="{00000000-0005-0000-0000-00004B430000}"/>
    <cellStyle name="Output 2 4 2 2 3 2" xfId="17228" xr:uid="{00000000-0005-0000-0000-00004C430000}"/>
    <cellStyle name="Output 2 4 2 2 3 2 2" xfId="17229" xr:uid="{00000000-0005-0000-0000-00004D430000}"/>
    <cellStyle name="Output 2 4 2 2 3 2 3" xfId="25752" xr:uid="{00000000-0005-0000-0000-000098640000}"/>
    <cellStyle name="Output 2 4 2 2 3 3" xfId="17230" xr:uid="{00000000-0005-0000-0000-00004E430000}"/>
    <cellStyle name="Output 2 4 2 2 3 3 2" xfId="17231" xr:uid="{00000000-0005-0000-0000-00004F430000}"/>
    <cellStyle name="Output 2 4 2 2 3 4" xfId="17232" xr:uid="{00000000-0005-0000-0000-000050430000}"/>
    <cellStyle name="Output 2 4 2 2 4" xfId="17233" xr:uid="{00000000-0005-0000-0000-000051430000}"/>
    <cellStyle name="Output 2 4 2 2 4 2" xfId="17234" xr:uid="{00000000-0005-0000-0000-000052430000}"/>
    <cellStyle name="Output 2 4 2 2 4 2 2" xfId="29391" xr:uid="{00000000-0005-0000-0000-0000CF720000}"/>
    <cellStyle name="Output 2 4 2 2 5" xfId="17235" xr:uid="{00000000-0005-0000-0000-000053430000}"/>
    <cellStyle name="Output 2 4 2 2 5 2" xfId="17236" xr:uid="{00000000-0005-0000-0000-000054430000}"/>
    <cellStyle name="Output 2 4 2 2 5 3" xfId="28231" xr:uid="{00000000-0005-0000-0000-0000476E0000}"/>
    <cellStyle name="Output 2 4 2 2 6" xfId="17237" xr:uid="{00000000-0005-0000-0000-000055430000}"/>
    <cellStyle name="Output 2 4 2 3" xfId="2412" xr:uid="{00000000-0005-0000-0000-00006C090000}"/>
    <cellStyle name="Output 2 4 2 3 2" xfId="17238" xr:uid="{00000000-0005-0000-0000-000056430000}"/>
    <cellStyle name="Output 2 4 2 3 2 2" xfId="17239" xr:uid="{00000000-0005-0000-0000-000057430000}"/>
    <cellStyle name="Output 2 4 2 3 2 2 2" xfId="17240" xr:uid="{00000000-0005-0000-0000-000058430000}"/>
    <cellStyle name="Output 2 4 2 3 2 3" xfId="17241" xr:uid="{00000000-0005-0000-0000-000059430000}"/>
    <cellStyle name="Output 2 4 2 3 2 3 2" xfId="17242" xr:uid="{00000000-0005-0000-0000-00005A430000}"/>
    <cellStyle name="Output 2 4 2 3 2 4" xfId="17243" xr:uid="{00000000-0005-0000-0000-00005B430000}"/>
    <cellStyle name="Output 2 4 2 3 3" xfId="17244" xr:uid="{00000000-0005-0000-0000-00005C430000}"/>
    <cellStyle name="Output 2 4 2 3 3 2" xfId="17245" xr:uid="{00000000-0005-0000-0000-00005D430000}"/>
    <cellStyle name="Output 2 4 2 3 4" xfId="17246" xr:uid="{00000000-0005-0000-0000-00005E430000}"/>
    <cellStyle name="Output 2 4 2 3 4 2" xfId="17247" xr:uid="{00000000-0005-0000-0000-00005F430000}"/>
    <cellStyle name="Output 2 4 2 3 5" xfId="17248" xr:uid="{00000000-0005-0000-0000-000060430000}"/>
    <cellStyle name="Output 2 4 2 3 6" xfId="28053" xr:uid="{00000000-0005-0000-0000-0000956D0000}"/>
    <cellStyle name="Output 2 4 2 4" xfId="17249" xr:uid="{00000000-0005-0000-0000-000061430000}"/>
    <cellStyle name="Output 2 4 2 4 2" xfId="17250" xr:uid="{00000000-0005-0000-0000-000062430000}"/>
    <cellStyle name="Output 2 4 2 4 2 2" xfId="17251" xr:uid="{00000000-0005-0000-0000-000063430000}"/>
    <cellStyle name="Output 2 4 2 4 2 3" xfId="28531" xr:uid="{00000000-0005-0000-0000-0000736F0000}"/>
    <cellStyle name="Output 2 4 2 4 3" xfId="17252" xr:uid="{00000000-0005-0000-0000-000064430000}"/>
    <cellStyle name="Output 2 4 2 4 3 2" xfId="17253" xr:uid="{00000000-0005-0000-0000-000065430000}"/>
    <cellStyle name="Output 2 4 2 4 4" xfId="17254" xr:uid="{00000000-0005-0000-0000-000066430000}"/>
    <cellStyle name="Output 2 4 2 4 4 2" xfId="30521" xr:uid="{00000000-0005-0000-0000-000039770000}"/>
    <cellStyle name="Output 2 4 2 5" xfId="17255" xr:uid="{00000000-0005-0000-0000-000067430000}"/>
    <cellStyle name="Output 2 4 2 5 2" xfId="17256" xr:uid="{00000000-0005-0000-0000-000068430000}"/>
    <cellStyle name="Output 2 4 2 6" xfId="17257" xr:uid="{00000000-0005-0000-0000-000069430000}"/>
    <cellStyle name="Output 2 4 2 6 2" xfId="17258" xr:uid="{00000000-0005-0000-0000-00006A430000}"/>
    <cellStyle name="Output 2 4 2 6 2 2" xfId="30704" xr:uid="{00000000-0005-0000-0000-0000F0770000}"/>
    <cellStyle name="Output 2 4 2 7" xfId="17259" xr:uid="{00000000-0005-0000-0000-00006B430000}"/>
    <cellStyle name="Output 2 4 2 8" xfId="31520" xr:uid="{00000000-0005-0000-0000-0000207B0000}"/>
    <cellStyle name="Output 2 4 3" xfId="946" xr:uid="{00000000-0005-0000-0000-0000B2030000}"/>
    <cellStyle name="Output 2 4 3 2" xfId="1975" xr:uid="{00000000-0005-0000-0000-0000B7070000}"/>
    <cellStyle name="Output 2 4 3 2 2" xfId="17260" xr:uid="{00000000-0005-0000-0000-00006C430000}"/>
    <cellStyle name="Output 2 4 3 2 2 2" xfId="17261" xr:uid="{00000000-0005-0000-0000-00006D430000}"/>
    <cellStyle name="Output 2 4 3 2 2 2 2" xfId="17262" xr:uid="{00000000-0005-0000-0000-00006E430000}"/>
    <cellStyle name="Output 2 4 3 2 2 3" xfId="17263" xr:uid="{00000000-0005-0000-0000-00006F430000}"/>
    <cellStyle name="Output 2 4 3 2 2 3 2" xfId="17264" xr:uid="{00000000-0005-0000-0000-000070430000}"/>
    <cellStyle name="Output 2 4 3 2 2 3 3" xfId="26044" xr:uid="{00000000-0005-0000-0000-0000BC650000}"/>
    <cellStyle name="Output 2 4 3 2 2 4" xfId="17265" xr:uid="{00000000-0005-0000-0000-000071430000}"/>
    <cellStyle name="Output 2 4 3 2 3" xfId="17266" xr:uid="{00000000-0005-0000-0000-000072430000}"/>
    <cellStyle name="Output 2 4 3 2 3 2" xfId="17267" xr:uid="{00000000-0005-0000-0000-000073430000}"/>
    <cellStyle name="Output 2 4 3 2 3 2 2" xfId="26294" xr:uid="{00000000-0005-0000-0000-0000B6660000}"/>
    <cellStyle name="Output 2 4 3 2 3 3" xfId="25564" xr:uid="{00000000-0005-0000-0000-0000DC630000}"/>
    <cellStyle name="Output 2 4 3 2 4" xfId="17268" xr:uid="{00000000-0005-0000-0000-000074430000}"/>
    <cellStyle name="Output 2 4 3 2 4 2" xfId="17269" xr:uid="{00000000-0005-0000-0000-000075430000}"/>
    <cellStyle name="Output 2 4 3 2 5" xfId="17270" xr:uid="{00000000-0005-0000-0000-000076430000}"/>
    <cellStyle name="Output 2 4 3 3" xfId="17271" xr:uid="{00000000-0005-0000-0000-000077430000}"/>
    <cellStyle name="Output 2 4 3 3 2" xfId="17272" xr:uid="{00000000-0005-0000-0000-000078430000}"/>
    <cellStyle name="Output 2 4 3 3 2 2" xfId="17273" xr:uid="{00000000-0005-0000-0000-000079430000}"/>
    <cellStyle name="Output 2 4 3 3 3" xfId="17274" xr:uid="{00000000-0005-0000-0000-00007A430000}"/>
    <cellStyle name="Output 2 4 3 3 3 2" xfId="17275" xr:uid="{00000000-0005-0000-0000-00007B430000}"/>
    <cellStyle name="Output 2 4 3 3 4" xfId="17276" xr:uid="{00000000-0005-0000-0000-00007C430000}"/>
    <cellStyle name="Output 2 4 3 3 5" xfId="27622" xr:uid="{00000000-0005-0000-0000-0000E66B0000}"/>
    <cellStyle name="Output 2 4 3 4" xfId="17277" xr:uid="{00000000-0005-0000-0000-00007D430000}"/>
    <cellStyle name="Output 2 4 3 4 2" xfId="17278" xr:uid="{00000000-0005-0000-0000-00007E430000}"/>
    <cellStyle name="Output 2 4 3 5" xfId="17279" xr:uid="{00000000-0005-0000-0000-00007F430000}"/>
    <cellStyle name="Output 2 4 3 5 2" xfId="17280" xr:uid="{00000000-0005-0000-0000-000080430000}"/>
    <cellStyle name="Output 2 4 3 6" xfId="17281" xr:uid="{00000000-0005-0000-0000-000081430000}"/>
    <cellStyle name="Output 2 4 3 7" xfId="29771" xr:uid="{00000000-0005-0000-0000-00004B740000}"/>
    <cellStyle name="Output 2 4 4" xfId="867" xr:uid="{00000000-0005-0000-0000-000063030000}"/>
    <cellStyle name="Output 2 4 4 2" xfId="1920" xr:uid="{00000000-0005-0000-0000-000080070000}"/>
    <cellStyle name="Output 2 4 4 2 2" xfId="17282" xr:uid="{00000000-0005-0000-0000-000082430000}"/>
    <cellStyle name="Output 2 4 4 2 2 2" xfId="17283" xr:uid="{00000000-0005-0000-0000-000083430000}"/>
    <cellStyle name="Output 2 4 4 2 2 2 2" xfId="17284" xr:uid="{00000000-0005-0000-0000-000084430000}"/>
    <cellStyle name="Output 2 4 4 2 2 2 2 2" xfId="30298" xr:uid="{00000000-0005-0000-0000-00005A760000}"/>
    <cellStyle name="Output 2 4 4 2 2 3" xfId="17285" xr:uid="{00000000-0005-0000-0000-000085430000}"/>
    <cellStyle name="Output 2 4 4 2 2 3 2" xfId="17286" xr:uid="{00000000-0005-0000-0000-000086430000}"/>
    <cellStyle name="Output 2 4 4 2 2 4" xfId="17287" xr:uid="{00000000-0005-0000-0000-000087430000}"/>
    <cellStyle name="Output 2 4 4 2 2 4 2" xfId="28926" xr:uid="{00000000-0005-0000-0000-0000FE700000}"/>
    <cellStyle name="Output 2 4 4 2 3" xfId="17288" xr:uid="{00000000-0005-0000-0000-000088430000}"/>
    <cellStyle name="Output 2 4 4 2 3 2" xfId="17289" xr:uid="{00000000-0005-0000-0000-000089430000}"/>
    <cellStyle name="Output 2 4 4 2 4" xfId="17290" xr:uid="{00000000-0005-0000-0000-00008A430000}"/>
    <cellStyle name="Output 2 4 4 2 4 2" xfId="17291" xr:uid="{00000000-0005-0000-0000-00008B430000}"/>
    <cellStyle name="Output 2 4 4 2 4 2 2" xfId="25835" xr:uid="{00000000-0005-0000-0000-0000EB640000}"/>
    <cellStyle name="Output 2 4 4 2 5" xfId="17292" xr:uid="{00000000-0005-0000-0000-00008C430000}"/>
    <cellStyle name="Output 2 4 4 2 6" xfId="30547" xr:uid="{00000000-0005-0000-0000-000053770000}"/>
    <cellStyle name="Output 2 4 4 3" xfId="17293" xr:uid="{00000000-0005-0000-0000-00008D430000}"/>
    <cellStyle name="Output 2 4 4 3 2" xfId="17294" xr:uid="{00000000-0005-0000-0000-00008E430000}"/>
    <cellStyle name="Output 2 4 4 3 2 2" xfId="17295" xr:uid="{00000000-0005-0000-0000-00008F430000}"/>
    <cellStyle name="Output 2 4 4 3 3" xfId="17296" xr:uid="{00000000-0005-0000-0000-000090430000}"/>
    <cellStyle name="Output 2 4 4 3 3 2" xfId="17297" xr:uid="{00000000-0005-0000-0000-000091430000}"/>
    <cellStyle name="Output 2 4 4 3 3 2 2" xfId="26007" xr:uid="{00000000-0005-0000-0000-000097650000}"/>
    <cellStyle name="Output 2 4 4 3 4" xfId="17298" xr:uid="{00000000-0005-0000-0000-000092430000}"/>
    <cellStyle name="Output 2 4 4 3 4 2" xfId="30130" xr:uid="{00000000-0005-0000-0000-0000B2750000}"/>
    <cellStyle name="Output 2 4 4 4" xfId="17299" xr:uid="{00000000-0005-0000-0000-000093430000}"/>
    <cellStyle name="Output 2 4 4 4 2" xfId="17300" xr:uid="{00000000-0005-0000-0000-000094430000}"/>
    <cellStyle name="Output 2 4 4 5" xfId="17301" xr:uid="{00000000-0005-0000-0000-000095430000}"/>
    <cellStyle name="Output 2 4 4 5 2" xfId="17302" xr:uid="{00000000-0005-0000-0000-000096430000}"/>
    <cellStyle name="Output 2 4 4 5 2 2" xfId="26487" xr:uid="{00000000-0005-0000-0000-000077670000}"/>
    <cellStyle name="Output 2 4 4 6" xfId="17303" xr:uid="{00000000-0005-0000-0000-000097430000}"/>
    <cellStyle name="Output 2 4 4 6 2" xfId="26443" xr:uid="{00000000-0005-0000-0000-00004B670000}"/>
    <cellStyle name="Output 2 4 5" xfId="2000" xr:uid="{00000000-0005-0000-0000-0000D0070000}"/>
    <cellStyle name="Output 2 4 5 2" xfId="17304" xr:uid="{00000000-0005-0000-0000-000098430000}"/>
    <cellStyle name="Output 2 4 5 2 2" xfId="17305" xr:uid="{00000000-0005-0000-0000-000099430000}"/>
    <cellStyle name="Output 2 4 5 2 2 2" xfId="17306" xr:uid="{00000000-0005-0000-0000-00009A430000}"/>
    <cellStyle name="Output 2 4 5 2 2 3" xfId="30737" xr:uid="{00000000-0005-0000-0000-000011780000}"/>
    <cellStyle name="Output 2 4 5 2 3" xfId="17307" xr:uid="{00000000-0005-0000-0000-00009B430000}"/>
    <cellStyle name="Output 2 4 5 2 3 2" xfId="17308" xr:uid="{00000000-0005-0000-0000-00009C430000}"/>
    <cellStyle name="Output 2 4 5 2 3 2 2" xfId="26699" xr:uid="{00000000-0005-0000-0000-00004B680000}"/>
    <cellStyle name="Output 2 4 5 2 3 3" xfId="27582" xr:uid="{00000000-0005-0000-0000-0000BE6B0000}"/>
    <cellStyle name="Output 2 4 5 2 4" xfId="17309" xr:uid="{00000000-0005-0000-0000-00009D430000}"/>
    <cellStyle name="Output 2 4 5 2 4 2" xfId="27651" xr:uid="{00000000-0005-0000-0000-0000036C0000}"/>
    <cellStyle name="Output 2 4 5 2 5" xfId="28165" xr:uid="{00000000-0005-0000-0000-0000056E0000}"/>
    <cellStyle name="Output 2 4 5 3" xfId="17310" xr:uid="{00000000-0005-0000-0000-00009E430000}"/>
    <cellStyle name="Output 2 4 5 3 2" xfId="17311" xr:uid="{00000000-0005-0000-0000-00009F430000}"/>
    <cellStyle name="Output 2 4 5 3 2 2" xfId="30993" xr:uid="{00000000-0005-0000-0000-000011790000}"/>
    <cellStyle name="Output 2 4 5 4" xfId="17312" xr:uid="{00000000-0005-0000-0000-0000A0430000}"/>
    <cellStyle name="Output 2 4 5 4 2" xfId="17313" xr:uid="{00000000-0005-0000-0000-0000A1430000}"/>
    <cellStyle name="Output 2 4 5 5" xfId="17314" xr:uid="{00000000-0005-0000-0000-0000A2430000}"/>
    <cellStyle name="Output 2 4 5 6" xfId="32087" xr:uid="{00000000-0005-0000-0000-0000577D0000}"/>
    <cellStyle name="Output 2 4 6" xfId="17315" xr:uid="{00000000-0005-0000-0000-0000A3430000}"/>
    <cellStyle name="Output 2 4 6 2" xfId="17316" xr:uid="{00000000-0005-0000-0000-0000A4430000}"/>
    <cellStyle name="Output 2 4 6 2 2" xfId="17317" xr:uid="{00000000-0005-0000-0000-0000A5430000}"/>
    <cellStyle name="Output 2 4 6 2 3" xfId="25401" xr:uid="{00000000-0005-0000-0000-000039630000}"/>
    <cellStyle name="Output 2 4 6 3" xfId="17318" xr:uid="{00000000-0005-0000-0000-0000A6430000}"/>
    <cellStyle name="Output 2 4 6 3 2" xfId="17319" xr:uid="{00000000-0005-0000-0000-0000A7430000}"/>
    <cellStyle name="Output 2 4 6 3 3" xfId="30882" xr:uid="{00000000-0005-0000-0000-0000A2780000}"/>
    <cellStyle name="Output 2 4 6 4" xfId="17320" xr:uid="{00000000-0005-0000-0000-0000A8430000}"/>
    <cellStyle name="Output 2 4 7" xfId="17321" xr:uid="{00000000-0005-0000-0000-0000A9430000}"/>
    <cellStyle name="Output 2 4 7 2" xfId="17322" xr:uid="{00000000-0005-0000-0000-0000AA430000}"/>
    <cellStyle name="Output 2 4 8" xfId="17323" xr:uid="{00000000-0005-0000-0000-0000AB430000}"/>
    <cellStyle name="Output 2 4 8 2" xfId="17324" xr:uid="{00000000-0005-0000-0000-0000AC430000}"/>
    <cellStyle name="Output 2 4 8 3" xfId="27213" xr:uid="{00000000-0005-0000-0000-00004D6A0000}"/>
    <cellStyle name="Output 2 4 9" xfId="17325" xr:uid="{00000000-0005-0000-0000-0000AD430000}"/>
    <cellStyle name="Output 2 5" xfId="592" xr:uid="{00000000-0005-0000-0000-000050020000}"/>
    <cellStyle name="Output 2 5 2" xfId="1341" xr:uid="{00000000-0005-0000-0000-00003D050000}"/>
    <cellStyle name="Output 2 5 2 2" xfId="1603" xr:uid="{00000000-0005-0000-0000-000043060000}"/>
    <cellStyle name="Output 2 5 2 2 2" xfId="2588" xr:uid="{00000000-0005-0000-0000-00001C0A0000}"/>
    <cellStyle name="Output 2 5 2 2 2 2" xfId="17326" xr:uid="{00000000-0005-0000-0000-0000AE430000}"/>
    <cellStyle name="Output 2 5 2 2 2 2 2" xfId="17327" xr:uid="{00000000-0005-0000-0000-0000AF430000}"/>
    <cellStyle name="Output 2 5 2 2 2 2 2 2" xfId="17328" xr:uid="{00000000-0005-0000-0000-0000B0430000}"/>
    <cellStyle name="Output 2 5 2 2 2 2 3" xfId="17329" xr:uid="{00000000-0005-0000-0000-0000B1430000}"/>
    <cellStyle name="Output 2 5 2 2 2 2 3 2" xfId="17330" xr:uid="{00000000-0005-0000-0000-0000B2430000}"/>
    <cellStyle name="Output 2 5 2 2 2 2 3 2 2" xfId="26664" xr:uid="{00000000-0005-0000-0000-000028680000}"/>
    <cellStyle name="Output 2 5 2 2 2 2 4" xfId="17331" xr:uid="{00000000-0005-0000-0000-0000B3430000}"/>
    <cellStyle name="Output 2 5 2 2 2 2 5" xfId="27302" xr:uid="{00000000-0005-0000-0000-0000A66A0000}"/>
    <cellStyle name="Output 2 5 2 2 2 3" xfId="17332" xr:uid="{00000000-0005-0000-0000-0000B4430000}"/>
    <cellStyle name="Output 2 5 2 2 2 3 2" xfId="17333" xr:uid="{00000000-0005-0000-0000-0000B5430000}"/>
    <cellStyle name="Output 2 5 2 2 2 3 3" xfId="25284" xr:uid="{00000000-0005-0000-0000-0000C4620000}"/>
    <cellStyle name="Output 2 5 2 2 2 4" xfId="17334" xr:uid="{00000000-0005-0000-0000-0000B6430000}"/>
    <cellStyle name="Output 2 5 2 2 2 4 2" xfId="17335" xr:uid="{00000000-0005-0000-0000-0000B7430000}"/>
    <cellStyle name="Output 2 5 2 2 2 5" xfId="17336" xr:uid="{00000000-0005-0000-0000-0000B8430000}"/>
    <cellStyle name="Output 2 5 2 2 2 6" xfId="32237" xr:uid="{00000000-0005-0000-0000-0000ED7D0000}"/>
    <cellStyle name="Output 2 5 2 2 3" xfId="17337" xr:uid="{00000000-0005-0000-0000-0000B9430000}"/>
    <cellStyle name="Output 2 5 2 2 3 2" xfId="17338" xr:uid="{00000000-0005-0000-0000-0000BA430000}"/>
    <cellStyle name="Output 2 5 2 2 3 2 2" xfId="17339" xr:uid="{00000000-0005-0000-0000-0000BB430000}"/>
    <cellStyle name="Output 2 5 2 2 3 2 3" xfId="29648" xr:uid="{00000000-0005-0000-0000-0000D0730000}"/>
    <cellStyle name="Output 2 5 2 2 3 3" xfId="17340" xr:uid="{00000000-0005-0000-0000-0000BC430000}"/>
    <cellStyle name="Output 2 5 2 2 3 3 2" xfId="17341" xr:uid="{00000000-0005-0000-0000-0000BD430000}"/>
    <cellStyle name="Output 2 5 2 2 3 3 3" xfId="25805" xr:uid="{00000000-0005-0000-0000-0000CD640000}"/>
    <cellStyle name="Output 2 5 2 2 3 4" xfId="17342" xr:uid="{00000000-0005-0000-0000-0000BE430000}"/>
    <cellStyle name="Output 2 5 2 2 4" xfId="17343" xr:uid="{00000000-0005-0000-0000-0000BF430000}"/>
    <cellStyle name="Output 2 5 2 2 4 2" xfId="17344" xr:uid="{00000000-0005-0000-0000-0000C0430000}"/>
    <cellStyle name="Output 2 5 2 2 4 3" xfId="26401" xr:uid="{00000000-0005-0000-0000-000021670000}"/>
    <cellStyle name="Output 2 5 2 2 5" xfId="17345" xr:uid="{00000000-0005-0000-0000-0000C1430000}"/>
    <cellStyle name="Output 2 5 2 2 5 2" xfId="17346" xr:uid="{00000000-0005-0000-0000-0000C2430000}"/>
    <cellStyle name="Output 2 5 2 2 5 2 2" xfId="28816" xr:uid="{00000000-0005-0000-0000-000090700000}"/>
    <cellStyle name="Output 2 5 2 2 6" xfId="17347" xr:uid="{00000000-0005-0000-0000-0000C3430000}"/>
    <cellStyle name="Output 2 5 2 3" xfId="2332" xr:uid="{00000000-0005-0000-0000-00001C090000}"/>
    <cellStyle name="Output 2 5 2 3 2" xfId="17348" xr:uid="{00000000-0005-0000-0000-0000C4430000}"/>
    <cellStyle name="Output 2 5 2 3 2 2" xfId="17349" xr:uid="{00000000-0005-0000-0000-0000C5430000}"/>
    <cellStyle name="Output 2 5 2 3 2 2 2" xfId="17350" xr:uid="{00000000-0005-0000-0000-0000C6430000}"/>
    <cellStyle name="Output 2 5 2 3 2 3" xfId="17351" xr:uid="{00000000-0005-0000-0000-0000C7430000}"/>
    <cellStyle name="Output 2 5 2 3 2 3 2" xfId="17352" xr:uid="{00000000-0005-0000-0000-0000C8430000}"/>
    <cellStyle name="Output 2 5 2 3 2 4" xfId="17353" xr:uid="{00000000-0005-0000-0000-0000C9430000}"/>
    <cellStyle name="Output 2 5 2 3 3" xfId="17354" xr:uid="{00000000-0005-0000-0000-0000CA430000}"/>
    <cellStyle name="Output 2 5 2 3 3 2" xfId="17355" xr:uid="{00000000-0005-0000-0000-0000CB430000}"/>
    <cellStyle name="Output 2 5 2 3 4" xfId="17356" xr:uid="{00000000-0005-0000-0000-0000CC430000}"/>
    <cellStyle name="Output 2 5 2 3 4 2" xfId="17357" xr:uid="{00000000-0005-0000-0000-0000CD430000}"/>
    <cellStyle name="Output 2 5 2 3 5" xfId="17358" xr:uid="{00000000-0005-0000-0000-0000CE430000}"/>
    <cellStyle name="Output 2 5 2 4" xfId="17359" xr:uid="{00000000-0005-0000-0000-0000CF430000}"/>
    <cellStyle name="Output 2 5 2 4 2" xfId="17360" xr:uid="{00000000-0005-0000-0000-0000D0430000}"/>
    <cellStyle name="Output 2 5 2 4 2 2" xfId="17361" xr:uid="{00000000-0005-0000-0000-0000D1430000}"/>
    <cellStyle name="Output 2 5 2 4 2 2 2" xfId="28661" xr:uid="{00000000-0005-0000-0000-0000F56F0000}"/>
    <cellStyle name="Output 2 5 2 4 2 3" xfId="25913" xr:uid="{00000000-0005-0000-0000-000039650000}"/>
    <cellStyle name="Output 2 5 2 4 3" xfId="17362" xr:uid="{00000000-0005-0000-0000-0000D2430000}"/>
    <cellStyle name="Output 2 5 2 4 3 2" xfId="17363" xr:uid="{00000000-0005-0000-0000-0000D3430000}"/>
    <cellStyle name="Output 2 5 2 4 4" xfId="17364" xr:uid="{00000000-0005-0000-0000-0000D4430000}"/>
    <cellStyle name="Output 2 5 2 5" xfId="17365" xr:uid="{00000000-0005-0000-0000-0000D5430000}"/>
    <cellStyle name="Output 2 5 2 5 2" xfId="17366" xr:uid="{00000000-0005-0000-0000-0000D6430000}"/>
    <cellStyle name="Output 2 5 2 6" xfId="17367" xr:uid="{00000000-0005-0000-0000-0000D7430000}"/>
    <cellStyle name="Output 2 5 2 6 2" xfId="17368" xr:uid="{00000000-0005-0000-0000-0000D8430000}"/>
    <cellStyle name="Output 2 5 2 7" xfId="17369" xr:uid="{00000000-0005-0000-0000-0000D9430000}"/>
    <cellStyle name="Output 2 5 2 8" xfId="31470" xr:uid="{00000000-0005-0000-0000-0000EE7A0000}"/>
    <cellStyle name="Output 2 5 3" xfId="965" xr:uid="{00000000-0005-0000-0000-0000C5030000}"/>
    <cellStyle name="Output 2 5 3 2" xfId="1992" xr:uid="{00000000-0005-0000-0000-0000C8070000}"/>
    <cellStyle name="Output 2 5 3 2 2" xfId="17370" xr:uid="{00000000-0005-0000-0000-0000DA430000}"/>
    <cellStyle name="Output 2 5 3 2 2 2" xfId="17371" xr:uid="{00000000-0005-0000-0000-0000DB430000}"/>
    <cellStyle name="Output 2 5 3 2 2 2 2" xfId="17372" xr:uid="{00000000-0005-0000-0000-0000DC430000}"/>
    <cellStyle name="Output 2 5 3 2 2 2 2 2" xfId="26039" xr:uid="{00000000-0005-0000-0000-0000B7650000}"/>
    <cellStyle name="Output 2 5 3 2 2 3" xfId="17373" xr:uid="{00000000-0005-0000-0000-0000DD430000}"/>
    <cellStyle name="Output 2 5 3 2 2 3 2" xfId="17374" xr:uid="{00000000-0005-0000-0000-0000DE430000}"/>
    <cellStyle name="Output 2 5 3 2 2 3 3" xfId="28328" xr:uid="{00000000-0005-0000-0000-0000A86E0000}"/>
    <cellStyle name="Output 2 5 3 2 2 4" xfId="17375" xr:uid="{00000000-0005-0000-0000-0000DF430000}"/>
    <cellStyle name="Output 2 5 3 2 2 5" xfId="27038" xr:uid="{00000000-0005-0000-0000-00009E690000}"/>
    <cellStyle name="Output 2 5 3 2 3" xfId="17376" xr:uid="{00000000-0005-0000-0000-0000E0430000}"/>
    <cellStyle name="Output 2 5 3 2 3 2" xfId="17377" xr:uid="{00000000-0005-0000-0000-0000E1430000}"/>
    <cellStyle name="Output 2 5 3 2 4" xfId="17378" xr:uid="{00000000-0005-0000-0000-0000E2430000}"/>
    <cellStyle name="Output 2 5 3 2 4 2" xfId="17379" xr:uid="{00000000-0005-0000-0000-0000E3430000}"/>
    <cellStyle name="Output 2 5 3 2 4 2 2" xfId="29239" xr:uid="{00000000-0005-0000-0000-000037720000}"/>
    <cellStyle name="Output 2 5 3 2 5" xfId="17380" xr:uid="{00000000-0005-0000-0000-0000E4430000}"/>
    <cellStyle name="Output 2 5 3 2 6" xfId="32084" xr:uid="{00000000-0005-0000-0000-0000547D0000}"/>
    <cellStyle name="Output 2 5 3 3" xfId="17381" xr:uid="{00000000-0005-0000-0000-0000E5430000}"/>
    <cellStyle name="Output 2 5 3 3 2" xfId="17382" xr:uid="{00000000-0005-0000-0000-0000E6430000}"/>
    <cellStyle name="Output 2 5 3 3 2 2" xfId="17383" xr:uid="{00000000-0005-0000-0000-0000E7430000}"/>
    <cellStyle name="Output 2 5 3 3 3" xfId="17384" xr:uid="{00000000-0005-0000-0000-0000E8430000}"/>
    <cellStyle name="Output 2 5 3 3 3 2" xfId="17385" xr:uid="{00000000-0005-0000-0000-0000E9430000}"/>
    <cellStyle name="Output 2 5 3 3 4" xfId="17386" xr:uid="{00000000-0005-0000-0000-0000EA430000}"/>
    <cellStyle name="Output 2 5 3 4" xfId="17387" xr:uid="{00000000-0005-0000-0000-0000EB430000}"/>
    <cellStyle name="Output 2 5 3 4 2" xfId="17388" xr:uid="{00000000-0005-0000-0000-0000EC430000}"/>
    <cellStyle name="Output 2 5 3 5" xfId="17389" xr:uid="{00000000-0005-0000-0000-0000ED430000}"/>
    <cellStyle name="Output 2 5 3 5 2" xfId="17390" xr:uid="{00000000-0005-0000-0000-0000EE430000}"/>
    <cellStyle name="Output 2 5 3 5 3" xfId="29963" xr:uid="{00000000-0005-0000-0000-00000B750000}"/>
    <cellStyle name="Output 2 5 3 6" xfId="17391" xr:uid="{00000000-0005-0000-0000-0000EF430000}"/>
    <cellStyle name="Output 2 5 4" xfId="908" xr:uid="{00000000-0005-0000-0000-00008C030000}"/>
    <cellStyle name="Output 2 5 4 2" xfId="1953" xr:uid="{00000000-0005-0000-0000-0000A1070000}"/>
    <cellStyle name="Output 2 5 4 2 2" xfId="17392" xr:uid="{00000000-0005-0000-0000-0000F0430000}"/>
    <cellStyle name="Output 2 5 4 2 2 2" xfId="17393" xr:uid="{00000000-0005-0000-0000-0000F1430000}"/>
    <cellStyle name="Output 2 5 4 2 2 2 2" xfId="17394" xr:uid="{00000000-0005-0000-0000-0000F2430000}"/>
    <cellStyle name="Output 2 5 4 2 2 2 3" xfId="26216" xr:uid="{00000000-0005-0000-0000-000068660000}"/>
    <cellStyle name="Output 2 5 4 2 2 3" xfId="17395" xr:uid="{00000000-0005-0000-0000-0000F3430000}"/>
    <cellStyle name="Output 2 5 4 2 2 3 2" xfId="17396" xr:uid="{00000000-0005-0000-0000-0000F4430000}"/>
    <cellStyle name="Output 2 5 4 2 2 4" xfId="17397" xr:uid="{00000000-0005-0000-0000-0000F5430000}"/>
    <cellStyle name="Output 2 5 4 2 3" xfId="17398" xr:uid="{00000000-0005-0000-0000-0000F6430000}"/>
    <cellStyle name="Output 2 5 4 2 3 2" xfId="17399" xr:uid="{00000000-0005-0000-0000-0000F7430000}"/>
    <cellStyle name="Output 2 5 4 2 4" xfId="17400" xr:uid="{00000000-0005-0000-0000-0000F8430000}"/>
    <cellStyle name="Output 2 5 4 2 4 2" xfId="17401" xr:uid="{00000000-0005-0000-0000-0000F9430000}"/>
    <cellStyle name="Output 2 5 4 2 5" xfId="17402" xr:uid="{00000000-0005-0000-0000-0000FA430000}"/>
    <cellStyle name="Output 2 5 4 2 5 2" xfId="27404" xr:uid="{00000000-0005-0000-0000-00000C6B0000}"/>
    <cellStyle name="Output 2 5 4 2 6" xfId="32059" xr:uid="{00000000-0005-0000-0000-00003B7D0000}"/>
    <cellStyle name="Output 2 5 4 3" xfId="17403" xr:uid="{00000000-0005-0000-0000-0000FB430000}"/>
    <cellStyle name="Output 2 5 4 3 2" xfId="17404" xr:uid="{00000000-0005-0000-0000-0000FC430000}"/>
    <cellStyle name="Output 2 5 4 3 2 2" xfId="17405" xr:uid="{00000000-0005-0000-0000-0000FD430000}"/>
    <cellStyle name="Output 2 5 4 3 2 3" xfId="30405" xr:uid="{00000000-0005-0000-0000-0000C5760000}"/>
    <cellStyle name="Output 2 5 4 3 3" xfId="17406" xr:uid="{00000000-0005-0000-0000-0000FE430000}"/>
    <cellStyle name="Output 2 5 4 3 3 2" xfId="17407" xr:uid="{00000000-0005-0000-0000-0000FF430000}"/>
    <cellStyle name="Output 2 5 4 3 3 3" xfId="28255" xr:uid="{00000000-0005-0000-0000-00005F6E0000}"/>
    <cellStyle name="Output 2 5 4 3 4" xfId="17408" xr:uid="{00000000-0005-0000-0000-000000440000}"/>
    <cellStyle name="Output 2 5 4 3 4 2" xfId="30165" xr:uid="{00000000-0005-0000-0000-0000D5750000}"/>
    <cellStyle name="Output 2 5 4 3 5" xfId="32414" xr:uid="{00000000-0005-0000-0000-00009E7E0000}"/>
    <cellStyle name="Output 2 5 4 4" xfId="17409" xr:uid="{00000000-0005-0000-0000-000001440000}"/>
    <cellStyle name="Output 2 5 4 4 2" xfId="17410" xr:uid="{00000000-0005-0000-0000-000002440000}"/>
    <cellStyle name="Output 2 5 4 5" xfId="17411" xr:uid="{00000000-0005-0000-0000-000003440000}"/>
    <cellStyle name="Output 2 5 4 5 2" xfId="17412" xr:uid="{00000000-0005-0000-0000-000004440000}"/>
    <cellStyle name="Output 2 5 4 5 2 2" xfId="30886" xr:uid="{00000000-0005-0000-0000-0000A6780000}"/>
    <cellStyle name="Output 2 5 4 6" xfId="17413" xr:uid="{00000000-0005-0000-0000-000005440000}"/>
    <cellStyle name="Output 2 5 4 7" xfId="31611" xr:uid="{00000000-0005-0000-0000-00007B7B0000}"/>
    <cellStyle name="Output 2 5 5" xfId="1853" xr:uid="{00000000-0005-0000-0000-00003D070000}"/>
    <cellStyle name="Output 2 5 5 2" xfId="17414" xr:uid="{00000000-0005-0000-0000-000006440000}"/>
    <cellStyle name="Output 2 5 5 2 2" xfId="17415" xr:uid="{00000000-0005-0000-0000-000007440000}"/>
    <cellStyle name="Output 2 5 5 2 2 2" xfId="17416" xr:uid="{00000000-0005-0000-0000-000008440000}"/>
    <cellStyle name="Output 2 5 5 2 3" xfId="17417" xr:uid="{00000000-0005-0000-0000-000009440000}"/>
    <cellStyle name="Output 2 5 5 2 3 2" xfId="17418" xr:uid="{00000000-0005-0000-0000-00000A440000}"/>
    <cellStyle name="Output 2 5 5 2 4" xfId="17419" xr:uid="{00000000-0005-0000-0000-00000B440000}"/>
    <cellStyle name="Output 2 5 5 3" xfId="17420" xr:uid="{00000000-0005-0000-0000-00000C440000}"/>
    <cellStyle name="Output 2 5 5 3 2" xfId="17421" xr:uid="{00000000-0005-0000-0000-00000D440000}"/>
    <cellStyle name="Output 2 5 5 3 3" xfId="27168" xr:uid="{00000000-0005-0000-0000-0000206A0000}"/>
    <cellStyle name="Output 2 5 5 4" xfId="17422" xr:uid="{00000000-0005-0000-0000-00000E440000}"/>
    <cellStyle name="Output 2 5 5 4 2" xfId="17423" xr:uid="{00000000-0005-0000-0000-00000F440000}"/>
    <cellStyle name="Output 2 5 5 4 3" xfId="28624" xr:uid="{00000000-0005-0000-0000-0000D06F0000}"/>
    <cellStyle name="Output 2 5 5 5" xfId="17424" xr:uid="{00000000-0005-0000-0000-000010440000}"/>
    <cellStyle name="Output 2 5 6" xfId="17425" xr:uid="{00000000-0005-0000-0000-000011440000}"/>
    <cellStyle name="Output 2 5 6 2" xfId="17426" xr:uid="{00000000-0005-0000-0000-000012440000}"/>
    <cellStyle name="Output 2 5 6 2 2" xfId="17427" xr:uid="{00000000-0005-0000-0000-000013440000}"/>
    <cellStyle name="Output 2 5 6 2 3" xfId="30920" xr:uid="{00000000-0005-0000-0000-0000C8780000}"/>
    <cellStyle name="Output 2 5 6 3" xfId="17428" xr:uid="{00000000-0005-0000-0000-000014440000}"/>
    <cellStyle name="Output 2 5 6 3 2" xfId="17429" xr:uid="{00000000-0005-0000-0000-000015440000}"/>
    <cellStyle name="Output 2 5 6 4" xfId="17430" xr:uid="{00000000-0005-0000-0000-000016440000}"/>
    <cellStyle name="Output 2 5 7" xfId="17431" xr:uid="{00000000-0005-0000-0000-000017440000}"/>
    <cellStyle name="Output 2 5 7 2" xfId="17432" xr:uid="{00000000-0005-0000-0000-000018440000}"/>
    <cellStyle name="Output 2 5 7 2 2" xfId="31101" xr:uid="{00000000-0005-0000-0000-00007D790000}"/>
    <cellStyle name="Output 2 5 8" xfId="17433" xr:uid="{00000000-0005-0000-0000-000019440000}"/>
    <cellStyle name="Output 2 5 8 2" xfId="17434" xr:uid="{00000000-0005-0000-0000-00001A440000}"/>
    <cellStyle name="Output 2 5 8 3" xfId="28526" xr:uid="{00000000-0005-0000-0000-00006E6F0000}"/>
    <cellStyle name="Output 2 5 9" xfId="17435" xr:uid="{00000000-0005-0000-0000-00001B440000}"/>
    <cellStyle name="Output 2 5 9 2" xfId="28411" xr:uid="{00000000-0005-0000-0000-0000FB6E0000}"/>
    <cellStyle name="Output 2 6" xfId="1174" xr:uid="{00000000-0005-0000-0000-000096040000}"/>
    <cellStyle name="Output 2 6 2" xfId="1501" xr:uid="{00000000-0005-0000-0000-0000DD050000}"/>
    <cellStyle name="Output 2 6 2 2" xfId="2492" xr:uid="{00000000-0005-0000-0000-0000BC090000}"/>
    <cellStyle name="Output 2 6 2 2 2" xfId="17436" xr:uid="{00000000-0005-0000-0000-00001C440000}"/>
    <cellStyle name="Output 2 6 2 2 2 2" xfId="17437" xr:uid="{00000000-0005-0000-0000-00001D440000}"/>
    <cellStyle name="Output 2 6 2 2 2 2 2" xfId="17438" xr:uid="{00000000-0005-0000-0000-00001E440000}"/>
    <cellStyle name="Output 2 6 2 2 2 2 3" xfId="27259" xr:uid="{00000000-0005-0000-0000-00007B6A0000}"/>
    <cellStyle name="Output 2 6 2 2 2 3" xfId="17439" xr:uid="{00000000-0005-0000-0000-00001F440000}"/>
    <cellStyle name="Output 2 6 2 2 2 3 2" xfId="17440" xr:uid="{00000000-0005-0000-0000-000020440000}"/>
    <cellStyle name="Output 2 6 2 2 2 4" xfId="17441" xr:uid="{00000000-0005-0000-0000-000021440000}"/>
    <cellStyle name="Output 2 6 2 2 3" xfId="17442" xr:uid="{00000000-0005-0000-0000-000022440000}"/>
    <cellStyle name="Output 2 6 2 2 3 2" xfId="17443" xr:uid="{00000000-0005-0000-0000-000023440000}"/>
    <cellStyle name="Output 2 6 2 2 3 3" xfId="28810" xr:uid="{00000000-0005-0000-0000-00008A700000}"/>
    <cellStyle name="Output 2 6 2 2 4" xfId="17444" xr:uid="{00000000-0005-0000-0000-000024440000}"/>
    <cellStyle name="Output 2 6 2 2 4 2" xfId="17445" xr:uid="{00000000-0005-0000-0000-000025440000}"/>
    <cellStyle name="Output 2 6 2 2 5" xfId="17446" xr:uid="{00000000-0005-0000-0000-000026440000}"/>
    <cellStyle name="Output 2 6 2 3" xfId="17447" xr:uid="{00000000-0005-0000-0000-000027440000}"/>
    <cellStyle name="Output 2 6 2 3 2" xfId="17448" xr:uid="{00000000-0005-0000-0000-000028440000}"/>
    <cellStyle name="Output 2 6 2 3 2 2" xfId="17449" xr:uid="{00000000-0005-0000-0000-000029440000}"/>
    <cellStyle name="Output 2 6 2 3 3" xfId="17450" xr:uid="{00000000-0005-0000-0000-00002A440000}"/>
    <cellStyle name="Output 2 6 2 3 3 2" xfId="17451" xr:uid="{00000000-0005-0000-0000-00002B440000}"/>
    <cellStyle name="Output 2 6 2 3 4" xfId="17452" xr:uid="{00000000-0005-0000-0000-00002C440000}"/>
    <cellStyle name="Output 2 6 2 4" xfId="17453" xr:uid="{00000000-0005-0000-0000-00002D440000}"/>
    <cellStyle name="Output 2 6 2 4 2" xfId="17454" xr:uid="{00000000-0005-0000-0000-00002E440000}"/>
    <cellStyle name="Output 2 6 2 4 3" xfId="25344" xr:uid="{00000000-0005-0000-0000-000000630000}"/>
    <cellStyle name="Output 2 6 2 5" xfId="17455" xr:uid="{00000000-0005-0000-0000-00002F440000}"/>
    <cellStyle name="Output 2 6 2 5 2" xfId="17456" xr:uid="{00000000-0005-0000-0000-000030440000}"/>
    <cellStyle name="Output 2 6 2 6" xfId="17457" xr:uid="{00000000-0005-0000-0000-000031440000}"/>
    <cellStyle name="Output 2 6 3" xfId="1763" xr:uid="{00000000-0005-0000-0000-0000E3060000}"/>
    <cellStyle name="Output 2 6 3 2" xfId="2748" xr:uid="{00000000-0005-0000-0000-0000BC0A0000}"/>
    <cellStyle name="Output 2 6 3 2 2" xfId="17458" xr:uid="{00000000-0005-0000-0000-000032440000}"/>
    <cellStyle name="Output 2 6 3 2 2 2" xfId="17459" xr:uid="{00000000-0005-0000-0000-000033440000}"/>
    <cellStyle name="Output 2 6 3 2 2 2 2" xfId="17460" xr:uid="{00000000-0005-0000-0000-000034440000}"/>
    <cellStyle name="Output 2 6 3 2 2 3" xfId="17461" xr:uid="{00000000-0005-0000-0000-000035440000}"/>
    <cellStyle name="Output 2 6 3 2 2 3 2" xfId="17462" xr:uid="{00000000-0005-0000-0000-000036440000}"/>
    <cellStyle name="Output 2 6 3 2 2 4" xfId="17463" xr:uid="{00000000-0005-0000-0000-000037440000}"/>
    <cellStyle name="Output 2 6 3 2 2 4 2" xfId="28425" xr:uid="{00000000-0005-0000-0000-0000096F0000}"/>
    <cellStyle name="Output 2 6 3 2 3" xfId="17464" xr:uid="{00000000-0005-0000-0000-000038440000}"/>
    <cellStyle name="Output 2 6 3 2 3 2" xfId="17465" xr:uid="{00000000-0005-0000-0000-000039440000}"/>
    <cellStyle name="Output 2 6 3 2 3 2 2" xfId="28746" xr:uid="{00000000-0005-0000-0000-00004A700000}"/>
    <cellStyle name="Output 2 6 3 2 4" xfId="17466" xr:uid="{00000000-0005-0000-0000-00003A440000}"/>
    <cellStyle name="Output 2 6 3 2 4 2" xfId="17467" xr:uid="{00000000-0005-0000-0000-00003B440000}"/>
    <cellStyle name="Output 2 6 3 2 4 2 2" xfId="29233" xr:uid="{00000000-0005-0000-0000-000031720000}"/>
    <cellStyle name="Output 2 6 3 2 4 3" xfId="27788" xr:uid="{00000000-0005-0000-0000-00008C6C0000}"/>
    <cellStyle name="Output 2 6 3 2 5" xfId="17468" xr:uid="{00000000-0005-0000-0000-00003C440000}"/>
    <cellStyle name="Output 2 6 3 3" xfId="17469" xr:uid="{00000000-0005-0000-0000-00003D440000}"/>
    <cellStyle name="Output 2 6 3 3 2" xfId="17470" xr:uid="{00000000-0005-0000-0000-00003E440000}"/>
    <cellStyle name="Output 2 6 3 3 2 2" xfId="17471" xr:uid="{00000000-0005-0000-0000-00003F440000}"/>
    <cellStyle name="Output 2 6 3 3 2 3" xfId="27618" xr:uid="{00000000-0005-0000-0000-0000E26B0000}"/>
    <cellStyle name="Output 2 6 3 3 3" xfId="17472" xr:uid="{00000000-0005-0000-0000-000040440000}"/>
    <cellStyle name="Output 2 6 3 3 3 2" xfId="17473" xr:uid="{00000000-0005-0000-0000-000041440000}"/>
    <cellStyle name="Output 2 6 3 3 3 3" xfId="29784" xr:uid="{00000000-0005-0000-0000-000058740000}"/>
    <cellStyle name="Output 2 6 3 3 4" xfId="17474" xr:uid="{00000000-0005-0000-0000-000042440000}"/>
    <cellStyle name="Output 2 6 3 4" xfId="17475" xr:uid="{00000000-0005-0000-0000-000043440000}"/>
    <cellStyle name="Output 2 6 3 4 2" xfId="17476" xr:uid="{00000000-0005-0000-0000-000044440000}"/>
    <cellStyle name="Output 2 6 3 5" xfId="17477" xr:uid="{00000000-0005-0000-0000-000045440000}"/>
    <cellStyle name="Output 2 6 3 5 2" xfId="17478" xr:uid="{00000000-0005-0000-0000-000046440000}"/>
    <cellStyle name="Output 2 6 3 6" xfId="17479" xr:uid="{00000000-0005-0000-0000-000047440000}"/>
    <cellStyle name="Output 2 6 3 6 2" xfId="30112" xr:uid="{00000000-0005-0000-0000-0000A0750000}"/>
    <cellStyle name="Output 2 6 3 7" xfId="31892" xr:uid="{00000000-0005-0000-0000-0000947C0000}"/>
    <cellStyle name="Output 2 6 4" xfId="2174" xr:uid="{00000000-0005-0000-0000-00007E080000}"/>
    <cellStyle name="Output 2 6 4 2" xfId="17480" xr:uid="{00000000-0005-0000-0000-000048440000}"/>
    <cellStyle name="Output 2 6 4 2 2" xfId="17481" xr:uid="{00000000-0005-0000-0000-000049440000}"/>
    <cellStyle name="Output 2 6 4 2 2 2" xfId="17482" xr:uid="{00000000-0005-0000-0000-00004A440000}"/>
    <cellStyle name="Output 2 6 4 2 2 3" xfId="25140" xr:uid="{00000000-0005-0000-0000-000034620000}"/>
    <cellStyle name="Output 2 6 4 2 3" xfId="17483" xr:uid="{00000000-0005-0000-0000-00004B440000}"/>
    <cellStyle name="Output 2 6 4 2 3 2" xfId="17484" xr:uid="{00000000-0005-0000-0000-00004C440000}"/>
    <cellStyle name="Output 2 6 4 2 3 2 2" xfId="30851" xr:uid="{00000000-0005-0000-0000-000083780000}"/>
    <cellStyle name="Output 2 6 4 2 3 3" xfId="26578" xr:uid="{00000000-0005-0000-0000-0000D2670000}"/>
    <cellStyle name="Output 2 6 4 2 4" xfId="17485" xr:uid="{00000000-0005-0000-0000-00004D440000}"/>
    <cellStyle name="Output 2 6 4 3" xfId="17486" xr:uid="{00000000-0005-0000-0000-00004E440000}"/>
    <cellStyle name="Output 2 6 4 3 2" xfId="17487" xr:uid="{00000000-0005-0000-0000-00004F440000}"/>
    <cellStyle name="Output 2 6 4 3 3" xfId="26239" xr:uid="{00000000-0005-0000-0000-00007F660000}"/>
    <cellStyle name="Output 2 6 4 4" xfId="17488" xr:uid="{00000000-0005-0000-0000-000050440000}"/>
    <cellStyle name="Output 2 6 4 4 2" xfId="17489" xr:uid="{00000000-0005-0000-0000-000051440000}"/>
    <cellStyle name="Output 2 6 4 5" xfId="17490" xr:uid="{00000000-0005-0000-0000-000052440000}"/>
    <cellStyle name="Output 2 6 4 6" xfId="27734" xr:uid="{00000000-0005-0000-0000-0000566C0000}"/>
    <cellStyle name="Output 2 6 5" xfId="17491" xr:uid="{00000000-0005-0000-0000-000053440000}"/>
    <cellStyle name="Output 2 6 5 2" xfId="17492" xr:uid="{00000000-0005-0000-0000-000054440000}"/>
    <cellStyle name="Output 2 6 5 2 2" xfId="17493" xr:uid="{00000000-0005-0000-0000-000055440000}"/>
    <cellStyle name="Output 2 6 5 2 2 2" xfId="27898" xr:uid="{00000000-0005-0000-0000-0000FA6C0000}"/>
    <cellStyle name="Output 2 6 5 3" xfId="17494" xr:uid="{00000000-0005-0000-0000-000056440000}"/>
    <cellStyle name="Output 2 6 5 3 2" xfId="17495" xr:uid="{00000000-0005-0000-0000-000057440000}"/>
    <cellStyle name="Output 2 6 5 4" xfId="17496" xr:uid="{00000000-0005-0000-0000-000058440000}"/>
    <cellStyle name="Output 2 6 6" xfId="17497" xr:uid="{00000000-0005-0000-0000-000059440000}"/>
    <cellStyle name="Output 2 6 6 2" xfId="17498" xr:uid="{00000000-0005-0000-0000-00005A440000}"/>
    <cellStyle name="Output 2 6 6 2 2" xfId="26856" xr:uid="{00000000-0005-0000-0000-0000E8680000}"/>
    <cellStyle name="Output 2 6 7" xfId="17499" xr:uid="{00000000-0005-0000-0000-00005B440000}"/>
    <cellStyle name="Output 2 6 7 2" xfId="17500" xr:uid="{00000000-0005-0000-0000-00005C440000}"/>
    <cellStyle name="Output 2 6 8" xfId="17501" xr:uid="{00000000-0005-0000-0000-00005D440000}"/>
    <cellStyle name="Output 2 6 9" xfId="31571" xr:uid="{00000000-0005-0000-0000-0000537B0000}"/>
    <cellStyle name="Output 2 7" xfId="886" xr:uid="{00000000-0005-0000-0000-000076030000}"/>
    <cellStyle name="Output 2 7 2" xfId="1937" xr:uid="{00000000-0005-0000-0000-000091070000}"/>
    <cellStyle name="Output 2 7 2 2" xfId="17502" xr:uid="{00000000-0005-0000-0000-00005E440000}"/>
    <cellStyle name="Output 2 7 2 2 2" xfId="17503" xr:uid="{00000000-0005-0000-0000-00005F440000}"/>
    <cellStyle name="Output 2 7 2 2 2 2" xfId="17504" xr:uid="{00000000-0005-0000-0000-000060440000}"/>
    <cellStyle name="Output 2 7 2 2 2 3" xfId="25634" xr:uid="{00000000-0005-0000-0000-000022640000}"/>
    <cellStyle name="Output 2 7 2 2 3" xfId="17505" xr:uid="{00000000-0005-0000-0000-000061440000}"/>
    <cellStyle name="Output 2 7 2 2 3 2" xfId="17506" xr:uid="{00000000-0005-0000-0000-000062440000}"/>
    <cellStyle name="Output 2 7 2 2 3 2 2" xfId="25830" xr:uid="{00000000-0005-0000-0000-0000E6640000}"/>
    <cellStyle name="Output 2 7 2 2 4" xfId="17507" xr:uid="{00000000-0005-0000-0000-000063440000}"/>
    <cellStyle name="Output 2 7 2 2 4 2" xfId="26881" xr:uid="{00000000-0005-0000-0000-000001690000}"/>
    <cellStyle name="Output 2 7 2 3" xfId="17508" xr:uid="{00000000-0005-0000-0000-000064440000}"/>
    <cellStyle name="Output 2 7 2 3 2" xfId="17509" xr:uid="{00000000-0005-0000-0000-000065440000}"/>
    <cellStyle name="Output 2 7 2 4" xfId="17510" xr:uid="{00000000-0005-0000-0000-000066440000}"/>
    <cellStyle name="Output 2 7 2 4 2" xfId="17511" xr:uid="{00000000-0005-0000-0000-000067440000}"/>
    <cellStyle name="Output 2 7 2 4 3" xfId="26703" xr:uid="{00000000-0005-0000-0000-00004F680000}"/>
    <cellStyle name="Output 2 7 2 5" xfId="17512" xr:uid="{00000000-0005-0000-0000-000068440000}"/>
    <cellStyle name="Output 2 7 2 5 2" xfId="26319" xr:uid="{00000000-0005-0000-0000-0000CF660000}"/>
    <cellStyle name="Output 2 7 2 6" xfId="26091" xr:uid="{00000000-0005-0000-0000-0000EB650000}"/>
    <cellStyle name="Output 2 7 3" xfId="17513" xr:uid="{00000000-0005-0000-0000-000069440000}"/>
    <cellStyle name="Output 2 7 3 2" xfId="17514" xr:uid="{00000000-0005-0000-0000-00006A440000}"/>
    <cellStyle name="Output 2 7 3 2 2" xfId="17515" xr:uid="{00000000-0005-0000-0000-00006B440000}"/>
    <cellStyle name="Output 2 7 3 3" xfId="17516" xr:uid="{00000000-0005-0000-0000-00006C440000}"/>
    <cellStyle name="Output 2 7 3 3 2" xfId="17517" xr:uid="{00000000-0005-0000-0000-00006D440000}"/>
    <cellStyle name="Output 2 7 3 3 2 2" xfId="25729" xr:uid="{00000000-0005-0000-0000-000081640000}"/>
    <cellStyle name="Output 2 7 3 3 3" xfId="25413" xr:uid="{00000000-0005-0000-0000-000045630000}"/>
    <cellStyle name="Output 2 7 3 4" xfId="17518" xr:uid="{00000000-0005-0000-0000-00006E440000}"/>
    <cellStyle name="Output 2 7 3 5" xfId="32408" xr:uid="{00000000-0005-0000-0000-0000987E0000}"/>
    <cellStyle name="Output 2 7 4" xfId="17519" xr:uid="{00000000-0005-0000-0000-00006F440000}"/>
    <cellStyle name="Output 2 7 4 2" xfId="17520" xr:uid="{00000000-0005-0000-0000-000070440000}"/>
    <cellStyle name="Output 2 7 5" xfId="17521" xr:uid="{00000000-0005-0000-0000-000071440000}"/>
    <cellStyle name="Output 2 7 5 2" xfId="17522" xr:uid="{00000000-0005-0000-0000-000072440000}"/>
    <cellStyle name="Output 2 7 6" xfId="17523" xr:uid="{00000000-0005-0000-0000-000073440000}"/>
    <cellStyle name="Output 2 7 7" xfId="31130" xr:uid="{00000000-0005-0000-0000-00009A790000}"/>
    <cellStyle name="Output 2 8" xfId="859" xr:uid="{00000000-0005-0000-0000-00005B030000}"/>
    <cellStyle name="Output 2 8 2" xfId="1912" xr:uid="{00000000-0005-0000-0000-000078070000}"/>
    <cellStyle name="Output 2 8 2 2" xfId="17524" xr:uid="{00000000-0005-0000-0000-000074440000}"/>
    <cellStyle name="Output 2 8 2 2 2" xfId="17525" xr:uid="{00000000-0005-0000-0000-000075440000}"/>
    <cellStyle name="Output 2 8 2 2 2 2" xfId="17526" xr:uid="{00000000-0005-0000-0000-000076440000}"/>
    <cellStyle name="Output 2 8 2 2 2 3" xfId="26732" xr:uid="{00000000-0005-0000-0000-00006C680000}"/>
    <cellStyle name="Output 2 8 2 2 3" xfId="17527" xr:uid="{00000000-0005-0000-0000-000077440000}"/>
    <cellStyle name="Output 2 8 2 2 3 2" xfId="17528" xr:uid="{00000000-0005-0000-0000-000078440000}"/>
    <cellStyle name="Output 2 8 2 2 4" xfId="17529" xr:uid="{00000000-0005-0000-0000-000079440000}"/>
    <cellStyle name="Output 2 8 2 2 5" xfId="29416" xr:uid="{00000000-0005-0000-0000-0000E8720000}"/>
    <cellStyle name="Output 2 8 2 3" xfId="17530" xr:uid="{00000000-0005-0000-0000-00007A440000}"/>
    <cellStyle name="Output 2 8 2 3 2" xfId="17531" xr:uid="{00000000-0005-0000-0000-00007B440000}"/>
    <cellStyle name="Output 2 8 2 3 2 2" xfId="25749" xr:uid="{00000000-0005-0000-0000-000095640000}"/>
    <cellStyle name="Output 2 8 2 3 3" xfId="25516" xr:uid="{00000000-0005-0000-0000-0000AC630000}"/>
    <cellStyle name="Output 2 8 2 4" xfId="17532" xr:uid="{00000000-0005-0000-0000-00007C440000}"/>
    <cellStyle name="Output 2 8 2 4 2" xfId="17533" xr:uid="{00000000-0005-0000-0000-00007D440000}"/>
    <cellStyle name="Output 2 8 2 4 3" xfId="28927" xr:uid="{00000000-0005-0000-0000-0000FF700000}"/>
    <cellStyle name="Output 2 8 2 5" xfId="17534" xr:uid="{00000000-0005-0000-0000-00007E440000}"/>
    <cellStyle name="Output 2 8 2 6" xfId="32037" xr:uid="{00000000-0005-0000-0000-0000257D0000}"/>
    <cellStyle name="Output 2 8 3" xfId="17535" xr:uid="{00000000-0005-0000-0000-00007F440000}"/>
    <cellStyle name="Output 2 8 3 2" xfId="17536" xr:uid="{00000000-0005-0000-0000-000080440000}"/>
    <cellStyle name="Output 2 8 3 2 2" xfId="17537" xr:uid="{00000000-0005-0000-0000-000081440000}"/>
    <cellStyle name="Output 2 8 3 3" xfId="17538" xr:uid="{00000000-0005-0000-0000-000082440000}"/>
    <cellStyle name="Output 2 8 3 3 2" xfId="17539" xr:uid="{00000000-0005-0000-0000-000083440000}"/>
    <cellStyle name="Output 2 8 3 3 3" xfId="29828" xr:uid="{00000000-0005-0000-0000-000084740000}"/>
    <cellStyle name="Output 2 8 3 4" xfId="17540" xr:uid="{00000000-0005-0000-0000-000084440000}"/>
    <cellStyle name="Output 2 8 3 5" xfId="28156" xr:uid="{00000000-0005-0000-0000-0000FC6D0000}"/>
    <cellStyle name="Output 2 8 4" xfId="17541" xr:uid="{00000000-0005-0000-0000-000085440000}"/>
    <cellStyle name="Output 2 8 4 2" xfId="17542" xr:uid="{00000000-0005-0000-0000-000086440000}"/>
    <cellStyle name="Output 2 8 5" xfId="17543" xr:uid="{00000000-0005-0000-0000-000087440000}"/>
    <cellStyle name="Output 2 8 5 2" xfId="17544" xr:uid="{00000000-0005-0000-0000-000088440000}"/>
    <cellStyle name="Output 2 8 5 2 2" xfId="25909" xr:uid="{00000000-0005-0000-0000-000035650000}"/>
    <cellStyle name="Output 2 8 6" xfId="17545" xr:uid="{00000000-0005-0000-0000-000089440000}"/>
    <cellStyle name="Output 2 8 7" xfId="31595" xr:uid="{00000000-0005-0000-0000-00006B7B0000}"/>
    <cellStyle name="Output 2 9" xfId="796" xr:uid="{00000000-0005-0000-0000-00001C030000}"/>
    <cellStyle name="Output 2 9 2" xfId="17546" xr:uid="{00000000-0005-0000-0000-00008A440000}"/>
    <cellStyle name="Output 2 9 2 2" xfId="17547" xr:uid="{00000000-0005-0000-0000-00008B440000}"/>
    <cellStyle name="Output 2 9 2 2 2" xfId="17548" xr:uid="{00000000-0005-0000-0000-00008C440000}"/>
    <cellStyle name="Output 2 9 2 2 3" xfId="25523" xr:uid="{00000000-0005-0000-0000-0000B3630000}"/>
    <cellStyle name="Output 2 9 2 3" xfId="17549" xr:uid="{00000000-0005-0000-0000-00008D440000}"/>
    <cellStyle name="Output 2 9 2 3 2" xfId="17550" xr:uid="{00000000-0005-0000-0000-00008E440000}"/>
    <cellStyle name="Output 2 9 2 3 3" xfId="30777" xr:uid="{00000000-0005-0000-0000-000039780000}"/>
    <cellStyle name="Output 2 9 2 4" xfId="17551" xr:uid="{00000000-0005-0000-0000-00008F440000}"/>
    <cellStyle name="Output 2 9 2 4 2" xfId="30876" xr:uid="{00000000-0005-0000-0000-00009C780000}"/>
    <cellStyle name="Output 2 9 2 5" xfId="32370" xr:uid="{00000000-0005-0000-0000-0000727E0000}"/>
    <cellStyle name="Output 2 9 3" xfId="17552" xr:uid="{00000000-0005-0000-0000-000090440000}"/>
    <cellStyle name="Output 2 9 3 2" xfId="17553" xr:uid="{00000000-0005-0000-0000-000091440000}"/>
    <cellStyle name="Output 2 9 3 3" xfId="31268" xr:uid="{00000000-0005-0000-0000-0000247A0000}"/>
    <cellStyle name="Output 2 9 4" xfId="17554" xr:uid="{00000000-0005-0000-0000-000092440000}"/>
    <cellStyle name="Output 2 9 4 2" xfId="17555" xr:uid="{00000000-0005-0000-0000-000093440000}"/>
    <cellStyle name="Output 2 9 5" xfId="17556" xr:uid="{00000000-0005-0000-0000-000094440000}"/>
    <cellStyle name="Output 3" xfId="297" xr:uid="{00000000-0005-0000-0000-000029010000}"/>
    <cellStyle name="Output 3 10" xfId="2839" xr:uid="{00000000-0005-0000-0000-0000170B0000}"/>
    <cellStyle name="Output 3 10 2" xfId="17557" xr:uid="{00000000-0005-0000-0000-000095440000}"/>
    <cellStyle name="Output 3 10 2 2" xfId="17558" xr:uid="{00000000-0005-0000-0000-000096440000}"/>
    <cellStyle name="Output 3 10 2 3" xfId="31129" xr:uid="{00000000-0005-0000-0000-000099790000}"/>
    <cellStyle name="Output 3 10 3" xfId="17559" xr:uid="{00000000-0005-0000-0000-000097440000}"/>
    <cellStyle name="Output 3 10 3 2" xfId="17560" xr:uid="{00000000-0005-0000-0000-000098440000}"/>
    <cellStyle name="Output 3 10 4" xfId="17561" xr:uid="{00000000-0005-0000-0000-000099440000}"/>
    <cellStyle name="Output 3 10 5" xfId="31921" xr:uid="{00000000-0005-0000-0000-0000B17C0000}"/>
    <cellStyle name="Output 3 11" xfId="17562" xr:uid="{00000000-0005-0000-0000-00009A440000}"/>
    <cellStyle name="Output 3 11 2" xfId="17563" xr:uid="{00000000-0005-0000-0000-00009B440000}"/>
    <cellStyle name="Output 3 12" xfId="17564" xr:uid="{00000000-0005-0000-0000-00009C440000}"/>
    <cellStyle name="Output 3 12 2" xfId="17565" xr:uid="{00000000-0005-0000-0000-00009D440000}"/>
    <cellStyle name="Output 3 13" xfId="17566" xr:uid="{00000000-0005-0000-0000-00009E440000}"/>
    <cellStyle name="Output 3 15" xfId="26385" xr:uid="{00000000-0005-0000-0000-000011670000}"/>
    <cellStyle name="Output 3 2" xfId="826" xr:uid="{00000000-0005-0000-0000-00003A030000}"/>
    <cellStyle name="Output 3 2 10" xfId="17567" xr:uid="{00000000-0005-0000-0000-00009F440000}"/>
    <cellStyle name="Output 3 2 11" xfId="29369" xr:uid="{00000000-0005-0000-0000-0000B9720000}"/>
    <cellStyle name="Output 3 2 2" xfId="863" xr:uid="{00000000-0005-0000-0000-00005F030000}"/>
    <cellStyle name="Output 3 2 2 10" xfId="17568" xr:uid="{00000000-0005-0000-0000-0000A0440000}"/>
    <cellStyle name="Output 3 2 2 10 2" xfId="31049" xr:uid="{00000000-0005-0000-0000-000049790000}"/>
    <cellStyle name="Output 3 2 2 11" xfId="31429" xr:uid="{00000000-0005-0000-0000-0000C57A0000}"/>
    <cellStyle name="Output 3 2 2 2" xfId="1205" xr:uid="{00000000-0005-0000-0000-0000B5040000}"/>
    <cellStyle name="Output 3 2 2 2 2" xfId="1516" xr:uid="{00000000-0005-0000-0000-0000EC050000}"/>
    <cellStyle name="Output 3 2 2 2 2 2" xfId="2507" xr:uid="{00000000-0005-0000-0000-0000CB090000}"/>
    <cellStyle name="Output 3 2 2 2 2 2 2" xfId="17569" xr:uid="{00000000-0005-0000-0000-0000A1440000}"/>
    <cellStyle name="Output 3 2 2 2 2 2 2 2" xfId="17570" xr:uid="{00000000-0005-0000-0000-0000A2440000}"/>
    <cellStyle name="Output 3 2 2 2 2 2 2 2 2" xfId="17571" xr:uid="{00000000-0005-0000-0000-0000A3440000}"/>
    <cellStyle name="Output 3 2 2 2 2 2 2 3" xfId="17572" xr:uid="{00000000-0005-0000-0000-0000A4440000}"/>
    <cellStyle name="Output 3 2 2 2 2 2 2 3 2" xfId="17573" xr:uid="{00000000-0005-0000-0000-0000A5440000}"/>
    <cellStyle name="Output 3 2 2 2 2 2 2 3 2 2" xfId="30890" xr:uid="{00000000-0005-0000-0000-0000AA780000}"/>
    <cellStyle name="Output 3 2 2 2 2 2 2 4" xfId="17574" xr:uid="{00000000-0005-0000-0000-0000A6440000}"/>
    <cellStyle name="Output 3 2 2 2 2 2 3" xfId="17575" xr:uid="{00000000-0005-0000-0000-0000A7440000}"/>
    <cellStyle name="Output 3 2 2 2 2 2 3 2" xfId="17576" xr:uid="{00000000-0005-0000-0000-0000A8440000}"/>
    <cellStyle name="Output 3 2 2 2 2 2 3 2 2" xfId="26276" xr:uid="{00000000-0005-0000-0000-0000A4660000}"/>
    <cellStyle name="Output 3 2 2 2 2 2 4" xfId="17577" xr:uid="{00000000-0005-0000-0000-0000A9440000}"/>
    <cellStyle name="Output 3 2 2 2 2 2 4 2" xfId="17578" xr:uid="{00000000-0005-0000-0000-0000AA440000}"/>
    <cellStyle name="Output 3 2 2 2 2 2 5" xfId="17579" xr:uid="{00000000-0005-0000-0000-0000AB440000}"/>
    <cellStyle name="Output 3 2 2 2 2 2 6" xfId="32194" xr:uid="{00000000-0005-0000-0000-0000C27D0000}"/>
    <cellStyle name="Output 3 2 2 2 2 3" xfId="17580" xr:uid="{00000000-0005-0000-0000-0000AC440000}"/>
    <cellStyle name="Output 3 2 2 2 2 3 2" xfId="17581" xr:uid="{00000000-0005-0000-0000-0000AD440000}"/>
    <cellStyle name="Output 3 2 2 2 2 3 2 2" xfId="17582" xr:uid="{00000000-0005-0000-0000-0000AE440000}"/>
    <cellStyle name="Output 3 2 2 2 2 3 2 2 2" xfId="28582" xr:uid="{00000000-0005-0000-0000-0000A66F0000}"/>
    <cellStyle name="Output 3 2 2 2 2 3 2 3" xfId="25741" xr:uid="{00000000-0005-0000-0000-00008D640000}"/>
    <cellStyle name="Output 3 2 2 2 2 3 3" xfId="17583" xr:uid="{00000000-0005-0000-0000-0000AF440000}"/>
    <cellStyle name="Output 3 2 2 2 2 3 3 2" xfId="17584" xr:uid="{00000000-0005-0000-0000-0000B0440000}"/>
    <cellStyle name="Output 3 2 2 2 2 3 4" xfId="17585" xr:uid="{00000000-0005-0000-0000-0000B1440000}"/>
    <cellStyle name="Output 3 2 2 2 2 3 4 2" xfId="28380" xr:uid="{00000000-0005-0000-0000-0000DC6E0000}"/>
    <cellStyle name="Output 3 2 2 2 2 4" xfId="17586" xr:uid="{00000000-0005-0000-0000-0000B2440000}"/>
    <cellStyle name="Output 3 2 2 2 2 4 2" xfId="17587" xr:uid="{00000000-0005-0000-0000-0000B3440000}"/>
    <cellStyle name="Output 3 2 2 2 2 4 2 2" xfId="28356" xr:uid="{00000000-0005-0000-0000-0000C46E0000}"/>
    <cellStyle name="Output 3 2 2 2 2 5" xfId="17588" xr:uid="{00000000-0005-0000-0000-0000B4440000}"/>
    <cellStyle name="Output 3 2 2 2 2 5 2" xfId="17589" xr:uid="{00000000-0005-0000-0000-0000B5440000}"/>
    <cellStyle name="Output 3 2 2 2 2 6" xfId="17590" xr:uid="{00000000-0005-0000-0000-0000B6440000}"/>
    <cellStyle name="Output 3 2 2 2 2 7" xfId="31747" xr:uid="{00000000-0005-0000-0000-0000037C0000}"/>
    <cellStyle name="Output 3 2 2 2 3" xfId="1778" xr:uid="{00000000-0005-0000-0000-0000F2060000}"/>
    <cellStyle name="Output 3 2 2 2 3 2" xfId="2763" xr:uid="{00000000-0005-0000-0000-0000CB0A0000}"/>
    <cellStyle name="Output 3 2 2 2 3 2 2" xfId="17591" xr:uid="{00000000-0005-0000-0000-0000B7440000}"/>
    <cellStyle name="Output 3 2 2 2 3 2 2 2" xfId="17592" xr:uid="{00000000-0005-0000-0000-0000B8440000}"/>
    <cellStyle name="Output 3 2 2 2 3 2 2 2 2" xfId="17593" xr:uid="{00000000-0005-0000-0000-0000B9440000}"/>
    <cellStyle name="Output 3 2 2 2 3 2 2 3" xfId="17594" xr:uid="{00000000-0005-0000-0000-0000BA440000}"/>
    <cellStyle name="Output 3 2 2 2 3 2 2 3 2" xfId="17595" xr:uid="{00000000-0005-0000-0000-0000BB440000}"/>
    <cellStyle name="Output 3 2 2 2 3 2 2 4" xfId="17596" xr:uid="{00000000-0005-0000-0000-0000BC440000}"/>
    <cellStyle name="Output 3 2 2 2 3 2 2 4 2" xfId="25505" xr:uid="{00000000-0005-0000-0000-0000A1630000}"/>
    <cellStyle name="Output 3 2 2 2 3 2 3" xfId="17597" xr:uid="{00000000-0005-0000-0000-0000BD440000}"/>
    <cellStyle name="Output 3 2 2 2 3 2 3 2" xfId="17598" xr:uid="{00000000-0005-0000-0000-0000BE440000}"/>
    <cellStyle name="Output 3 2 2 2 3 2 4" xfId="17599" xr:uid="{00000000-0005-0000-0000-0000BF440000}"/>
    <cellStyle name="Output 3 2 2 2 3 2 4 2" xfId="17600" xr:uid="{00000000-0005-0000-0000-0000C0440000}"/>
    <cellStyle name="Output 3 2 2 2 3 2 4 2 2" xfId="26853" xr:uid="{00000000-0005-0000-0000-0000E5680000}"/>
    <cellStyle name="Output 3 2 2 2 3 2 5" xfId="17601" xr:uid="{00000000-0005-0000-0000-0000C1440000}"/>
    <cellStyle name="Output 3 2 2 2 3 2 6" xfId="32338" xr:uid="{00000000-0005-0000-0000-0000527E0000}"/>
    <cellStyle name="Output 3 2 2 2 3 3" xfId="17602" xr:uid="{00000000-0005-0000-0000-0000C2440000}"/>
    <cellStyle name="Output 3 2 2 2 3 3 2" xfId="17603" xr:uid="{00000000-0005-0000-0000-0000C3440000}"/>
    <cellStyle name="Output 3 2 2 2 3 3 2 2" xfId="17604" xr:uid="{00000000-0005-0000-0000-0000C4440000}"/>
    <cellStyle name="Output 3 2 2 2 3 3 3" xfId="17605" xr:uid="{00000000-0005-0000-0000-0000C5440000}"/>
    <cellStyle name="Output 3 2 2 2 3 3 3 2" xfId="17606" xr:uid="{00000000-0005-0000-0000-0000C6440000}"/>
    <cellStyle name="Output 3 2 2 2 3 3 3 3" xfId="25340" xr:uid="{00000000-0005-0000-0000-0000FC620000}"/>
    <cellStyle name="Output 3 2 2 2 3 3 4" xfId="17607" xr:uid="{00000000-0005-0000-0000-0000C7440000}"/>
    <cellStyle name="Output 3 2 2 2 3 4" xfId="17608" xr:uid="{00000000-0005-0000-0000-0000C8440000}"/>
    <cellStyle name="Output 3 2 2 2 3 4 2" xfId="17609" xr:uid="{00000000-0005-0000-0000-0000C9440000}"/>
    <cellStyle name="Output 3 2 2 2 3 5" xfId="17610" xr:uid="{00000000-0005-0000-0000-0000CA440000}"/>
    <cellStyle name="Output 3 2 2 2 3 5 2" xfId="17611" xr:uid="{00000000-0005-0000-0000-0000CB440000}"/>
    <cellStyle name="Output 3 2 2 2 3 6" xfId="17612" xr:uid="{00000000-0005-0000-0000-0000CC440000}"/>
    <cellStyle name="Output 3 2 2 2 3 6 2" xfId="26723" xr:uid="{00000000-0005-0000-0000-000063680000}"/>
    <cellStyle name="Output 3 2 2 2 3 7" xfId="30563" xr:uid="{00000000-0005-0000-0000-000063770000}"/>
    <cellStyle name="Output 3 2 2 2 4" xfId="2203" xr:uid="{00000000-0005-0000-0000-00009B080000}"/>
    <cellStyle name="Output 3 2 2 2 4 2" xfId="17613" xr:uid="{00000000-0005-0000-0000-0000CD440000}"/>
    <cellStyle name="Output 3 2 2 2 4 2 2" xfId="17614" xr:uid="{00000000-0005-0000-0000-0000CE440000}"/>
    <cellStyle name="Output 3 2 2 2 4 2 2 2" xfId="17615" xr:uid="{00000000-0005-0000-0000-0000CF440000}"/>
    <cellStyle name="Output 3 2 2 2 4 2 3" xfId="17616" xr:uid="{00000000-0005-0000-0000-0000D0440000}"/>
    <cellStyle name="Output 3 2 2 2 4 2 3 2" xfId="17617" xr:uid="{00000000-0005-0000-0000-0000D1440000}"/>
    <cellStyle name="Output 3 2 2 2 4 2 4" xfId="17618" xr:uid="{00000000-0005-0000-0000-0000D2440000}"/>
    <cellStyle name="Output 3 2 2 2 4 2 4 2" xfId="30730" xr:uid="{00000000-0005-0000-0000-00000A780000}"/>
    <cellStyle name="Output 3 2 2 2 4 3" xfId="17619" xr:uid="{00000000-0005-0000-0000-0000D3440000}"/>
    <cellStyle name="Output 3 2 2 2 4 3 2" xfId="17620" xr:uid="{00000000-0005-0000-0000-0000D4440000}"/>
    <cellStyle name="Output 3 2 2 2 4 4" xfId="17621" xr:uid="{00000000-0005-0000-0000-0000D5440000}"/>
    <cellStyle name="Output 3 2 2 2 4 4 2" xfId="17622" xr:uid="{00000000-0005-0000-0000-0000D6440000}"/>
    <cellStyle name="Output 3 2 2 2 4 5" xfId="17623" xr:uid="{00000000-0005-0000-0000-0000D7440000}"/>
    <cellStyle name="Output 3 2 2 2 4 6" xfId="28025" xr:uid="{00000000-0005-0000-0000-0000796D0000}"/>
    <cellStyle name="Output 3 2 2 2 5" xfId="17624" xr:uid="{00000000-0005-0000-0000-0000D8440000}"/>
    <cellStyle name="Output 3 2 2 2 5 2" xfId="17625" xr:uid="{00000000-0005-0000-0000-0000D9440000}"/>
    <cellStyle name="Output 3 2 2 2 5 2 2" xfId="17626" xr:uid="{00000000-0005-0000-0000-0000DA440000}"/>
    <cellStyle name="Output 3 2 2 2 5 2 2 2" xfId="26737" xr:uid="{00000000-0005-0000-0000-000071680000}"/>
    <cellStyle name="Output 3 2 2 2 5 3" xfId="17627" xr:uid="{00000000-0005-0000-0000-0000DB440000}"/>
    <cellStyle name="Output 3 2 2 2 5 3 2" xfId="17628" xr:uid="{00000000-0005-0000-0000-0000DC440000}"/>
    <cellStyle name="Output 3 2 2 2 5 4" xfId="17629" xr:uid="{00000000-0005-0000-0000-0000DD440000}"/>
    <cellStyle name="Output 3 2 2 2 5 4 2" xfId="26912" xr:uid="{00000000-0005-0000-0000-000020690000}"/>
    <cellStyle name="Output 3 2 2 2 6" xfId="17630" xr:uid="{00000000-0005-0000-0000-0000DE440000}"/>
    <cellStyle name="Output 3 2 2 2 6 2" xfId="17631" xr:uid="{00000000-0005-0000-0000-0000DF440000}"/>
    <cellStyle name="Output 3 2 2 2 7" xfId="17632" xr:uid="{00000000-0005-0000-0000-0000E0440000}"/>
    <cellStyle name="Output 3 2 2 2 7 2" xfId="17633" xr:uid="{00000000-0005-0000-0000-0000E1440000}"/>
    <cellStyle name="Output 3 2 2 2 7 3" xfId="30406" xr:uid="{00000000-0005-0000-0000-0000C6760000}"/>
    <cellStyle name="Output 3 2 2 2 8" xfId="17634" xr:uid="{00000000-0005-0000-0000-0000E2440000}"/>
    <cellStyle name="Output 3 2 2 2 8 2" xfId="30912" xr:uid="{00000000-0005-0000-0000-0000C0780000}"/>
    <cellStyle name="Output 3 2 2 2 9" xfId="31575" xr:uid="{00000000-0005-0000-0000-0000577B0000}"/>
    <cellStyle name="Output 3 2 2 3" xfId="1395" xr:uid="{00000000-0005-0000-0000-000073050000}"/>
    <cellStyle name="Output 3 2 2 3 2" xfId="1657" xr:uid="{00000000-0005-0000-0000-000079060000}"/>
    <cellStyle name="Output 3 2 2 3 2 2" xfId="2642" xr:uid="{00000000-0005-0000-0000-0000520A0000}"/>
    <cellStyle name="Output 3 2 2 3 2 2 2" xfId="17635" xr:uid="{00000000-0005-0000-0000-0000E3440000}"/>
    <cellStyle name="Output 3 2 2 3 2 2 2 2" xfId="17636" xr:uid="{00000000-0005-0000-0000-0000E4440000}"/>
    <cellStyle name="Output 3 2 2 3 2 2 2 2 2" xfId="17637" xr:uid="{00000000-0005-0000-0000-0000E5440000}"/>
    <cellStyle name="Output 3 2 2 3 2 2 2 3" xfId="17638" xr:uid="{00000000-0005-0000-0000-0000E6440000}"/>
    <cellStyle name="Output 3 2 2 3 2 2 2 3 2" xfId="17639" xr:uid="{00000000-0005-0000-0000-0000E7440000}"/>
    <cellStyle name="Output 3 2 2 3 2 2 2 4" xfId="17640" xr:uid="{00000000-0005-0000-0000-0000E8440000}"/>
    <cellStyle name="Output 3 2 2 3 2 2 3" xfId="17641" xr:uid="{00000000-0005-0000-0000-0000E9440000}"/>
    <cellStyle name="Output 3 2 2 3 2 2 3 2" xfId="17642" xr:uid="{00000000-0005-0000-0000-0000EA440000}"/>
    <cellStyle name="Output 3 2 2 3 2 2 3 2 2" xfId="29122" xr:uid="{00000000-0005-0000-0000-0000C2710000}"/>
    <cellStyle name="Output 3 2 2 3 2 2 4" xfId="17643" xr:uid="{00000000-0005-0000-0000-0000EB440000}"/>
    <cellStyle name="Output 3 2 2 3 2 2 4 2" xfId="17644" xr:uid="{00000000-0005-0000-0000-0000EC440000}"/>
    <cellStyle name="Output 3 2 2 3 2 2 5" xfId="17645" xr:uid="{00000000-0005-0000-0000-0000ED440000}"/>
    <cellStyle name="Output 3 2 2 3 2 2 6" xfId="32267" xr:uid="{00000000-0005-0000-0000-00000B7E0000}"/>
    <cellStyle name="Output 3 2 2 3 2 3" xfId="17646" xr:uid="{00000000-0005-0000-0000-0000EE440000}"/>
    <cellStyle name="Output 3 2 2 3 2 3 2" xfId="17647" xr:uid="{00000000-0005-0000-0000-0000EF440000}"/>
    <cellStyle name="Output 3 2 2 3 2 3 2 2" xfId="17648" xr:uid="{00000000-0005-0000-0000-0000F0440000}"/>
    <cellStyle name="Output 3 2 2 3 2 3 3" xfId="17649" xr:uid="{00000000-0005-0000-0000-0000F1440000}"/>
    <cellStyle name="Output 3 2 2 3 2 3 3 2" xfId="17650" xr:uid="{00000000-0005-0000-0000-0000F2440000}"/>
    <cellStyle name="Output 3 2 2 3 2 3 4" xfId="17651" xr:uid="{00000000-0005-0000-0000-0000F3440000}"/>
    <cellStyle name="Output 3 2 2 3 2 4" xfId="17652" xr:uid="{00000000-0005-0000-0000-0000F4440000}"/>
    <cellStyle name="Output 3 2 2 3 2 4 2" xfId="17653" xr:uid="{00000000-0005-0000-0000-0000F5440000}"/>
    <cellStyle name="Output 3 2 2 3 2 5" xfId="17654" xr:uid="{00000000-0005-0000-0000-0000F6440000}"/>
    <cellStyle name="Output 3 2 2 3 2 5 2" xfId="17655" xr:uid="{00000000-0005-0000-0000-0000F7440000}"/>
    <cellStyle name="Output 3 2 2 3 2 6" xfId="17656" xr:uid="{00000000-0005-0000-0000-0000F8440000}"/>
    <cellStyle name="Output 3 2 2 3 2 7" xfId="31824" xr:uid="{00000000-0005-0000-0000-0000507C0000}"/>
    <cellStyle name="Output 3 2 2 3 3" xfId="2386" xr:uid="{00000000-0005-0000-0000-000052090000}"/>
    <cellStyle name="Output 3 2 2 3 3 2" xfId="17657" xr:uid="{00000000-0005-0000-0000-0000F9440000}"/>
    <cellStyle name="Output 3 2 2 3 3 2 2" xfId="17658" xr:uid="{00000000-0005-0000-0000-0000FA440000}"/>
    <cellStyle name="Output 3 2 2 3 3 2 2 2" xfId="17659" xr:uid="{00000000-0005-0000-0000-0000FB440000}"/>
    <cellStyle name="Output 3 2 2 3 3 2 2 3" xfId="27687" xr:uid="{00000000-0005-0000-0000-0000276C0000}"/>
    <cellStyle name="Output 3 2 2 3 3 2 3" xfId="17660" xr:uid="{00000000-0005-0000-0000-0000FC440000}"/>
    <cellStyle name="Output 3 2 2 3 3 2 3 2" xfId="17661" xr:uid="{00000000-0005-0000-0000-0000FD440000}"/>
    <cellStyle name="Output 3 2 2 3 3 2 3 3" xfId="30471" xr:uid="{00000000-0005-0000-0000-000007770000}"/>
    <cellStyle name="Output 3 2 2 3 3 2 4" xfId="17662" xr:uid="{00000000-0005-0000-0000-0000FE440000}"/>
    <cellStyle name="Output 3 2 2 3 3 3" xfId="17663" xr:uid="{00000000-0005-0000-0000-0000FF440000}"/>
    <cellStyle name="Output 3 2 2 3 3 3 2" xfId="17664" xr:uid="{00000000-0005-0000-0000-000000450000}"/>
    <cellStyle name="Output 3 2 2 3 3 3 2 2" xfId="31118" xr:uid="{00000000-0005-0000-0000-00008E790000}"/>
    <cellStyle name="Output 3 2 2 3 3 3 3" xfId="27892" xr:uid="{00000000-0005-0000-0000-0000F46C0000}"/>
    <cellStyle name="Output 3 2 2 3 3 4" xfId="17665" xr:uid="{00000000-0005-0000-0000-000001450000}"/>
    <cellStyle name="Output 3 2 2 3 3 4 2" xfId="17666" xr:uid="{00000000-0005-0000-0000-000002450000}"/>
    <cellStyle name="Output 3 2 2 3 3 5" xfId="17667" xr:uid="{00000000-0005-0000-0000-000003450000}"/>
    <cellStyle name="Output 3 2 2 3 3 5 2" xfId="25247" xr:uid="{00000000-0005-0000-0000-00009F620000}"/>
    <cellStyle name="Output 3 2 2 3 4" xfId="17668" xr:uid="{00000000-0005-0000-0000-000004450000}"/>
    <cellStyle name="Output 3 2 2 3 4 2" xfId="17669" xr:uid="{00000000-0005-0000-0000-000005450000}"/>
    <cellStyle name="Output 3 2 2 3 4 2 2" xfId="17670" xr:uid="{00000000-0005-0000-0000-000006450000}"/>
    <cellStyle name="Output 3 2 2 3 4 3" xfId="17671" xr:uid="{00000000-0005-0000-0000-000007450000}"/>
    <cellStyle name="Output 3 2 2 3 4 3 2" xfId="17672" xr:uid="{00000000-0005-0000-0000-000008450000}"/>
    <cellStyle name="Output 3 2 2 3 4 3 2 2" xfId="29810" xr:uid="{00000000-0005-0000-0000-000072740000}"/>
    <cellStyle name="Output 3 2 2 3 4 4" xfId="17673" xr:uid="{00000000-0005-0000-0000-000009450000}"/>
    <cellStyle name="Output 3 2 2 3 5" xfId="17674" xr:uid="{00000000-0005-0000-0000-00000A450000}"/>
    <cellStyle name="Output 3 2 2 3 5 2" xfId="17675" xr:uid="{00000000-0005-0000-0000-00000B450000}"/>
    <cellStyle name="Output 3 2 2 3 6" xfId="17676" xr:uid="{00000000-0005-0000-0000-00000C450000}"/>
    <cellStyle name="Output 3 2 2 3 6 2" xfId="17677" xr:uid="{00000000-0005-0000-0000-00000D450000}"/>
    <cellStyle name="Output 3 2 2 3 6 2 2" xfId="27733" xr:uid="{00000000-0005-0000-0000-0000556C0000}"/>
    <cellStyle name="Output 3 2 2 3 7" xfId="17678" xr:uid="{00000000-0005-0000-0000-00000E450000}"/>
    <cellStyle name="Output 3 2 2 3 8" xfId="31508" xr:uid="{00000000-0005-0000-0000-0000147B0000}"/>
    <cellStyle name="Output 3 2 2 4" xfId="1299" xr:uid="{00000000-0005-0000-0000-000013050000}"/>
    <cellStyle name="Output 3 2 2 4 2" xfId="2290" xr:uid="{00000000-0005-0000-0000-0000F2080000}"/>
    <cellStyle name="Output 3 2 2 4 2 2" xfId="17679" xr:uid="{00000000-0005-0000-0000-00000F450000}"/>
    <cellStyle name="Output 3 2 2 4 2 2 2" xfId="17680" xr:uid="{00000000-0005-0000-0000-000010450000}"/>
    <cellStyle name="Output 3 2 2 4 2 2 2 2" xfId="17681" xr:uid="{00000000-0005-0000-0000-000011450000}"/>
    <cellStyle name="Output 3 2 2 4 2 2 3" xfId="17682" xr:uid="{00000000-0005-0000-0000-000012450000}"/>
    <cellStyle name="Output 3 2 2 4 2 2 3 2" xfId="17683" xr:uid="{00000000-0005-0000-0000-000013450000}"/>
    <cellStyle name="Output 3 2 2 4 2 2 4" xfId="17684" xr:uid="{00000000-0005-0000-0000-000014450000}"/>
    <cellStyle name="Output 3 2 2 4 2 3" xfId="17685" xr:uid="{00000000-0005-0000-0000-000015450000}"/>
    <cellStyle name="Output 3 2 2 4 2 3 2" xfId="17686" xr:uid="{00000000-0005-0000-0000-000016450000}"/>
    <cellStyle name="Output 3 2 2 4 2 3 2 2" xfId="26859" xr:uid="{00000000-0005-0000-0000-0000EB680000}"/>
    <cellStyle name="Output 3 2 2 4 2 4" xfId="17687" xr:uid="{00000000-0005-0000-0000-000017450000}"/>
    <cellStyle name="Output 3 2 2 4 2 4 2" xfId="17688" xr:uid="{00000000-0005-0000-0000-000018450000}"/>
    <cellStyle name="Output 3 2 2 4 2 5" xfId="17689" xr:uid="{00000000-0005-0000-0000-000019450000}"/>
    <cellStyle name="Output 3 2 2 4 3" xfId="17690" xr:uid="{00000000-0005-0000-0000-00001A450000}"/>
    <cellStyle name="Output 3 2 2 4 3 2" xfId="17691" xr:uid="{00000000-0005-0000-0000-00001B450000}"/>
    <cellStyle name="Output 3 2 2 4 3 2 2" xfId="17692" xr:uid="{00000000-0005-0000-0000-00001C450000}"/>
    <cellStyle name="Output 3 2 2 4 3 3" xfId="17693" xr:uid="{00000000-0005-0000-0000-00001D450000}"/>
    <cellStyle name="Output 3 2 2 4 3 3 2" xfId="17694" xr:uid="{00000000-0005-0000-0000-00001E450000}"/>
    <cellStyle name="Output 3 2 2 4 3 4" xfId="17695" xr:uid="{00000000-0005-0000-0000-00001F450000}"/>
    <cellStyle name="Output 3 2 2 4 3 4 2" xfId="27005" xr:uid="{00000000-0005-0000-0000-00007D690000}"/>
    <cellStyle name="Output 3 2 2 4 4" xfId="17696" xr:uid="{00000000-0005-0000-0000-000020450000}"/>
    <cellStyle name="Output 3 2 2 4 4 2" xfId="17697" xr:uid="{00000000-0005-0000-0000-000021450000}"/>
    <cellStyle name="Output 3 2 2 4 4 2 2" xfId="28195" xr:uid="{00000000-0005-0000-0000-0000236E0000}"/>
    <cellStyle name="Output 3 2 2 4 5" xfId="17698" xr:uid="{00000000-0005-0000-0000-000022450000}"/>
    <cellStyle name="Output 3 2 2 4 5 2" xfId="17699" xr:uid="{00000000-0005-0000-0000-000023450000}"/>
    <cellStyle name="Output 3 2 2 4 6" xfId="17700" xr:uid="{00000000-0005-0000-0000-000024450000}"/>
    <cellStyle name="Output 3 2 2 4 6 2" xfId="29660" xr:uid="{00000000-0005-0000-0000-0000DC730000}"/>
    <cellStyle name="Output 3 2 2 5" xfId="1561" xr:uid="{00000000-0005-0000-0000-000019060000}"/>
    <cellStyle name="Output 3 2 2 5 2" xfId="2546" xr:uid="{00000000-0005-0000-0000-0000F2090000}"/>
    <cellStyle name="Output 3 2 2 5 2 2" xfId="17701" xr:uid="{00000000-0005-0000-0000-000025450000}"/>
    <cellStyle name="Output 3 2 2 5 2 2 2" xfId="17702" xr:uid="{00000000-0005-0000-0000-000026450000}"/>
    <cellStyle name="Output 3 2 2 5 2 2 2 2" xfId="17703" xr:uid="{00000000-0005-0000-0000-000027450000}"/>
    <cellStyle name="Output 3 2 2 5 2 2 2 2 2" xfId="27514" xr:uid="{00000000-0005-0000-0000-00007A6B0000}"/>
    <cellStyle name="Output 3 2 2 5 2 2 3" xfId="17704" xr:uid="{00000000-0005-0000-0000-000028450000}"/>
    <cellStyle name="Output 3 2 2 5 2 2 3 2" xfId="17705" xr:uid="{00000000-0005-0000-0000-000029450000}"/>
    <cellStyle name="Output 3 2 2 5 2 2 4" xfId="17706" xr:uid="{00000000-0005-0000-0000-00002A450000}"/>
    <cellStyle name="Output 3 2 2 5 2 3" xfId="17707" xr:uid="{00000000-0005-0000-0000-00002B450000}"/>
    <cellStyle name="Output 3 2 2 5 2 3 2" xfId="17708" xr:uid="{00000000-0005-0000-0000-00002C450000}"/>
    <cellStyle name="Output 3 2 2 5 2 4" xfId="17709" xr:uid="{00000000-0005-0000-0000-00002D450000}"/>
    <cellStyle name="Output 3 2 2 5 2 4 2" xfId="17710" xr:uid="{00000000-0005-0000-0000-00002E450000}"/>
    <cellStyle name="Output 3 2 2 5 2 4 2 2" xfId="28175" xr:uid="{00000000-0005-0000-0000-00000F6E0000}"/>
    <cellStyle name="Output 3 2 2 5 2 5" xfId="17711" xr:uid="{00000000-0005-0000-0000-00002F450000}"/>
    <cellStyle name="Output 3 2 2 5 2 6" xfId="32214" xr:uid="{00000000-0005-0000-0000-0000D67D0000}"/>
    <cellStyle name="Output 3 2 2 5 3" xfId="17712" xr:uid="{00000000-0005-0000-0000-000030450000}"/>
    <cellStyle name="Output 3 2 2 5 3 2" xfId="17713" xr:uid="{00000000-0005-0000-0000-000031450000}"/>
    <cellStyle name="Output 3 2 2 5 3 2 2" xfId="17714" xr:uid="{00000000-0005-0000-0000-000032450000}"/>
    <cellStyle name="Output 3 2 2 5 3 2 2 2" xfId="29970" xr:uid="{00000000-0005-0000-0000-000012750000}"/>
    <cellStyle name="Output 3 2 2 5 3 2 3" xfId="31304" xr:uid="{00000000-0005-0000-0000-0000487A0000}"/>
    <cellStyle name="Output 3 2 2 5 3 3" xfId="17715" xr:uid="{00000000-0005-0000-0000-000033450000}"/>
    <cellStyle name="Output 3 2 2 5 3 3 2" xfId="17716" xr:uid="{00000000-0005-0000-0000-000034450000}"/>
    <cellStyle name="Output 3 2 2 5 3 4" xfId="17717" xr:uid="{00000000-0005-0000-0000-000035450000}"/>
    <cellStyle name="Output 3 2 2 5 4" xfId="17718" xr:uid="{00000000-0005-0000-0000-000036450000}"/>
    <cellStyle name="Output 3 2 2 5 4 2" xfId="17719" xr:uid="{00000000-0005-0000-0000-000037450000}"/>
    <cellStyle name="Output 3 2 2 5 5" xfId="17720" xr:uid="{00000000-0005-0000-0000-000038450000}"/>
    <cellStyle name="Output 3 2 2 5 5 2" xfId="17721" xr:uid="{00000000-0005-0000-0000-000039450000}"/>
    <cellStyle name="Output 3 2 2 5 5 2 2" xfId="28487" xr:uid="{00000000-0005-0000-0000-0000476F0000}"/>
    <cellStyle name="Output 3 2 2 5 6" xfId="17722" xr:uid="{00000000-0005-0000-0000-00003A450000}"/>
    <cellStyle name="Output 3 2 2 5 6 2" xfId="28736" xr:uid="{00000000-0005-0000-0000-000040700000}"/>
    <cellStyle name="Output 3 2 2 5 7" xfId="26584" xr:uid="{00000000-0005-0000-0000-0000D8670000}"/>
    <cellStyle name="Output 3 2 2 6" xfId="1916" xr:uid="{00000000-0005-0000-0000-00007C070000}"/>
    <cellStyle name="Output 3 2 2 6 2" xfId="17723" xr:uid="{00000000-0005-0000-0000-00003B450000}"/>
    <cellStyle name="Output 3 2 2 6 2 2" xfId="17724" xr:uid="{00000000-0005-0000-0000-00003C450000}"/>
    <cellStyle name="Output 3 2 2 6 2 2 2" xfId="17725" xr:uid="{00000000-0005-0000-0000-00003D450000}"/>
    <cellStyle name="Output 3 2 2 6 2 3" xfId="17726" xr:uid="{00000000-0005-0000-0000-00003E450000}"/>
    <cellStyle name="Output 3 2 2 6 2 3 2" xfId="17727" xr:uid="{00000000-0005-0000-0000-00003F450000}"/>
    <cellStyle name="Output 3 2 2 6 2 3 2 2" xfId="29537" xr:uid="{00000000-0005-0000-0000-000061730000}"/>
    <cellStyle name="Output 3 2 2 6 2 4" xfId="17728" xr:uid="{00000000-0005-0000-0000-000040450000}"/>
    <cellStyle name="Output 3 2 2 6 2 5" xfId="26463" xr:uid="{00000000-0005-0000-0000-00005F670000}"/>
    <cellStyle name="Output 3 2 2 6 3" xfId="17729" xr:uid="{00000000-0005-0000-0000-000041450000}"/>
    <cellStyle name="Output 3 2 2 6 3 2" xfId="17730" xr:uid="{00000000-0005-0000-0000-000042450000}"/>
    <cellStyle name="Output 3 2 2 6 3 3" xfId="25142" xr:uid="{00000000-0005-0000-0000-000036620000}"/>
    <cellStyle name="Output 3 2 2 6 4" xfId="17731" xr:uid="{00000000-0005-0000-0000-000043450000}"/>
    <cellStyle name="Output 3 2 2 6 4 2" xfId="17732" xr:uid="{00000000-0005-0000-0000-000044450000}"/>
    <cellStyle name="Output 3 2 2 6 5" xfId="17733" xr:uid="{00000000-0005-0000-0000-000045450000}"/>
    <cellStyle name="Output 3 2 2 6 5 2" xfId="28339" xr:uid="{00000000-0005-0000-0000-0000B36E0000}"/>
    <cellStyle name="Output 3 2 2 6 6" xfId="29163" xr:uid="{00000000-0005-0000-0000-0000EB710000}"/>
    <cellStyle name="Output 3 2 2 7" xfId="2840" xr:uid="{00000000-0005-0000-0000-0000180B0000}"/>
    <cellStyle name="Output 3 2 2 7 2" xfId="17734" xr:uid="{00000000-0005-0000-0000-000046450000}"/>
    <cellStyle name="Output 3 2 2 7 2 2" xfId="17735" xr:uid="{00000000-0005-0000-0000-000047450000}"/>
    <cellStyle name="Output 3 2 2 7 3" xfId="17736" xr:uid="{00000000-0005-0000-0000-000048450000}"/>
    <cellStyle name="Output 3 2 2 7 3 2" xfId="17737" xr:uid="{00000000-0005-0000-0000-000049450000}"/>
    <cellStyle name="Output 3 2 2 7 4" xfId="17738" xr:uid="{00000000-0005-0000-0000-00004A450000}"/>
    <cellStyle name="Output 3 2 2 7 5" xfId="31941" xr:uid="{00000000-0005-0000-0000-0000C57C0000}"/>
    <cellStyle name="Output 3 2 2 8" xfId="17739" xr:uid="{00000000-0005-0000-0000-00004B450000}"/>
    <cellStyle name="Output 3 2 2 8 2" xfId="17740" xr:uid="{00000000-0005-0000-0000-00004C450000}"/>
    <cellStyle name="Output 3 2 2 9" xfId="17741" xr:uid="{00000000-0005-0000-0000-00004D450000}"/>
    <cellStyle name="Output 3 2 2 9 2" xfId="17742" xr:uid="{00000000-0005-0000-0000-00004E450000}"/>
    <cellStyle name="Output 3 2 3" xfId="1237" xr:uid="{00000000-0005-0000-0000-0000D5040000}"/>
    <cellStyle name="Output 3 2 3 2" xfId="1355" xr:uid="{00000000-0005-0000-0000-00004B050000}"/>
    <cellStyle name="Output 3 2 3 2 2" xfId="2346" xr:uid="{00000000-0005-0000-0000-00002A090000}"/>
    <cellStyle name="Output 3 2 3 2 2 2" xfId="17743" xr:uid="{00000000-0005-0000-0000-00004F450000}"/>
    <cellStyle name="Output 3 2 3 2 2 2 2" xfId="17744" xr:uid="{00000000-0005-0000-0000-000050450000}"/>
    <cellStyle name="Output 3 2 3 2 2 2 2 2" xfId="17745" xr:uid="{00000000-0005-0000-0000-000051450000}"/>
    <cellStyle name="Output 3 2 3 2 2 2 3" xfId="17746" xr:uid="{00000000-0005-0000-0000-000052450000}"/>
    <cellStyle name="Output 3 2 3 2 2 2 3 2" xfId="17747" xr:uid="{00000000-0005-0000-0000-000053450000}"/>
    <cellStyle name="Output 3 2 3 2 2 2 3 3" xfId="28378" xr:uid="{00000000-0005-0000-0000-0000DA6E0000}"/>
    <cellStyle name="Output 3 2 3 2 2 2 4" xfId="17748" xr:uid="{00000000-0005-0000-0000-000054450000}"/>
    <cellStyle name="Output 3 2 3 2 2 2 5" xfId="30774" xr:uid="{00000000-0005-0000-0000-000036780000}"/>
    <cellStyle name="Output 3 2 3 2 2 3" xfId="17749" xr:uid="{00000000-0005-0000-0000-000055450000}"/>
    <cellStyle name="Output 3 2 3 2 2 3 2" xfId="17750" xr:uid="{00000000-0005-0000-0000-000056450000}"/>
    <cellStyle name="Output 3 2 3 2 2 4" xfId="17751" xr:uid="{00000000-0005-0000-0000-000057450000}"/>
    <cellStyle name="Output 3 2 3 2 2 4 2" xfId="17752" xr:uid="{00000000-0005-0000-0000-000058450000}"/>
    <cellStyle name="Output 3 2 3 2 2 5" xfId="17753" xr:uid="{00000000-0005-0000-0000-000059450000}"/>
    <cellStyle name="Output 3 2 3 2 3" xfId="17754" xr:uid="{00000000-0005-0000-0000-00005A450000}"/>
    <cellStyle name="Output 3 2 3 2 3 2" xfId="17755" xr:uid="{00000000-0005-0000-0000-00005B450000}"/>
    <cellStyle name="Output 3 2 3 2 3 2 2" xfId="17756" xr:uid="{00000000-0005-0000-0000-00005C450000}"/>
    <cellStyle name="Output 3 2 3 2 3 3" xfId="17757" xr:uid="{00000000-0005-0000-0000-00005D450000}"/>
    <cellStyle name="Output 3 2 3 2 3 3 2" xfId="17758" xr:uid="{00000000-0005-0000-0000-00005E450000}"/>
    <cellStyle name="Output 3 2 3 2 3 3 2 2" xfId="30229" xr:uid="{00000000-0005-0000-0000-000015760000}"/>
    <cellStyle name="Output 3 2 3 2 3 4" xfId="17759" xr:uid="{00000000-0005-0000-0000-00005F450000}"/>
    <cellStyle name="Output 3 2 3 2 3 4 2" xfId="30934" xr:uid="{00000000-0005-0000-0000-0000D6780000}"/>
    <cellStyle name="Output 3 2 3 2 4" xfId="17760" xr:uid="{00000000-0005-0000-0000-000060450000}"/>
    <cellStyle name="Output 3 2 3 2 4 2" xfId="17761" xr:uid="{00000000-0005-0000-0000-000061450000}"/>
    <cellStyle name="Output 3 2 3 2 4 3" xfId="29278" xr:uid="{00000000-0005-0000-0000-00005E720000}"/>
    <cellStyle name="Output 3 2 3 2 5" xfId="17762" xr:uid="{00000000-0005-0000-0000-000062450000}"/>
    <cellStyle name="Output 3 2 3 2 5 2" xfId="17763" xr:uid="{00000000-0005-0000-0000-000063450000}"/>
    <cellStyle name="Output 3 2 3 2 6" xfId="17764" xr:uid="{00000000-0005-0000-0000-000064450000}"/>
    <cellStyle name="Output 3 2 3 2 6 2" xfId="27867" xr:uid="{00000000-0005-0000-0000-0000DB6C0000}"/>
    <cellStyle name="Output 3 2 3 3" xfId="1617" xr:uid="{00000000-0005-0000-0000-000051060000}"/>
    <cellStyle name="Output 3 2 3 3 2" xfId="2602" xr:uid="{00000000-0005-0000-0000-00002A0A0000}"/>
    <cellStyle name="Output 3 2 3 3 2 2" xfId="17765" xr:uid="{00000000-0005-0000-0000-000065450000}"/>
    <cellStyle name="Output 3 2 3 3 2 2 2" xfId="17766" xr:uid="{00000000-0005-0000-0000-000066450000}"/>
    <cellStyle name="Output 3 2 3 3 2 2 2 2" xfId="17767" xr:uid="{00000000-0005-0000-0000-000067450000}"/>
    <cellStyle name="Output 3 2 3 3 2 2 2 3" xfId="29541" xr:uid="{00000000-0005-0000-0000-000065730000}"/>
    <cellStyle name="Output 3 2 3 3 2 2 3" xfId="17768" xr:uid="{00000000-0005-0000-0000-000068450000}"/>
    <cellStyle name="Output 3 2 3 3 2 2 3 2" xfId="17769" xr:uid="{00000000-0005-0000-0000-000069450000}"/>
    <cellStyle name="Output 3 2 3 3 2 2 3 2 2" xfId="31263" xr:uid="{00000000-0005-0000-0000-00001F7A0000}"/>
    <cellStyle name="Output 3 2 3 3 2 2 4" xfId="17770" xr:uid="{00000000-0005-0000-0000-00006A450000}"/>
    <cellStyle name="Output 3 2 3 3 2 2 5" xfId="30325" xr:uid="{00000000-0005-0000-0000-000075760000}"/>
    <cellStyle name="Output 3 2 3 3 2 3" xfId="17771" xr:uid="{00000000-0005-0000-0000-00006B450000}"/>
    <cellStyle name="Output 3 2 3 3 2 3 2" xfId="17772" xr:uid="{00000000-0005-0000-0000-00006C450000}"/>
    <cellStyle name="Output 3 2 3 3 2 4" xfId="17773" xr:uid="{00000000-0005-0000-0000-00006D450000}"/>
    <cellStyle name="Output 3 2 3 3 2 4 2" xfId="17774" xr:uid="{00000000-0005-0000-0000-00006E450000}"/>
    <cellStyle name="Output 3 2 3 3 2 4 3" xfId="25998" xr:uid="{00000000-0005-0000-0000-00008E650000}"/>
    <cellStyle name="Output 3 2 3 3 2 5" xfId="17775" xr:uid="{00000000-0005-0000-0000-00006F450000}"/>
    <cellStyle name="Output 3 2 3 3 3" xfId="17776" xr:uid="{00000000-0005-0000-0000-000070450000}"/>
    <cellStyle name="Output 3 2 3 3 3 2" xfId="17777" xr:uid="{00000000-0005-0000-0000-000071450000}"/>
    <cellStyle name="Output 3 2 3 3 3 2 2" xfId="17778" xr:uid="{00000000-0005-0000-0000-000072450000}"/>
    <cellStyle name="Output 3 2 3 3 3 3" xfId="17779" xr:uid="{00000000-0005-0000-0000-000073450000}"/>
    <cellStyle name="Output 3 2 3 3 3 3 2" xfId="17780" xr:uid="{00000000-0005-0000-0000-000074450000}"/>
    <cellStyle name="Output 3 2 3 3 3 3 3" xfId="26548" xr:uid="{00000000-0005-0000-0000-0000B4670000}"/>
    <cellStyle name="Output 3 2 3 3 3 4" xfId="17781" xr:uid="{00000000-0005-0000-0000-000075450000}"/>
    <cellStyle name="Output 3 2 3 3 4" xfId="17782" xr:uid="{00000000-0005-0000-0000-000076450000}"/>
    <cellStyle name="Output 3 2 3 3 4 2" xfId="17783" xr:uid="{00000000-0005-0000-0000-000077450000}"/>
    <cellStyle name="Output 3 2 3 3 4 2 2" xfId="29258" xr:uid="{00000000-0005-0000-0000-00004A720000}"/>
    <cellStyle name="Output 3 2 3 3 4 3" xfId="29712" xr:uid="{00000000-0005-0000-0000-000010740000}"/>
    <cellStyle name="Output 3 2 3 3 5" xfId="17784" xr:uid="{00000000-0005-0000-0000-000078450000}"/>
    <cellStyle name="Output 3 2 3 3 5 2" xfId="17785" xr:uid="{00000000-0005-0000-0000-000079450000}"/>
    <cellStyle name="Output 3 2 3 3 6" xfId="17786" xr:uid="{00000000-0005-0000-0000-00007A450000}"/>
    <cellStyle name="Output 3 2 3 3 7" xfId="31805" xr:uid="{00000000-0005-0000-0000-00003D7C0000}"/>
    <cellStyle name="Output 3 2 3 4" xfId="2235" xr:uid="{00000000-0005-0000-0000-0000BB080000}"/>
    <cellStyle name="Output 3 2 3 4 2" xfId="17787" xr:uid="{00000000-0005-0000-0000-00007B450000}"/>
    <cellStyle name="Output 3 2 3 4 2 2" xfId="17788" xr:uid="{00000000-0005-0000-0000-00007C450000}"/>
    <cellStyle name="Output 3 2 3 4 2 2 2" xfId="17789" xr:uid="{00000000-0005-0000-0000-00007D450000}"/>
    <cellStyle name="Output 3 2 3 4 2 2 3" xfId="27953" xr:uid="{00000000-0005-0000-0000-0000316D0000}"/>
    <cellStyle name="Output 3 2 3 4 2 3" xfId="17790" xr:uid="{00000000-0005-0000-0000-00007E450000}"/>
    <cellStyle name="Output 3 2 3 4 2 3 2" xfId="17791" xr:uid="{00000000-0005-0000-0000-00007F450000}"/>
    <cellStyle name="Output 3 2 3 4 2 3 3" xfId="28413" xr:uid="{00000000-0005-0000-0000-0000FD6E0000}"/>
    <cellStyle name="Output 3 2 3 4 2 4" xfId="17792" xr:uid="{00000000-0005-0000-0000-000080450000}"/>
    <cellStyle name="Output 3 2 3 4 3" xfId="17793" xr:uid="{00000000-0005-0000-0000-000081450000}"/>
    <cellStyle name="Output 3 2 3 4 3 2" xfId="17794" xr:uid="{00000000-0005-0000-0000-000082450000}"/>
    <cellStyle name="Output 3 2 3 4 4" xfId="17795" xr:uid="{00000000-0005-0000-0000-000083450000}"/>
    <cellStyle name="Output 3 2 3 4 4 2" xfId="17796" xr:uid="{00000000-0005-0000-0000-000084450000}"/>
    <cellStyle name="Output 3 2 3 4 5" xfId="17797" xr:uid="{00000000-0005-0000-0000-000085450000}"/>
    <cellStyle name="Output 3 2 3 5" xfId="17798" xr:uid="{00000000-0005-0000-0000-000086450000}"/>
    <cellStyle name="Output 3 2 3 5 2" xfId="17799" xr:uid="{00000000-0005-0000-0000-000087450000}"/>
    <cellStyle name="Output 3 2 3 5 2 2" xfId="17800" xr:uid="{00000000-0005-0000-0000-000088450000}"/>
    <cellStyle name="Output 3 2 3 5 3" xfId="17801" xr:uid="{00000000-0005-0000-0000-000089450000}"/>
    <cellStyle name="Output 3 2 3 5 3 2" xfId="17802" xr:uid="{00000000-0005-0000-0000-00008A450000}"/>
    <cellStyle name="Output 3 2 3 5 4" xfId="17803" xr:uid="{00000000-0005-0000-0000-00008B450000}"/>
    <cellStyle name="Output 3 2 3 5 5" xfId="27240" xr:uid="{00000000-0005-0000-0000-0000686A0000}"/>
    <cellStyle name="Output 3 2 3 6" xfId="17804" xr:uid="{00000000-0005-0000-0000-00008C450000}"/>
    <cellStyle name="Output 3 2 3 6 2" xfId="17805" xr:uid="{00000000-0005-0000-0000-00008D450000}"/>
    <cellStyle name="Output 3 2 3 7" xfId="17806" xr:uid="{00000000-0005-0000-0000-00008E450000}"/>
    <cellStyle name="Output 3 2 3 7 2" xfId="17807" xr:uid="{00000000-0005-0000-0000-00008F450000}"/>
    <cellStyle name="Output 3 2 3 7 2 2" xfId="26154" xr:uid="{00000000-0005-0000-0000-00002A660000}"/>
    <cellStyle name="Output 3 2 3 8" xfId="17808" xr:uid="{00000000-0005-0000-0000-000090450000}"/>
    <cellStyle name="Output 3 2 3 8 2" xfId="28950" xr:uid="{00000000-0005-0000-0000-000016710000}"/>
    <cellStyle name="Output 3 2 3 9" xfId="31484" xr:uid="{00000000-0005-0000-0000-0000FC7A0000}"/>
    <cellStyle name="Output 3 2 4" xfId="1088" xr:uid="{00000000-0005-0000-0000-000040040000}"/>
    <cellStyle name="Output 3 2 4 2" xfId="1470" xr:uid="{00000000-0005-0000-0000-0000BE050000}"/>
    <cellStyle name="Output 3 2 4 2 2" xfId="2461" xr:uid="{00000000-0005-0000-0000-00009D090000}"/>
    <cellStyle name="Output 3 2 4 2 2 2" xfId="17809" xr:uid="{00000000-0005-0000-0000-000091450000}"/>
    <cellStyle name="Output 3 2 4 2 2 2 2" xfId="17810" xr:uid="{00000000-0005-0000-0000-000092450000}"/>
    <cellStyle name="Output 3 2 4 2 2 2 2 2" xfId="17811" xr:uid="{00000000-0005-0000-0000-000093450000}"/>
    <cellStyle name="Output 3 2 4 2 2 2 2 2 2" xfId="31319" xr:uid="{00000000-0005-0000-0000-0000577A0000}"/>
    <cellStyle name="Output 3 2 4 2 2 2 3" xfId="17812" xr:uid="{00000000-0005-0000-0000-000094450000}"/>
    <cellStyle name="Output 3 2 4 2 2 2 3 2" xfId="17813" xr:uid="{00000000-0005-0000-0000-000095450000}"/>
    <cellStyle name="Output 3 2 4 2 2 2 3 2 2" xfId="29747" xr:uid="{00000000-0005-0000-0000-000033740000}"/>
    <cellStyle name="Output 3 2 4 2 2 2 3 3" xfId="29597" xr:uid="{00000000-0005-0000-0000-00009D730000}"/>
    <cellStyle name="Output 3 2 4 2 2 2 4" xfId="17814" xr:uid="{00000000-0005-0000-0000-000096450000}"/>
    <cellStyle name="Output 3 2 4 2 2 3" xfId="17815" xr:uid="{00000000-0005-0000-0000-000097450000}"/>
    <cellStyle name="Output 3 2 4 2 2 3 2" xfId="17816" xr:uid="{00000000-0005-0000-0000-000098450000}"/>
    <cellStyle name="Output 3 2 4 2 2 4" xfId="17817" xr:uid="{00000000-0005-0000-0000-000099450000}"/>
    <cellStyle name="Output 3 2 4 2 2 4 2" xfId="17818" xr:uid="{00000000-0005-0000-0000-00009A450000}"/>
    <cellStyle name="Output 3 2 4 2 2 4 2 2" xfId="27472" xr:uid="{00000000-0005-0000-0000-0000506B0000}"/>
    <cellStyle name="Output 3 2 4 2 2 5" xfId="17819" xr:uid="{00000000-0005-0000-0000-00009B450000}"/>
    <cellStyle name="Output 3 2 4 2 2 6" xfId="30276" xr:uid="{00000000-0005-0000-0000-000044760000}"/>
    <cellStyle name="Output 3 2 4 2 3" xfId="17820" xr:uid="{00000000-0005-0000-0000-00009C450000}"/>
    <cellStyle name="Output 3 2 4 2 3 2" xfId="17821" xr:uid="{00000000-0005-0000-0000-00009D450000}"/>
    <cellStyle name="Output 3 2 4 2 3 2 2" xfId="17822" xr:uid="{00000000-0005-0000-0000-00009E450000}"/>
    <cellStyle name="Output 3 2 4 2 3 3" xfId="17823" xr:uid="{00000000-0005-0000-0000-00009F450000}"/>
    <cellStyle name="Output 3 2 4 2 3 3 2" xfId="17824" xr:uid="{00000000-0005-0000-0000-0000A0450000}"/>
    <cellStyle name="Output 3 2 4 2 3 3 2 2" xfId="26503" xr:uid="{00000000-0005-0000-0000-000087670000}"/>
    <cellStyle name="Output 3 2 4 2 3 3 3" xfId="27668" xr:uid="{00000000-0005-0000-0000-0000146C0000}"/>
    <cellStyle name="Output 3 2 4 2 3 4" xfId="17825" xr:uid="{00000000-0005-0000-0000-0000A1450000}"/>
    <cellStyle name="Output 3 2 4 2 4" xfId="17826" xr:uid="{00000000-0005-0000-0000-0000A2450000}"/>
    <cellStyle name="Output 3 2 4 2 4 2" xfId="17827" xr:uid="{00000000-0005-0000-0000-0000A3450000}"/>
    <cellStyle name="Output 3 2 4 2 4 3" xfId="30397" xr:uid="{00000000-0005-0000-0000-0000BD760000}"/>
    <cellStyle name="Output 3 2 4 2 5" xfId="17828" xr:uid="{00000000-0005-0000-0000-0000A4450000}"/>
    <cellStyle name="Output 3 2 4 2 5 2" xfId="17829" xr:uid="{00000000-0005-0000-0000-0000A5450000}"/>
    <cellStyle name="Output 3 2 4 2 5 2 2" xfId="26758" xr:uid="{00000000-0005-0000-0000-000086680000}"/>
    <cellStyle name="Output 3 2 4 2 6" xfId="17830" xr:uid="{00000000-0005-0000-0000-0000A6450000}"/>
    <cellStyle name="Output 3 2 4 2 7" xfId="31736" xr:uid="{00000000-0005-0000-0000-0000F87B0000}"/>
    <cellStyle name="Output 3 2 4 3" xfId="1732" xr:uid="{00000000-0005-0000-0000-0000C4060000}"/>
    <cellStyle name="Output 3 2 4 3 2" xfId="2717" xr:uid="{00000000-0005-0000-0000-00009D0A0000}"/>
    <cellStyle name="Output 3 2 4 3 2 2" xfId="17831" xr:uid="{00000000-0005-0000-0000-0000A7450000}"/>
    <cellStyle name="Output 3 2 4 3 2 2 2" xfId="17832" xr:uid="{00000000-0005-0000-0000-0000A8450000}"/>
    <cellStyle name="Output 3 2 4 3 2 2 2 2" xfId="17833" xr:uid="{00000000-0005-0000-0000-0000A9450000}"/>
    <cellStyle name="Output 3 2 4 3 2 2 3" xfId="17834" xr:uid="{00000000-0005-0000-0000-0000AA450000}"/>
    <cellStyle name="Output 3 2 4 3 2 2 3 2" xfId="17835" xr:uid="{00000000-0005-0000-0000-0000AB450000}"/>
    <cellStyle name="Output 3 2 4 3 2 2 4" xfId="17836" xr:uid="{00000000-0005-0000-0000-0000AC450000}"/>
    <cellStyle name="Output 3 2 4 3 2 2 4 2" xfId="30877" xr:uid="{00000000-0005-0000-0000-00009D780000}"/>
    <cellStyle name="Output 3 2 4 3 2 2 5" xfId="25482" xr:uid="{00000000-0005-0000-0000-00008A630000}"/>
    <cellStyle name="Output 3 2 4 3 2 3" xfId="17837" xr:uid="{00000000-0005-0000-0000-0000AD450000}"/>
    <cellStyle name="Output 3 2 4 3 2 3 2" xfId="17838" xr:uid="{00000000-0005-0000-0000-0000AE450000}"/>
    <cellStyle name="Output 3 2 4 3 2 3 3" xfId="28777" xr:uid="{00000000-0005-0000-0000-000069700000}"/>
    <cellStyle name="Output 3 2 4 3 2 4" xfId="17839" xr:uid="{00000000-0005-0000-0000-0000AF450000}"/>
    <cellStyle name="Output 3 2 4 3 2 4 2" xfId="17840" xr:uid="{00000000-0005-0000-0000-0000B0450000}"/>
    <cellStyle name="Output 3 2 4 3 2 5" xfId="17841" xr:uid="{00000000-0005-0000-0000-0000B1450000}"/>
    <cellStyle name="Output 3 2 4 3 2 5 2" xfId="27707" xr:uid="{00000000-0005-0000-0000-00003B6C0000}"/>
    <cellStyle name="Output 3 2 4 3 2 6" xfId="25615" xr:uid="{00000000-0005-0000-0000-00000F640000}"/>
    <cellStyle name="Output 3 2 4 3 3" xfId="17842" xr:uid="{00000000-0005-0000-0000-0000B2450000}"/>
    <cellStyle name="Output 3 2 4 3 3 2" xfId="17843" xr:uid="{00000000-0005-0000-0000-0000B3450000}"/>
    <cellStyle name="Output 3 2 4 3 3 2 2" xfId="17844" xr:uid="{00000000-0005-0000-0000-0000B4450000}"/>
    <cellStyle name="Output 3 2 4 3 3 3" xfId="17845" xr:uid="{00000000-0005-0000-0000-0000B5450000}"/>
    <cellStyle name="Output 3 2 4 3 3 3 2" xfId="17846" xr:uid="{00000000-0005-0000-0000-0000B6450000}"/>
    <cellStyle name="Output 3 2 4 3 3 3 3" xfId="26545" xr:uid="{00000000-0005-0000-0000-0000B1670000}"/>
    <cellStyle name="Output 3 2 4 3 3 4" xfId="17847" xr:uid="{00000000-0005-0000-0000-0000B7450000}"/>
    <cellStyle name="Output 3 2 4 3 3 5" xfId="27638" xr:uid="{00000000-0005-0000-0000-0000F66B0000}"/>
    <cellStyle name="Output 3 2 4 3 4" xfId="17848" xr:uid="{00000000-0005-0000-0000-0000B8450000}"/>
    <cellStyle name="Output 3 2 4 3 4 2" xfId="17849" xr:uid="{00000000-0005-0000-0000-0000B9450000}"/>
    <cellStyle name="Output 3 2 4 3 4 2 2" xfId="30162" xr:uid="{00000000-0005-0000-0000-0000D2750000}"/>
    <cellStyle name="Output 3 2 4 3 4 3" xfId="28266" xr:uid="{00000000-0005-0000-0000-00006A6E0000}"/>
    <cellStyle name="Output 3 2 4 3 5" xfId="17850" xr:uid="{00000000-0005-0000-0000-0000BA450000}"/>
    <cellStyle name="Output 3 2 4 3 5 2" xfId="17851" xr:uid="{00000000-0005-0000-0000-0000BB450000}"/>
    <cellStyle name="Output 3 2 4 3 6" xfId="17852" xr:uid="{00000000-0005-0000-0000-0000BC450000}"/>
    <cellStyle name="Output 3 2 4 3 7" xfId="31874" xr:uid="{00000000-0005-0000-0000-0000827C0000}"/>
    <cellStyle name="Output 3 2 4 4" xfId="2097" xr:uid="{00000000-0005-0000-0000-000031080000}"/>
    <cellStyle name="Output 3 2 4 4 2" xfId="17853" xr:uid="{00000000-0005-0000-0000-0000BD450000}"/>
    <cellStyle name="Output 3 2 4 4 2 2" xfId="17854" xr:uid="{00000000-0005-0000-0000-0000BE450000}"/>
    <cellStyle name="Output 3 2 4 4 2 2 2" xfId="17855" xr:uid="{00000000-0005-0000-0000-0000BF450000}"/>
    <cellStyle name="Output 3 2 4 4 2 3" xfId="17856" xr:uid="{00000000-0005-0000-0000-0000C0450000}"/>
    <cellStyle name="Output 3 2 4 4 2 3 2" xfId="17857" xr:uid="{00000000-0005-0000-0000-0000C1450000}"/>
    <cellStyle name="Output 3 2 4 4 2 4" xfId="17858" xr:uid="{00000000-0005-0000-0000-0000C2450000}"/>
    <cellStyle name="Output 3 2 4 4 3" xfId="17859" xr:uid="{00000000-0005-0000-0000-0000C3450000}"/>
    <cellStyle name="Output 3 2 4 4 3 2" xfId="17860" xr:uid="{00000000-0005-0000-0000-0000C4450000}"/>
    <cellStyle name="Output 3 2 4 4 4" xfId="17861" xr:uid="{00000000-0005-0000-0000-0000C5450000}"/>
    <cellStyle name="Output 3 2 4 4 4 2" xfId="17862" xr:uid="{00000000-0005-0000-0000-0000C6450000}"/>
    <cellStyle name="Output 3 2 4 4 5" xfId="17863" xr:uid="{00000000-0005-0000-0000-0000C7450000}"/>
    <cellStyle name="Output 3 2 4 4 6" xfId="32144" xr:uid="{00000000-0005-0000-0000-0000907D0000}"/>
    <cellStyle name="Output 3 2 4 5" xfId="17864" xr:uid="{00000000-0005-0000-0000-0000C8450000}"/>
    <cellStyle name="Output 3 2 4 5 2" xfId="17865" xr:uid="{00000000-0005-0000-0000-0000C9450000}"/>
    <cellStyle name="Output 3 2 4 5 2 2" xfId="17866" xr:uid="{00000000-0005-0000-0000-0000CA450000}"/>
    <cellStyle name="Output 3 2 4 5 3" xfId="17867" xr:uid="{00000000-0005-0000-0000-0000CB450000}"/>
    <cellStyle name="Output 3 2 4 5 3 2" xfId="17868" xr:uid="{00000000-0005-0000-0000-0000CC450000}"/>
    <cellStyle name="Output 3 2 4 5 4" xfId="17869" xr:uid="{00000000-0005-0000-0000-0000CD450000}"/>
    <cellStyle name="Output 3 2 4 5 4 2" xfId="28410" xr:uid="{00000000-0005-0000-0000-0000FA6E0000}"/>
    <cellStyle name="Output 3 2 4 6" xfId="17870" xr:uid="{00000000-0005-0000-0000-0000CE450000}"/>
    <cellStyle name="Output 3 2 4 6 2" xfId="17871" xr:uid="{00000000-0005-0000-0000-0000CF450000}"/>
    <cellStyle name="Output 3 2 4 6 3" xfId="25698" xr:uid="{00000000-0005-0000-0000-000062640000}"/>
    <cellStyle name="Output 3 2 4 7" xfId="17872" xr:uid="{00000000-0005-0000-0000-0000D0450000}"/>
    <cellStyle name="Output 3 2 4 7 2" xfId="17873" xr:uid="{00000000-0005-0000-0000-0000D1450000}"/>
    <cellStyle name="Output 3 2 4 7 2 2" xfId="28123" xr:uid="{00000000-0005-0000-0000-0000DB6D0000}"/>
    <cellStyle name="Output 3 2 4 8" xfId="17874" xr:uid="{00000000-0005-0000-0000-0000D2450000}"/>
    <cellStyle name="Output 3 2 4 8 2" xfId="29180" xr:uid="{00000000-0005-0000-0000-0000FC710000}"/>
    <cellStyle name="Output 3 2 4 9" xfId="31547" xr:uid="{00000000-0005-0000-0000-00003B7B0000}"/>
    <cellStyle name="Output 3 2 5" xfId="779" xr:uid="{00000000-0005-0000-0000-00000B030000}"/>
    <cellStyle name="Output 3 2 5 2" xfId="1862" xr:uid="{00000000-0005-0000-0000-000046070000}"/>
    <cellStyle name="Output 3 2 5 2 2" xfId="17875" xr:uid="{00000000-0005-0000-0000-0000D3450000}"/>
    <cellStyle name="Output 3 2 5 2 2 2" xfId="17876" xr:uid="{00000000-0005-0000-0000-0000D4450000}"/>
    <cellStyle name="Output 3 2 5 2 2 2 2" xfId="17877" xr:uid="{00000000-0005-0000-0000-0000D5450000}"/>
    <cellStyle name="Output 3 2 5 2 2 2 2 2" xfId="26984" xr:uid="{00000000-0005-0000-0000-000068690000}"/>
    <cellStyle name="Output 3 2 5 2 2 3" xfId="17878" xr:uid="{00000000-0005-0000-0000-0000D6450000}"/>
    <cellStyle name="Output 3 2 5 2 2 3 2" xfId="17879" xr:uid="{00000000-0005-0000-0000-0000D7450000}"/>
    <cellStyle name="Output 3 2 5 2 2 3 2 2" xfId="29224" xr:uid="{00000000-0005-0000-0000-000028720000}"/>
    <cellStyle name="Output 3 2 5 2 2 4" xfId="17880" xr:uid="{00000000-0005-0000-0000-0000D8450000}"/>
    <cellStyle name="Output 3 2 5 2 2 4 2" xfId="26194" xr:uid="{00000000-0005-0000-0000-000052660000}"/>
    <cellStyle name="Output 3 2 5 2 3" xfId="17881" xr:uid="{00000000-0005-0000-0000-0000D9450000}"/>
    <cellStyle name="Output 3 2 5 2 3 2" xfId="17882" xr:uid="{00000000-0005-0000-0000-0000DA450000}"/>
    <cellStyle name="Output 3 2 5 2 3 3" xfId="25585" xr:uid="{00000000-0005-0000-0000-0000F1630000}"/>
    <cellStyle name="Output 3 2 5 2 4" xfId="17883" xr:uid="{00000000-0005-0000-0000-0000DB450000}"/>
    <cellStyle name="Output 3 2 5 2 4 2" xfId="17884" xr:uid="{00000000-0005-0000-0000-0000DC450000}"/>
    <cellStyle name="Output 3 2 5 2 4 2 2" xfId="27987" xr:uid="{00000000-0005-0000-0000-0000536D0000}"/>
    <cellStyle name="Output 3 2 5 2 4 3" xfId="26821" xr:uid="{00000000-0005-0000-0000-0000C5680000}"/>
    <cellStyle name="Output 3 2 5 2 5" xfId="17885" xr:uid="{00000000-0005-0000-0000-0000DD450000}"/>
    <cellStyle name="Output 3 2 5 3" xfId="17886" xr:uid="{00000000-0005-0000-0000-0000DE450000}"/>
    <cellStyle name="Output 3 2 5 3 2" xfId="17887" xr:uid="{00000000-0005-0000-0000-0000DF450000}"/>
    <cellStyle name="Output 3 2 5 3 2 2" xfId="17888" xr:uid="{00000000-0005-0000-0000-0000E0450000}"/>
    <cellStyle name="Output 3 2 5 3 3" xfId="17889" xr:uid="{00000000-0005-0000-0000-0000E1450000}"/>
    <cellStyle name="Output 3 2 5 3 3 2" xfId="17890" xr:uid="{00000000-0005-0000-0000-0000E2450000}"/>
    <cellStyle name="Output 3 2 5 3 4" xfId="17891" xr:uid="{00000000-0005-0000-0000-0000E3450000}"/>
    <cellStyle name="Output 3 2 5 3 5" xfId="32361" xr:uid="{00000000-0005-0000-0000-0000697E0000}"/>
    <cellStyle name="Output 3 2 5 4" xfId="17892" xr:uid="{00000000-0005-0000-0000-0000E4450000}"/>
    <cellStyle name="Output 3 2 5 4 2" xfId="17893" xr:uid="{00000000-0005-0000-0000-0000E5450000}"/>
    <cellStyle name="Output 3 2 5 4 3" xfId="30143" xr:uid="{00000000-0005-0000-0000-0000BF750000}"/>
    <cellStyle name="Output 3 2 5 5" xfId="17894" xr:uid="{00000000-0005-0000-0000-0000E6450000}"/>
    <cellStyle name="Output 3 2 5 5 2" xfId="17895" xr:uid="{00000000-0005-0000-0000-0000E7450000}"/>
    <cellStyle name="Output 3 2 5 5 2 2" xfId="25106" xr:uid="{00000000-0005-0000-0000-000012620000}"/>
    <cellStyle name="Output 3 2 5 6" xfId="17896" xr:uid="{00000000-0005-0000-0000-0000E8450000}"/>
    <cellStyle name="Output 3 2 5 7" xfId="31464" xr:uid="{00000000-0005-0000-0000-0000E87A0000}"/>
    <cellStyle name="Output 3 2 6" xfId="1146" xr:uid="{00000000-0005-0000-0000-00007A040000}"/>
    <cellStyle name="Output 3 2 6 2" xfId="2149" xr:uid="{00000000-0005-0000-0000-000065080000}"/>
    <cellStyle name="Output 3 2 6 2 2" xfId="17897" xr:uid="{00000000-0005-0000-0000-0000E9450000}"/>
    <cellStyle name="Output 3 2 6 2 2 2" xfId="17898" xr:uid="{00000000-0005-0000-0000-0000EA450000}"/>
    <cellStyle name="Output 3 2 6 2 2 2 2" xfId="17899" xr:uid="{00000000-0005-0000-0000-0000EB450000}"/>
    <cellStyle name="Output 3 2 6 2 2 3" xfId="17900" xr:uid="{00000000-0005-0000-0000-0000EC450000}"/>
    <cellStyle name="Output 3 2 6 2 2 3 2" xfId="17901" xr:uid="{00000000-0005-0000-0000-0000ED450000}"/>
    <cellStyle name="Output 3 2 6 2 2 4" xfId="17902" xr:uid="{00000000-0005-0000-0000-0000EE450000}"/>
    <cellStyle name="Output 3 2 6 2 3" xfId="17903" xr:uid="{00000000-0005-0000-0000-0000EF450000}"/>
    <cellStyle name="Output 3 2 6 2 3 2" xfId="17904" xr:uid="{00000000-0005-0000-0000-0000F0450000}"/>
    <cellStyle name="Output 3 2 6 2 4" xfId="17905" xr:uid="{00000000-0005-0000-0000-0000F1450000}"/>
    <cellStyle name="Output 3 2 6 2 4 2" xfId="17906" xr:uid="{00000000-0005-0000-0000-0000F2450000}"/>
    <cellStyle name="Output 3 2 6 2 4 2 2" xfId="30953" xr:uid="{00000000-0005-0000-0000-0000E9780000}"/>
    <cellStyle name="Output 3 2 6 2 5" xfId="17907" xr:uid="{00000000-0005-0000-0000-0000F3450000}"/>
    <cellStyle name="Output 3 2 6 2 5 2" xfId="27918" xr:uid="{00000000-0005-0000-0000-00000E6D0000}"/>
    <cellStyle name="Output 3 2 6 2 6" xfId="26541" xr:uid="{00000000-0005-0000-0000-0000AD670000}"/>
    <cellStyle name="Output 3 2 6 3" xfId="17908" xr:uid="{00000000-0005-0000-0000-0000F4450000}"/>
    <cellStyle name="Output 3 2 6 3 2" xfId="17909" xr:uid="{00000000-0005-0000-0000-0000F5450000}"/>
    <cellStyle name="Output 3 2 6 3 2 2" xfId="17910" xr:uid="{00000000-0005-0000-0000-0000F6450000}"/>
    <cellStyle name="Output 3 2 6 3 3" xfId="17911" xr:uid="{00000000-0005-0000-0000-0000F7450000}"/>
    <cellStyle name="Output 3 2 6 3 3 2" xfId="17912" xr:uid="{00000000-0005-0000-0000-0000F8450000}"/>
    <cellStyle name="Output 3 2 6 3 4" xfId="17913" xr:uid="{00000000-0005-0000-0000-0000F9450000}"/>
    <cellStyle name="Output 3 2 6 3 4 2" xfId="27960" xr:uid="{00000000-0005-0000-0000-0000386D0000}"/>
    <cellStyle name="Output 3 2 6 3 5" xfId="32527" xr:uid="{00000000-0005-0000-0000-00000F7F0000}"/>
    <cellStyle name="Output 3 2 6 4" xfId="17914" xr:uid="{00000000-0005-0000-0000-0000FA450000}"/>
    <cellStyle name="Output 3 2 6 4 2" xfId="17915" xr:uid="{00000000-0005-0000-0000-0000FB450000}"/>
    <cellStyle name="Output 3 2 6 5" xfId="17916" xr:uid="{00000000-0005-0000-0000-0000FC450000}"/>
    <cellStyle name="Output 3 2 6 5 2" xfId="17917" xr:uid="{00000000-0005-0000-0000-0000FD450000}"/>
    <cellStyle name="Output 3 2 6 6" xfId="17918" xr:uid="{00000000-0005-0000-0000-0000FE450000}"/>
    <cellStyle name="Output 3 2 6 7" xfId="26137" xr:uid="{00000000-0005-0000-0000-000019660000}"/>
    <cellStyle name="Output 3 2 7" xfId="1810" xr:uid="{00000000-0005-0000-0000-000012070000}"/>
    <cellStyle name="Output 3 2 7 2" xfId="17919" xr:uid="{00000000-0005-0000-0000-0000FF450000}"/>
    <cellStyle name="Output 3 2 7 2 2" xfId="17920" xr:uid="{00000000-0005-0000-0000-000000460000}"/>
    <cellStyle name="Output 3 2 7 2 2 2" xfId="17921" xr:uid="{00000000-0005-0000-0000-000001460000}"/>
    <cellStyle name="Output 3 2 7 2 2 2 2" xfId="31218" xr:uid="{00000000-0005-0000-0000-0000F2790000}"/>
    <cellStyle name="Output 3 2 7 2 3" xfId="17922" xr:uid="{00000000-0005-0000-0000-000002460000}"/>
    <cellStyle name="Output 3 2 7 2 3 2" xfId="17923" xr:uid="{00000000-0005-0000-0000-000003460000}"/>
    <cellStyle name="Output 3 2 7 2 3 2 2" xfId="27919" xr:uid="{00000000-0005-0000-0000-00000F6D0000}"/>
    <cellStyle name="Output 3 2 7 2 3 3" xfId="29343" xr:uid="{00000000-0005-0000-0000-00009F720000}"/>
    <cellStyle name="Output 3 2 7 2 4" xfId="17924" xr:uid="{00000000-0005-0000-0000-000004460000}"/>
    <cellStyle name="Output 3 2 7 3" xfId="17925" xr:uid="{00000000-0005-0000-0000-000005460000}"/>
    <cellStyle name="Output 3 2 7 3 2" xfId="17926" xr:uid="{00000000-0005-0000-0000-000006460000}"/>
    <cellStyle name="Output 3 2 7 4" xfId="17927" xr:uid="{00000000-0005-0000-0000-000007460000}"/>
    <cellStyle name="Output 3 2 7 4 2" xfId="17928" xr:uid="{00000000-0005-0000-0000-000008460000}"/>
    <cellStyle name="Output 3 2 7 4 2 2" xfId="28050" xr:uid="{00000000-0005-0000-0000-0000926D0000}"/>
    <cellStyle name="Output 3 2 7 5" xfId="17929" xr:uid="{00000000-0005-0000-0000-000009460000}"/>
    <cellStyle name="Output 3 2 8" xfId="17930" xr:uid="{00000000-0005-0000-0000-00000A460000}"/>
    <cellStyle name="Output 3 2 8 2" xfId="17931" xr:uid="{00000000-0005-0000-0000-00000B460000}"/>
    <cellStyle name="Output 3 2 9" xfId="17932" xr:uid="{00000000-0005-0000-0000-00000C460000}"/>
    <cellStyle name="Output 3 2 9 2" xfId="17933" xr:uid="{00000000-0005-0000-0000-00000D460000}"/>
    <cellStyle name="Output 3 2 9 2 2" xfId="26518" xr:uid="{00000000-0005-0000-0000-000096670000}"/>
    <cellStyle name="Output 3 3" xfId="976" xr:uid="{00000000-0005-0000-0000-0000D0030000}"/>
    <cellStyle name="Output 3 3 2" xfId="1422" xr:uid="{00000000-0005-0000-0000-00008E050000}"/>
    <cellStyle name="Output 3 3 2 2" xfId="1684" xr:uid="{00000000-0005-0000-0000-000094060000}"/>
    <cellStyle name="Output 3 3 2 2 2" xfId="2669" xr:uid="{00000000-0005-0000-0000-00006D0A0000}"/>
    <cellStyle name="Output 3 3 2 2 2 2" xfId="17934" xr:uid="{00000000-0005-0000-0000-00000E460000}"/>
    <cellStyle name="Output 3 3 2 2 2 2 2" xfId="17935" xr:uid="{00000000-0005-0000-0000-00000F460000}"/>
    <cellStyle name="Output 3 3 2 2 2 2 2 2" xfId="17936" xr:uid="{00000000-0005-0000-0000-000010460000}"/>
    <cellStyle name="Output 3 3 2 2 2 2 2 2 2" xfId="30713" xr:uid="{00000000-0005-0000-0000-0000F9770000}"/>
    <cellStyle name="Output 3 3 2 2 2 2 3" xfId="17937" xr:uid="{00000000-0005-0000-0000-000011460000}"/>
    <cellStyle name="Output 3 3 2 2 2 2 3 2" xfId="17938" xr:uid="{00000000-0005-0000-0000-000012460000}"/>
    <cellStyle name="Output 3 3 2 2 2 2 3 2 2" xfId="27411" xr:uid="{00000000-0005-0000-0000-0000136B0000}"/>
    <cellStyle name="Output 3 3 2 2 2 2 4" xfId="17939" xr:uid="{00000000-0005-0000-0000-000013460000}"/>
    <cellStyle name="Output 3 3 2 2 2 2 5" xfId="29584" xr:uid="{00000000-0005-0000-0000-000090730000}"/>
    <cellStyle name="Output 3 3 2 2 2 3" xfId="17940" xr:uid="{00000000-0005-0000-0000-000014460000}"/>
    <cellStyle name="Output 3 3 2 2 2 3 2" xfId="17941" xr:uid="{00000000-0005-0000-0000-000015460000}"/>
    <cellStyle name="Output 3 3 2 2 2 3 2 2" xfId="29739" xr:uid="{00000000-0005-0000-0000-00002B740000}"/>
    <cellStyle name="Output 3 3 2 2 2 4" xfId="17942" xr:uid="{00000000-0005-0000-0000-000016460000}"/>
    <cellStyle name="Output 3 3 2 2 2 4 2" xfId="17943" xr:uid="{00000000-0005-0000-0000-000017460000}"/>
    <cellStyle name="Output 3 3 2 2 2 5" xfId="17944" xr:uid="{00000000-0005-0000-0000-000018460000}"/>
    <cellStyle name="Output 3 3 2 2 2 6" xfId="32284" xr:uid="{00000000-0005-0000-0000-00001C7E0000}"/>
    <cellStyle name="Output 3 3 2 2 3" xfId="17945" xr:uid="{00000000-0005-0000-0000-000019460000}"/>
    <cellStyle name="Output 3 3 2 2 3 2" xfId="17946" xr:uid="{00000000-0005-0000-0000-00001A460000}"/>
    <cellStyle name="Output 3 3 2 2 3 2 2" xfId="17947" xr:uid="{00000000-0005-0000-0000-00001B460000}"/>
    <cellStyle name="Output 3 3 2 2 3 2 2 2" xfId="30440" xr:uid="{00000000-0005-0000-0000-0000E8760000}"/>
    <cellStyle name="Output 3 3 2 2 3 3" xfId="17948" xr:uid="{00000000-0005-0000-0000-00001C460000}"/>
    <cellStyle name="Output 3 3 2 2 3 3 2" xfId="17949" xr:uid="{00000000-0005-0000-0000-00001D460000}"/>
    <cellStyle name="Output 3 3 2 2 3 3 2 2" xfId="27997" xr:uid="{00000000-0005-0000-0000-00005D6D0000}"/>
    <cellStyle name="Output 3 3 2 2 3 4" xfId="17950" xr:uid="{00000000-0005-0000-0000-00001E460000}"/>
    <cellStyle name="Output 3 3 2 2 4" xfId="17951" xr:uid="{00000000-0005-0000-0000-00001F460000}"/>
    <cellStyle name="Output 3 3 2 2 4 2" xfId="17952" xr:uid="{00000000-0005-0000-0000-000020460000}"/>
    <cellStyle name="Output 3 3 2 2 4 2 2" xfId="28251" xr:uid="{00000000-0005-0000-0000-00005B6E0000}"/>
    <cellStyle name="Output 3 3 2 2 5" xfId="17953" xr:uid="{00000000-0005-0000-0000-000021460000}"/>
    <cellStyle name="Output 3 3 2 2 5 2" xfId="17954" xr:uid="{00000000-0005-0000-0000-000022460000}"/>
    <cellStyle name="Output 3 3 2 2 5 2 2" xfId="27878" xr:uid="{00000000-0005-0000-0000-0000E66C0000}"/>
    <cellStyle name="Output 3 3 2 2 6" xfId="17955" xr:uid="{00000000-0005-0000-0000-000023460000}"/>
    <cellStyle name="Output 3 3 2 3" xfId="2413" xr:uid="{00000000-0005-0000-0000-00006D090000}"/>
    <cellStyle name="Output 3 3 2 3 2" xfId="17956" xr:uid="{00000000-0005-0000-0000-000024460000}"/>
    <cellStyle name="Output 3 3 2 3 2 2" xfId="17957" xr:uid="{00000000-0005-0000-0000-000025460000}"/>
    <cellStyle name="Output 3 3 2 3 2 2 2" xfId="17958" xr:uid="{00000000-0005-0000-0000-000026460000}"/>
    <cellStyle name="Output 3 3 2 3 2 2 3" xfId="28924" xr:uid="{00000000-0005-0000-0000-0000FC700000}"/>
    <cellStyle name="Output 3 3 2 3 2 3" xfId="17959" xr:uid="{00000000-0005-0000-0000-000027460000}"/>
    <cellStyle name="Output 3 3 2 3 2 3 2" xfId="17960" xr:uid="{00000000-0005-0000-0000-000028460000}"/>
    <cellStyle name="Output 3 3 2 3 2 3 2 2" xfId="28095" xr:uid="{00000000-0005-0000-0000-0000BF6D0000}"/>
    <cellStyle name="Output 3 3 2 3 2 4" xfId="17961" xr:uid="{00000000-0005-0000-0000-000029460000}"/>
    <cellStyle name="Output 3 3 2 3 2 4 2" xfId="26929" xr:uid="{00000000-0005-0000-0000-000031690000}"/>
    <cellStyle name="Output 3 3 2 3 3" xfId="17962" xr:uid="{00000000-0005-0000-0000-00002A460000}"/>
    <cellStyle name="Output 3 3 2 3 3 2" xfId="17963" xr:uid="{00000000-0005-0000-0000-00002B460000}"/>
    <cellStyle name="Output 3 3 2 3 3 3" xfId="30484" xr:uid="{00000000-0005-0000-0000-000014770000}"/>
    <cellStyle name="Output 3 3 2 3 4" xfId="17964" xr:uid="{00000000-0005-0000-0000-00002C460000}"/>
    <cellStyle name="Output 3 3 2 3 4 2" xfId="17965" xr:uid="{00000000-0005-0000-0000-00002D460000}"/>
    <cellStyle name="Output 3 3 2 3 5" xfId="17966" xr:uid="{00000000-0005-0000-0000-00002E460000}"/>
    <cellStyle name="Output 3 3 2 3 6" xfId="25726" xr:uid="{00000000-0005-0000-0000-00007E640000}"/>
    <cellStyle name="Output 3 3 2 4" xfId="17967" xr:uid="{00000000-0005-0000-0000-00002F460000}"/>
    <cellStyle name="Output 3 3 2 4 2" xfId="17968" xr:uid="{00000000-0005-0000-0000-000030460000}"/>
    <cellStyle name="Output 3 3 2 4 2 2" xfId="17969" xr:uid="{00000000-0005-0000-0000-000031460000}"/>
    <cellStyle name="Output 3 3 2 4 3" xfId="17970" xr:uid="{00000000-0005-0000-0000-000032460000}"/>
    <cellStyle name="Output 3 3 2 4 3 2" xfId="17971" xr:uid="{00000000-0005-0000-0000-000033460000}"/>
    <cellStyle name="Output 3 3 2 4 4" xfId="17972" xr:uid="{00000000-0005-0000-0000-000034460000}"/>
    <cellStyle name="Output 3 3 2 4 4 2" xfId="26025" xr:uid="{00000000-0005-0000-0000-0000A9650000}"/>
    <cellStyle name="Output 3 3 2 4 5" xfId="25932" xr:uid="{00000000-0005-0000-0000-00004C650000}"/>
    <cellStyle name="Output 3 3 2 5" xfId="17973" xr:uid="{00000000-0005-0000-0000-000035460000}"/>
    <cellStyle name="Output 3 3 2 5 2" xfId="17974" xr:uid="{00000000-0005-0000-0000-000036460000}"/>
    <cellStyle name="Output 3 3 2 6" xfId="17975" xr:uid="{00000000-0005-0000-0000-000037460000}"/>
    <cellStyle name="Output 3 3 2 6 2" xfId="17976" xr:uid="{00000000-0005-0000-0000-000038460000}"/>
    <cellStyle name="Output 3 3 2 6 2 2" xfId="30226" xr:uid="{00000000-0005-0000-0000-000012760000}"/>
    <cellStyle name="Output 3 3 2 6 3" xfId="27790" xr:uid="{00000000-0005-0000-0000-00008E6C0000}"/>
    <cellStyle name="Output 3 3 2 7" xfId="17977" xr:uid="{00000000-0005-0000-0000-000039460000}"/>
    <cellStyle name="Output 3 3 2 7 2" xfId="30538" xr:uid="{00000000-0005-0000-0000-00004A770000}"/>
    <cellStyle name="Output 3 3 2 8" xfId="31521" xr:uid="{00000000-0005-0000-0000-0000217B0000}"/>
    <cellStyle name="Output 3 3 3" xfId="798" xr:uid="{00000000-0005-0000-0000-00001E030000}"/>
    <cellStyle name="Output 3 3 3 2" xfId="1874" xr:uid="{00000000-0005-0000-0000-000052070000}"/>
    <cellStyle name="Output 3 3 3 2 2" xfId="17978" xr:uid="{00000000-0005-0000-0000-00003A460000}"/>
    <cellStyle name="Output 3 3 3 2 2 2" xfId="17979" xr:uid="{00000000-0005-0000-0000-00003B460000}"/>
    <cellStyle name="Output 3 3 3 2 2 2 2" xfId="17980" xr:uid="{00000000-0005-0000-0000-00003C460000}"/>
    <cellStyle name="Output 3 3 3 2 2 3" xfId="17981" xr:uid="{00000000-0005-0000-0000-00003D460000}"/>
    <cellStyle name="Output 3 3 3 2 2 3 2" xfId="17982" xr:uid="{00000000-0005-0000-0000-00003E460000}"/>
    <cellStyle name="Output 3 3 3 2 2 3 2 2" xfId="28219" xr:uid="{00000000-0005-0000-0000-00003B6E0000}"/>
    <cellStyle name="Output 3 3 3 2 2 3 3" xfId="29550" xr:uid="{00000000-0005-0000-0000-00006E730000}"/>
    <cellStyle name="Output 3 3 3 2 2 4" xfId="17983" xr:uid="{00000000-0005-0000-0000-00003F460000}"/>
    <cellStyle name="Output 3 3 3 2 2 4 2" xfId="25468" xr:uid="{00000000-0005-0000-0000-00007C630000}"/>
    <cellStyle name="Output 3 3 3 2 2 5" xfId="26973" xr:uid="{00000000-0005-0000-0000-00005D690000}"/>
    <cellStyle name="Output 3 3 3 2 3" xfId="17984" xr:uid="{00000000-0005-0000-0000-000040460000}"/>
    <cellStyle name="Output 3 3 3 2 3 2" xfId="17985" xr:uid="{00000000-0005-0000-0000-000041460000}"/>
    <cellStyle name="Output 3 3 3 2 4" xfId="17986" xr:uid="{00000000-0005-0000-0000-000042460000}"/>
    <cellStyle name="Output 3 3 3 2 4 2" xfId="17987" xr:uid="{00000000-0005-0000-0000-000043460000}"/>
    <cellStyle name="Output 3 3 3 2 5" xfId="17988" xr:uid="{00000000-0005-0000-0000-000044460000}"/>
    <cellStyle name="Output 3 3 3 2 5 2" xfId="26418" xr:uid="{00000000-0005-0000-0000-000032670000}"/>
    <cellStyle name="Output 3 3 3 2 6" xfId="29470" xr:uid="{00000000-0005-0000-0000-00001E730000}"/>
    <cellStyle name="Output 3 3 3 3" xfId="17989" xr:uid="{00000000-0005-0000-0000-000045460000}"/>
    <cellStyle name="Output 3 3 3 3 2" xfId="17990" xr:uid="{00000000-0005-0000-0000-000046460000}"/>
    <cellStyle name="Output 3 3 3 3 2 2" xfId="17991" xr:uid="{00000000-0005-0000-0000-000047460000}"/>
    <cellStyle name="Output 3 3 3 3 2 3" xfId="28293" xr:uid="{00000000-0005-0000-0000-0000856E0000}"/>
    <cellStyle name="Output 3 3 3 3 3" xfId="17992" xr:uid="{00000000-0005-0000-0000-000048460000}"/>
    <cellStyle name="Output 3 3 3 3 3 2" xfId="17993" xr:uid="{00000000-0005-0000-0000-000049460000}"/>
    <cellStyle name="Output 3 3 3 3 3 3" xfId="29273" xr:uid="{00000000-0005-0000-0000-000059720000}"/>
    <cellStyle name="Output 3 3 3 3 4" xfId="17994" xr:uid="{00000000-0005-0000-0000-00004A460000}"/>
    <cellStyle name="Output 3 3 3 3 5" xfId="32371" xr:uid="{00000000-0005-0000-0000-0000737E0000}"/>
    <cellStyle name="Output 3 3 3 4" xfId="17995" xr:uid="{00000000-0005-0000-0000-00004B460000}"/>
    <cellStyle name="Output 3 3 3 4 2" xfId="17996" xr:uid="{00000000-0005-0000-0000-00004C460000}"/>
    <cellStyle name="Output 3 3 3 5" xfId="17997" xr:uid="{00000000-0005-0000-0000-00004D460000}"/>
    <cellStyle name="Output 3 3 3 5 2" xfId="17998" xr:uid="{00000000-0005-0000-0000-00004E460000}"/>
    <cellStyle name="Output 3 3 3 5 2 2" xfId="28041" xr:uid="{00000000-0005-0000-0000-0000896D0000}"/>
    <cellStyle name="Output 3 3 3 6" xfId="17999" xr:uid="{00000000-0005-0000-0000-00004F460000}"/>
    <cellStyle name="Output 3 3 3 6 2" xfId="29530" xr:uid="{00000000-0005-0000-0000-00005A730000}"/>
    <cellStyle name="Output 3 3 4" xfId="459" xr:uid="{00000000-0005-0000-0000-0000CB010000}"/>
    <cellStyle name="Output 3 3 4 2" xfId="1843" xr:uid="{00000000-0005-0000-0000-000033070000}"/>
    <cellStyle name="Output 3 3 4 2 2" xfId="18000" xr:uid="{00000000-0005-0000-0000-000050460000}"/>
    <cellStyle name="Output 3 3 4 2 2 2" xfId="18001" xr:uid="{00000000-0005-0000-0000-000051460000}"/>
    <cellStyle name="Output 3 3 4 2 2 2 2" xfId="18002" xr:uid="{00000000-0005-0000-0000-000052460000}"/>
    <cellStyle name="Output 3 3 4 2 2 2 3" xfId="25873" xr:uid="{00000000-0005-0000-0000-000011650000}"/>
    <cellStyle name="Output 3 3 4 2 2 3" xfId="18003" xr:uid="{00000000-0005-0000-0000-000053460000}"/>
    <cellStyle name="Output 3 3 4 2 2 3 2" xfId="18004" xr:uid="{00000000-0005-0000-0000-000054460000}"/>
    <cellStyle name="Output 3 3 4 2 2 3 2 2" xfId="27977" xr:uid="{00000000-0005-0000-0000-0000496D0000}"/>
    <cellStyle name="Output 3 3 4 2 2 3 3" xfId="30104" xr:uid="{00000000-0005-0000-0000-000098750000}"/>
    <cellStyle name="Output 3 3 4 2 2 4" xfId="18005" xr:uid="{00000000-0005-0000-0000-000055460000}"/>
    <cellStyle name="Output 3 3 4 2 3" xfId="18006" xr:uid="{00000000-0005-0000-0000-000056460000}"/>
    <cellStyle name="Output 3 3 4 2 3 2" xfId="18007" xr:uid="{00000000-0005-0000-0000-000057460000}"/>
    <cellStyle name="Output 3 3 4 2 4" xfId="18008" xr:uid="{00000000-0005-0000-0000-000058460000}"/>
    <cellStyle name="Output 3 3 4 2 4 2" xfId="18009" xr:uid="{00000000-0005-0000-0000-000059460000}"/>
    <cellStyle name="Output 3 3 4 2 4 2 2" xfId="27978" xr:uid="{00000000-0005-0000-0000-00004A6D0000}"/>
    <cellStyle name="Output 3 3 4 2 5" xfId="18010" xr:uid="{00000000-0005-0000-0000-00005A460000}"/>
    <cellStyle name="Output 3 3 4 2 6" xfId="30404" xr:uid="{00000000-0005-0000-0000-0000C4760000}"/>
    <cellStyle name="Output 3 3 4 3" xfId="18011" xr:uid="{00000000-0005-0000-0000-00005B460000}"/>
    <cellStyle name="Output 3 3 4 3 2" xfId="18012" xr:uid="{00000000-0005-0000-0000-00005C460000}"/>
    <cellStyle name="Output 3 3 4 3 2 2" xfId="18013" xr:uid="{00000000-0005-0000-0000-00005D460000}"/>
    <cellStyle name="Output 3 3 4 3 2 2 2" xfId="30671" xr:uid="{00000000-0005-0000-0000-0000CF770000}"/>
    <cellStyle name="Output 3 3 4 3 2 3" xfId="28485" xr:uid="{00000000-0005-0000-0000-0000456F0000}"/>
    <cellStyle name="Output 3 3 4 3 3" xfId="18014" xr:uid="{00000000-0005-0000-0000-00005E460000}"/>
    <cellStyle name="Output 3 3 4 3 3 2" xfId="18015" xr:uid="{00000000-0005-0000-0000-00005F460000}"/>
    <cellStyle name="Output 3 3 4 3 3 2 2" xfId="27939" xr:uid="{00000000-0005-0000-0000-0000236D0000}"/>
    <cellStyle name="Output 3 3 4 3 4" xfId="18016" xr:uid="{00000000-0005-0000-0000-000060460000}"/>
    <cellStyle name="Output 3 3 4 3 4 2" xfId="28423" xr:uid="{00000000-0005-0000-0000-0000076F0000}"/>
    <cellStyle name="Output 3 3 4 3 5" xfId="32357" xr:uid="{00000000-0005-0000-0000-0000657E0000}"/>
    <cellStyle name="Output 3 3 4 4" xfId="18017" xr:uid="{00000000-0005-0000-0000-000061460000}"/>
    <cellStyle name="Output 3 3 4 4 2" xfId="18018" xr:uid="{00000000-0005-0000-0000-000062460000}"/>
    <cellStyle name="Output 3 3 4 5" xfId="18019" xr:uid="{00000000-0005-0000-0000-000063460000}"/>
    <cellStyle name="Output 3 3 4 5 2" xfId="18020" xr:uid="{00000000-0005-0000-0000-000064460000}"/>
    <cellStyle name="Output 3 3 4 5 2 2" xfId="28360" xr:uid="{00000000-0005-0000-0000-0000C86E0000}"/>
    <cellStyle name="Output 3 3 4 6" xfId="18021" xr:uid="{00000000-0005-0000-0000-000065460000}"/>
    <cellStyle name="Output 3 3 4 6 2" xfId="25549" xr:uid="{00000000-0005-0000-0000-0000CD630000}"/>
    <cellStyle name="Output 3 3 4 7" xfId="31463" xr:uid="{00000000-0005-0000-0000-0000E77A0000}"/>
    <cellStyle name="Output 3 3 5" xfId="2001" xr:uid="{00000000-0005-0000-0000-0000D1070000}"/>
    <cellStyle name="Output 3 3 5 2" xfId="18022" xr:uid="{00000000-0005-0000-0000-000066460000}"/>
    <cellStyle name="Output 3 3 5 2 2" xfId="18023" xr:uid="{00000000-0005-0000-0000-000067460000}"/>
    <cellStyle name="Output 3 3 5 2 2 2" xfId="18024" xr:uid="{00000000-0005-0000-0000-000068460000}"/>
    <cellStyle name="Output 3 3 5 2 2 2 2" xfId="28626" xr:uid="{00000000-0005-0000-0000-0000D26F0000}"/>
    <cellStyle name="Output 3 3 5 2 2 3" xfId="26074" xr:uid="{00000000-0005-0000-0000-0000DA650000}"/>
    <cellStyle name="Output 3 3 5 2 3" xfId="18025" xr:uid="{00000000-0005-0000-0000-000069460000}"/>
    <cellStyle name="Output 3 3 5 2 3 2" xfId="18026" xr:uid="{00000000-0005-0000-0000-00006A460000}"/>
    <cellStyle name="Output 3 3 5 2 3 3" xfId="29626" xr:uid="{00000000-0005-0000-0000-0000BA730000}"/>
    <cellStyle name="Output 3 3 5 2 4" xfId="18027" xr:uid="{00000000-0005-0000-0000-00006B460000}"/>
    <cellStyle name="Output 3 3 5 2 4 2" xfId="27888" xr:uid="{00000000-0005-0000-0000-0000F06C0000}"/>
    <cellStyle name="Output 3 3 5 2 5" xfId="27468" xr:uid="{00000000-0005-0000-0000-00004C6B0000}"/>
    <cellStyle name="Output 3 3 5 3" xfId="18028" xr:uid="{00000000-0005-0000-0000-00006C460000}"/>
    <cellStyle name="Output 3 3 5 3 2" xfId="18029" xr:uid="{00000000-0005-0000-0000-00006D460000}"/>
    <cellStyle name="Output 3 3 5 4" xfId="18030" xr:uid="{00000000-0005-0000-0000-00006E460000}"/>
    <cellStyle name="Output 3 3 5 4 2" xfId="18031" xr:uid="{00000000-0005-0000-0000-00006F460000}"/>
    <cellStyle name="Output 3 3 5 4 2 2" xfId="28097" xr:uid="{00000000-0005-0000-0000-0000C16D0000}"/>
    <cellStyle name="Output 3 3 5 5" xfId="18032" xr:uid="{00000000-0005-0000-0000-000070460000}"/>
    <cellStyle name="Output 3 3 6" xfId="18033" xr:uid="{00000000-0005-0000-0000-000071460000}"/>
    <cellStyle name="Output 3 3 6 2" xfId="18034" xr:uid="{00000000-0005-0000-0000-000072460000}"/>
    <cellStyle name="Output 3 3 6 2 2" xfId="18035" xr:uid="{00000000-0005-0000-0000-000073460000}"/>
    <cellStyle name="Output 3 3 6 2 2 2" xfId="26604" xr:uid="{00000000-0005-0000-0000-0000EC670000}"/>
    <cellStyle name="Output 3 3 6 3" xfId="18036" xr:uid="{00000000-0005-0000-0000-000074460000}"/>
    <cellStyle name="Output 3 3 6 3 2" xfId="18037" xr:uid="{00000000-0005-0000-0000-000075460000}"/>
    <cellStyle name="Output 3 3 6 4" xfId="18038" xr:uid="{00000000-0005-0000-0000-000076460000}"/>
    <cellStyle name="Output 3 3 6 5" xfId="26022" xr:uid="{00000000-0005-0000-0000-0000A6650000}"/>
    <cellStyle name="Output 3 3 7" xfId="18039" xr:uid="{00000000-0005-0000-0000-000077460000}"/>
    <cellStyle name="Output 3 3 7 2" xfId="18040" xr:uid="{00000000-0005-0000-0000-000078460000}"/>
    <cellStyle name="Output 3 3 8" xfId="18041" xr:uid="{00000000-0005-0000-0000-000079460000}"/>
    <cellStyle name="Output 3 3 8 2" xfId="18042" xr:uid="{00000000-0005-0000-0000-00007A460000}"/>
    <cellStyle name="Output 3 3 8 2 2" xfId="25690" xr:uid="{00000000-0005-0000-0000-00005A640000}"/>
    <cellStyle name="Output 3 3 9" xfId="18043" xr:uid="{00000000-0005-0000-0000-00007B460000}"/>
    <cellStyle name="Output 3 4" xfId="1128" xr:uid="{00000000-0005-0000-0000-000068040000}"/>
    <cellStyle name="Output 3 4 10" xfId="31376" xr:uid="{00000000-0005-0000-0000-0000907A0000}"/>
    <cellStyle name="Output 3 4 2" xfId="1483" xr:uid="{00000000-0005-0000-0000-0000CB050000}"/>
    <cellStyle name="Output 3 4 2 2" xfId="1745" xr:uid="{00000000-0005-0000-0000-0000D1060000}"/>
    <cellStyle name="Output 3 4 2 2 2" xfId="2730" xr:uid="{00000000-0005-0000-0000-0000AA0A0000}"/>
    <cellStyle name="Output 3 4 2 2 2 2" xfId="18044" xr:uid="{00000000-0005-0000-0000-00007C460000}"/>
    <cellStyle name="Output 3 4 2 2 2 2 2" xfId="18045" xr:uid="{00000000-0005-0000-0000-00007D460000}"/>
    <cellStyle name="Output 3 4 2 2 2 2 2 2" xfId="18046" xr:uid="{00000000-0005-0000-0000-00007E460000}"/>
    <cellStyle name="Output 3 4 2 2 2 2 3" xfId="18047" xr:uid="{00000000-0005-0000-0000-00007F460000}"/>
    <cellStyle name="Output 3 4 2 2 2 2 3 2" xfId="18048" xr:uid="{00000000-0005-0000-0000-000080460000}"/>
    <cellStyle name="Output 3 4 2 2 2 2 3 2 2" xfId="30717" xr:uid="{00000000-0005-0000-0000-0000FD770000}"/>
    <cellStyle name="Output 3 4 2 2 2 2 3 3" xfId="25506" xr:uid="{00000000-0005-0000-0000-0000A2630000}"/>
    <cellStyle name="Output 3 4 2 2 2 2 4" xfId="18049" xr:uid="{00000000-0005-0000-0000-000081460000}"/>
    <cellStyle name="Output 3 4 2 2 2 3" xfId="18050" xr:uid="{00000000-0005-0000-0000-000082460000}"/>
    <cellStyle name="Output 3 4 2 2 2 3 2" xfId="18051" xr:uid="{00000000-0005-0000-0000-000083460000}"/>
    <cellStyle name="Output 3 4 2 2 2 4" xfId="18052" xr:uid="{00000000-0005-0000-0000-000084460000}"/>
    <cellStyle name="Output 3 4 2 2 2 4 2" xfId="18053" xr:uid="{00000000-0005-0000-0000-000085460000}"/>
    <cellStyle name="Output 3 4 2 2 2 4 2 2" xfId="25764" xr:uid="{00000000-0005-0000-0000-0000A4640000}"/>
    <cellStyle name="Output 3 4 2 2 2 4 3" xfId="26492" xr:uid="{00000000-0005-0000-0000-00007C670000}"/>
    <cellStyle name="Output 3 4 2 2 2 5" xfId="18054" xr:uid="{00000000-0005-0000-0000-000086460000}"/>
    <cellStyle name="Output 3 4 2 2 3" xfId="18055" xr:uid="{00000000-0005-0000-0000-000087460000}"/>
    <cellStyle name="Output 3 4 2 2 3 2" xfId="18056" xr:uid="{00000000-0005-0000-0000-000088460000}"/>
    <cellStyle name="Output 3 4 2 2 3 2 2" xfId="18057" xr:uid="{00000000-0005-0000-0000-000089460000}"/>
    <cellStyle name="Output 3 4 2 2 3 3" xfId="18058" xr:uid="{00000000-0005-0000-0000-00008A460000}"/>
    <cellStyle name="Output 3 4 2 2 3 3 2" xfId="18059" xr:uid="{00000000-0005-0000-0000-00008B460000}"/>
    <cellStyle name="Output 3 4 2 2 3 3 2 2" xfId="28107" xr:uid="{00000000-0005-0000-0000-0000CB6D0000}"/>
    <cellStyle name="Output 3 4 2 2 3 4" xfId="18060" xr:uid="{00000000-0005-0000-0000-00008C460000}"/>
    <cellStyle name="Output 3 4 2 2 4" xfId="18061" xr:uid="{00000000-0005-0000-0000-00008D460000}"/>
    <cellStyle name="Output 3 4 2 2 4 2" xfId="18062" xr:uid="{00000000-0005-0000-0000-00008E460000}"/>
    <cellStyle name="Output 3 4 2 2 5" xfId="18063" xr:uid="{00000000-0005-0000-0000-00008F460000}"/>
    <cellStyle name="Output 3 4 2 2 5 2" xfId="18064" xr:uid="{00000000-0005-0000-0000-000090460000}"/>
    <cellStyle name="Output 3 4 2 2 5 3" xfId="25693" xr:uid="{00000000-0005-0000-0000-00005D640000}"/>
    <cellStyle name="Output 3 4 2 2 6" xfId="18065" xr:uid="{00000000-0005-0000-0000-000091460000}"/>
    <cellStyle name="Output 3 4 2 2 7" xfId="26355" xr:uid="{00000000-0005-0000-0000-0000F3660000}"/>
    <cellStyle name="Output 3 4 2 3" xfId="2474" xr:uid="{00000000-0005-0000-0000-0000AA090000}"/>
    <cellStyle name="Output 3 4 2 3 2" xfId="18066" xr:uid="{00000000-0005-0000-0000-000092460000}"/>
    <cellStyle name="Output 3 4 2 3 2 2" xfId="18067" xr:uid="{00000000-0005-0000-0000-000093460000}"/>
    <cellStyle name="Output 3 4 2 3 2 2 2" xfId="18068" xr:uid="{00000000-0005-0000-0000-000094460000}"/>
    <cellStyle name="Output 3 4 2 3 2 2 3" xfId="28072" xr:uid="{00000000-0005-0000-0000-0000A86D0000}"/>
    <cellStyle name="Output 3 4 2 3 2 3" xfId="18069" xr:uid="{00000000-0005-0000-0000-000095460000}"/>
    <cellStyle name="Output 3 4 2 3 2 3 2" xfId="18070" xr:uid="{00000000-0005-0000-0000-000096460000}"/>
    <cellStyle name="Output 3 4 2 3 2 3 2 2" xfId="27879" xr:uid="{00000000-0005-0000-0000-0000E76C0000}"/>
    <cellStyle name="Output 3 4 2 3 2 4" xfId="18071" xr:uid="{00000000-0005-0000-0000-000097460000}"/>
    <cellStyle name="Output 3 4 2 3 3" xfId="18072" xr:uid="{00000000-0005-0000-0000-000098460000}"/>
    <cellStyle name="Output 3 4 2 3 3 2" xfId="18073" xr:uid="{00000000-0005-0000-0000-000099460000}"/>
    <cellStyle name="Output 3 4 2 3 4" xfId="18074" xr:uid="{00000000-0005-0000-0000-00009A460000}"/>
    <cellStyle name="Output 3 4 2 3 4 2" xfId="18075" xr:uid="{00000000-0005-0000-0000-00009B460000}"/>
    <cellStyle name="Output 3 4 2 3 4 2 2" xfId="25271" xr:uid="{00000000-0005-0000-0000-0000B7620000}"/>
    <cellStyle name="Output 3 4 2 3 5" xfId="18076" xr:uid="{00000000-0005-0000-0000-00009C460000}"/>
    <cellStyle name="Output 3 4 2 3 6" xfId="27849" xr:uid="{00000000-0005-0000-0000-0000C96C0000}"/>
    <cellStyle name="Output 3 4 2 4" xfId="18077" xr:uid="{00000000-0005-0000-0000-00009D460000}"/>
    <cellStyle name="Output 3 4 2 4 2" xfId="18078" xr:uid="{00000000-0005-0000-0000-00009E460000}"/>
    <cellStyle name="Output 3 4 2 4 2 2" xfId="18079" xr:uid="{00000000-0005-0000-0000-00009F460000}"/>
    <cellStyle name="Output 3 4 2 4 2 2 2" xfId="27352" xr:uid="{00000000-0005-0000-0000-0000D86A0000}"/>
    <cellStyle name="Output 3 4 2 4 3" xfId="18080" xr:uid="{00000000-0005-0000-0000-0000A0460000}"/>
    <cellStyle name="Output 3 4 2 4 3 2" xfId="18081" xr:uid="{00000000-0005-0000-0000-0000A1460000}"/>
    <cellStyle name="Output 3 4 2 4 3 2 2" xfId="28978" xr:uid="{00000000-0005-0000-0000-000032710000}"/>
    <cellStyle name="Output 3 4 2 4 3 3" xfId="28498" xr:uid="{00000000-0005-0000-0000-0000526F0000}"/>
    <cellStyle name="Output 3 4 2 4 4" xfId="18082" xr:uid="{00000000-0005-0000-0000-0000A2460000}"/>
    <cellStyle name="Output 3 4 2 4 4 2" xfId="25754" xr:uid="{00000000-0005-0000-0000-00009A640000}"/>
    <cellStyle name="Output 3 4 2 4 5" xfId="25874" xr:uid="{00000000-0005-0000-0000-000012650000}"/>
    <cellStyle name="Output 3 4 2 5" xfId="18083" xr:uid="{00000000-0005-0000-0000-0000A3460000}"/>
    <cellStyle name="Output 3 4 2 5 2" xfId="18084" xr:uid="{00000000-0005-0000-0000-0000A4460000}"/>
    <cellStyle name="Output 3 4 2 5 2 2" xfId="27442" xr:uid="{00000000-0005-0000-0000-0000326B0000}"/>
    <cellStyle name="Output 3 4 2 6" xfId="18085" xr:uid="{00000000-0005-0000-0000-0000A5460000}"/>
    <cellStyle name="Output 3 4 2 6 2" xfId="18086" xr:uid="{00000000-0005-0000-0000-0000A6460000}"/>
    <cellStyle name="Output 3 4 2 6 2 2" xfId="27826" xr:uid="{00000000-0005-0000-0000-0000B26C0000}"/>
    <cellStyle name="Output 3 4 2 7" xfId="18087" xr:uid="{00000000-0005-0000-0000-0000A7460000}"/>
    <cellStyle name="Output 3 4 2 8" xfId="29107" xr:uid="{00000000-0005-0000-0000-0000B3710000}"/>
    <cellStyle name="Output 3 4 3" xfId="1082" xr:uid="{00000000-0005-0000-0000-00003A040000}"/>
    <cellStyle name="Output 3 4 3 2" xfId="2092" xr:uid="{00000000-0005-0000-0000-00002C080000}"/>
    <cellStyle name="Output 3 4 3 2 2" xfId="18088" xr:uid="{00000000-0005-0000-0000-0000A8460000}"/>
    <cellStyle name="Output 3 4 3 2 2 2" xfId="18089" xr:uid="{00000000-0005-0000-0000-0000A9460000}"/>
    <cellStyle name="Output 3 4 3 2 2 2 2" xfId="18090" xr:uid="{00000000-0005-0000-0000-0000AA460000}"/>
    <cellStyle name="Output 3 4 3 2 2 2 2 2" xfId="27159" xr:uid="{00000000-0005-0000-0000-0000176A0000}"/>
    <cellStyle name="Output 3 4 3 2 2 2 3" xfId="28079" xr:uid="{00000000-0005-0000-0000-0000AF6D0000}"/>
    <cellStyle name="Output 3 4 3 2 2 3" xfId="18091" xr:uid="{00000000-0005-0000-0000-0000AB460000}"/>
    <cellStyle name="Output 3 4 3 2 2 3 2" xfId="18092" xr:uid="{00000000-0005-0000-0000-0000AC460000}"/>
    <cellStyle name="Output 3 4 3 2 2 3 3" xfId="29077" xr:uid="{00000000-0005-0000-0000-000095710000}"/>
    <cellStyle name="Output 3 4 3 2 2 4" xfId="18093" xr:uid="{00000000-0005-0000-0000-0000AD460000}"/>
    <cellStyle name="Output 3 4 3 2 3" xfId="18094" xr:uid="{00000000-0005-0000-0000-0000AE460000}"/>
    <cellStyle name="Output 3 4 3 2 3 2" xfId="18095" xr:uid="{00000000-0005-0000-0000-0000AF460000}"/>
    <cellStyle name="Output 3 4 3 2 3 2 2" xfId="28071" xr:uid="{00000000-0005-0000-0000-0000A76D0000}"/>
    <cellStyle name="Output 3 4 3 2 4" xfId="18096" xr:uid="{00000000-0005-0000-0000-0000B0460000}"/>
    <cellStyle name="Output 3 4 3 2 4 2" xfId="18097" xr:uid="{00000000-0005-0000-0000-0000B1460000}"/>
    <cellStyle name="Output 3 4 3 2 4 2 2" xfId="29451" xr:uid="{00000000-0005-0000-0000-00000B730000}"/>
    <cellStyle name="Output 3 4 3 2 4 3" xfId="26587" xr:uid="{00000000-0005-0000-0000-0000DB670000}"/>
    <cellStyle name="Output 3 4 3 2 5" xfId="18098" xr:uid="{00000000-0005-0000-0000-0000B2460000}"/>
    <cellStyle name="Output 3 4 3 2 6" xfId="29058" xr:uid="{00000000-0005-0000-0000-000082710000}"/>
    <cellStyle name="Output 3 4 3 3" xfId="18099" xr:uid="{00000000-0005-0000-0000-0000B3460000}"/>
    <cellStyle name="Output 3 4 3 3 2" xfId="18100" xr:uid="{00000000-0005-0000-0000-0000B4460000}"/>
    <cellStyle name="Output 3 4 3 3 2 2" xfId="18101" xr:uid="{00000000-0005-0000-0000-0000B5460000}"/>
    <cellStyle name="Output 3 4 3 3 3" xfId="18102" xr:uid="{00000000-0005-0000-0000-0000B6460000}"/>
    <cellStyle name="Output 3 4 3 3 3 2" xfId="18103" xr:uid="{00000000-0005-0000-0000-0000B7460000}"/>
    <cellStyle name="Output 3 4 3 3 3 2 2" xfId="27200" xr:uid="{00000000-0005-0000-0000-0000406A0000}"/>
    <cellStyle name="Output 3 4 3 3 3 3" xfId="28729" xr:uid="{00000000-0005-0000-0000-000039700000}"/>
    <cellStyle name="Output 3 4 3 3 4" xfId="18104" xr:uid="{00000000-0005-0000-0000-0000B8460000}"/>
    <cellStyle name="Output 3 4 3 3 4 2" xfId="28105" xr:uid="{00000000-0005-0000-0000-0000C96D0000}"/>
    <cellStyle name="Output 3 4 3 3 5" xfId="27536" xr:uid="{00000000-0005-0000-0000-0000906B0000}"/>
    <cellStyle name="Output 3 4 3 4" xfId="18105" xr:uid="{00000000-0005-0000-0000-0000B9460000}"/>
    <cellStyle name="Output 3 4 3 4 2" xfId="18106" xr:uid="{00000000-0005-0000-0000-0000BA460000}"/>
    <cellStyle name="Output 3 4 3 5" xfId="18107" xr:uid="{00000000-0005-0000-0000-0000BB460000}"/>
    <cellStyle name="Output 3 4 3 5 2" xfId="18108" xr:uid="{00000000-0005-0000-0000-0000BC460000}"/>
    <cellStyle name="Output 3 4 3 6" xfId="18109" xr:uid="{00000000-0005-0000-0000-0000BD460000}"/>
    <cellStyle name="Output 3 4 3 6 2" xfId="28099" xr:uid="{00000000-0005-0000-0000-0000C36D0000}"/>
    <cellStyle name="Output 3 4 3 7" xfId="25318" xr:uid="{00000000-0005-0000-0000-0000E6620000}"/>
    <cellStyle name="Output 3 4 4" xfId="955" xr:uid="{00000000-0005-0000-0000-0000BB030000}"/>
    <cellStyle name="Output 3 4 4 2" xfId="1984" xr:uid="{00000000-0005-0000-0000-0000C0070000}"/>
    <cellStyle name="Output 3 4 4 2 2" xfId="18110" xr:uid="{00000000-0005-0000-0000-0000BE460000}"/>
    <cellStyle name="Output 3 4 4 2 2 2" xfId="18111" xr:uid="{00000000-0005-0000-0000-0000BF460000}"/>
    <cellStyle name="Output 3 4 4 2 2 2 2" xfId="18112" xr:uid="{00000000-0005-0000-0000-0000C0460000}"/>
    <cellStyle name="Output 3 4 4 2 2 3" xfId="18113" xr:uid="{00000000-0005-0000-0000-0000C1460000}"/>
    <cellStyle name="Output 3 4 4 2 2 3 2" xfId="18114" xr:uid="{00000000-0005-0000-0000-0000C2460000}"/>
    <cellStyle name="Output 3 4 4 2 2 4" xfId="18115" xr:uid="{00000000-0005-0000-0000-0000C3460000}"/>
    <cellStyle name="Output 3 4 4 2 2 4 2" xfId="28102" xr:uid="{00000000-0005-0000-0000-0000C66D0000}"/>
    <cellStyle name="Output 3 4 4 2 3" xfId="18116" xr:uid="{00000000-0005-0000-0000-0000C4460000}"/>
    <cellStyle name="Output 3 4 4 2 3 2" xfId="18117" xr:uid="{00000000-0005-0000-0000-0000C5460000}"/>
    <cellStyle name="Output 3 4 4 2 3 2 2" xfId="25201" xr:uid="{00000000-0005-0000-0000-000071620000}"/>
    <cellStyle name="Output 3 4 4 2 4" xfId="18118" xr:uid="{00000000-0005-0000-0000-0000C6460000}"/>
    <cellStyle name="Output 3 4 4 2 4 2" xfId="18119" xr:uid="{00000000-0005-0000-0000-0000C7460000}"/>
    <cellStyle name="Output 3 4 4 2 5" xfId="18120" xr:uid="{00000000-0005-0000-0000-0000C8460000}"/>
    <cellStyle name="Output 3 4 4 3" xfId="18121" xr:uid="{00000000-0005-0000-0000-0000C9460000}"/>
    <cellStyle name="Output 3 4 4 3 2" xfId="18122" xr:uid="{00000000-0005-0000-0000-0000CA460000}"/>
    <cellStyle name="Output 3 4 4 3 2 2" xfId="18123" xr:uid="{00000000-0005-0000-0000-0000CB460000}"/>
    <cellStyle name="Output 3 4 4 3 3" xfId="18124" xr:uid="{00000000-0005-0000-0000-0000CC460000}"/>
    <cellStyle name="Output 3 4 4 3 3 2" xfId="18125" xr:uid="{00000000-0005-0000-0000-0000CD460000}"/>
    <cellStyle name="Output 3 4 4 3 3 2 2" xfId="30931" xr:uid="{00000000-0005-0000-0000-0000D3780000}"/>
    <cellStyle name="Output 3 4 4 3 4" xfId="18126" xr:uid="{00000000-0005-0000-0000-0000CE460000}"/>
    <cellStyle name="Output 3 4 4 3 4 2" xfId="28035" xr:uid="{00000000-0005-0000-0000-0000836D0000}"/>
    <cellStyle name="Output 3 4 4 3 5" xfId="32432" xr:uid="{00000000-0005-0000-0000-0000B07E0000}"/>
    <cellStyle name="Output 3 4 4 4" xfId="18127" xr:uid="{00000000-0005-0000-0000-0000CF460000}"/>
    <cellStyle name="Output 3 4 4 4 2" xfId="18128" xr:uid="{00000000-0005-0000-0000-0000D0460000}"/>
    <cellStyle name="Output 3 4 4 5" xfId="18129" xr:uid="{00000000-0005-0000-0000-0000D1460000}"/>
    <cellStyle name="Output 3 4 4 5 2" xfId="18130" xr:uid="{00000000-0005-0000-0000-0000D2460000}"/>
    <cellStyle name="Output 3 4 4 5 3" xfId="26102" xr:uid="{00000000-0005-0000-0000-0000F6650000}"/>
    <cellStyle name="Output 3 4 4 6" xfId="18131" xr:uid="{00000000-0005-0000-0000-0000D3460000}"/>
    <cellStyle name="Output 3 4 4 6 2" xfId="25767" xr:uid="{00000000-0005-0000-0000-0000A7640000}"/>
    <cellStyle name="Output 3 4 4 7" xfId="31623" xr:uid="{00000000-0005-0000-0000-0000877B0000}"/>
    <cellStyle name="Output 3 4 5" xfId="2131" xr:uid="{00000000-0005-0000-0000-000053080000}"/>
    <cellStyle name="Output 3 4 5 2" xfId="18132" xr:uid="{00000000-0005-0000-0000-0000D4460000}"/>
    <cellStyle name="Output 3 4 5 2 2" xfId="18133" xr:uid="{00000000-0005-0000-0000-0000D5460000}"/>
    <cellStyle name="Output 3 4 5 2 2 2" xfId="18134" xr:uid="{00000000-0005-0000-0000-0000D6460000}"/>
    <cellStyle name="Output 3 4 5 2 3" xfId="18135" xr:uid="{00000000-0005-0000-0000-0000D7460000}"/>
    <cellStyle name="Output 3 4 5 2 3 2" xfId="18136" xr:uid="{00000000-0005-0000-0000-0000D8460000}"/>
    <cellStyle name="Output 3 4 5 2 4" xfId="18137" xr:uid="{00000000-0005-0000-0000-0000D9460000}"/>
    <cellStyle name="Output 3 4 5 2 4 2" xfId="25647" xr:uid="{00000000-0005-0000-0000-00002F640000}"/>
    <cellStyle name="Output 3 4 5 3" xfId="18138" xr:uid="{00000000-0005-0000-0000-0000DA460000}"/>
    <cellStyle name="Output 3 4 5 3 2" xfId="18139" xr:uid="{00000000-0005-0000-0000-0000DB460000}"/>
    <cellStyle name="Output 3 4 5 4" xfId="18140" xr:uid="{00000000-0005-0000-0000-0000DC460000}"/>
    <cellStyle name="Output 3 4 5 4 2" xfId="18141" xr:uid="{00000000-0005-0000-0000-0000DD460000}"/>
    <cellStyle name="Output 3 4 5 5" xfId="18142" xr:uid="{00000000-0005-0000-0000-0000DE460000}"/>
    <cellStyle name="Output 3 4 5 5 2" xfId="28013" xr:uid="{00000000-0005-0000-0000-00006D6D0000}"/>
    <cellStyle name="Output 3 4 5 6" xfId="32163" xr:uid="{00000000-0005-0000-0000-0000A37D0000}"/>
    <cellStyle name="Output 3 4 6" xfId="18143" xr:uid="{00000000-0005-0000-0000-0000DF460000}"/>
    <cellStyle name="Output 3 4 6 2" xfId="18144" xr:uid="{00000000-0005-0000-0000-0000E0460000}"/>
    <cellStyle name="Output 3 4 6 2 2" xfId="18145" xr:uid="{00000000-0005-0000-0000-0000E1460000}"/>
    <cellStyle name="Output 3 4 6 2 2 2" xfId="27084" xr:uid="{00000000-0005-0000-0000-0000CC690000}"/>
    <cellStyle name="Output 3 4 6 3" xfId="18146" xr:uid="{00000000-0005-0000-0000-0000E2460000}"/>
    <cellStyle name="Output 3 4 6 3 2" xfId="18147" xr:uid="{00000000-0005-0000-0000-0000E3460000}"/>
    <cellStyle name="Output 3 4 6 4" xfId="18148" xr:uid="{00000000-0005-0000-0000-0000E4460000}"/>
    <cellStyle name="Output 3 4 6 4 2" xfId="28065" xr:uid="{00000000-0005-0000-0000-0000A16D0000}"/>
    <cellStyle name="Output 3 4 6 5" xfId="32515" xr:uid="{00000000-0005-0000-0000-0000037F0000}"/>
    <cellStyle name="Output 3 4 7" xfId="18149" xr:uid="{00000000-0005-0000-0000-0000E5460000}"/>
    <cellStyle name="Output 3 4 7 2" xfId="18150" xr:uid="{00000000-0005-0000-0000-0000E6460000}"/>
    <cellStyle name="Output 3 4 7 2 2" xfId="27710" xr:uid="{00000000-0005-0000-0000-00003E6C0000}"/>
    <cellStyle name="Output 3 4 8" xfId="18151" xr:uid="{00000000-0005-0000-0000-0000E7460000}"/>
    <cellStyle name="Output 3 4 8 2" xfId="18152" xr:uid="{00000000-0005-0000-0000-0000E8460000}"/>
    <cellStyle name="Output 3 4 9" xfId="18153" xr:uid="{00000000-0005-0000-0000-0000E9460000}"/>
    <cellStyle name="Output 3 4 9 2" xfId="25462" xr:uid="{00000000-0005-0000-0000-000076630000}"/>
    <cellStyle name="Output 3 5" xfId="862" xr:uid="{00000000-0005-0000-0000-00005E030000}"/>
    <cellStyle name="Output 3 5 10" xfId="31390" xr:uid="{00000000-0005-0000-0000-00009E7A0000}"/>
    <cellStyle name="Output 3 5 2" xfId="1394" xr:uid="{00000000-0005-0000-0000-000072050000}"/>
    <cellStyle name="Output 3 5 2 2" xfId="1656" xr:uid="{00000000-0005-0000-0000-000078060000}"/>
    <cellStyle name="Output 3 5 2 2 2" xfId="2641" xr:uid="{00000000-0005-0000-0000-0000510A0000}"/>
    <cellStyle name="Output 3 5 2 2 2 2" xfId="18154" xr:uid="{00000000-0005-0000-0000-0000EA460000}"/>
    <cellStyle name="Output 3 5 2 2 2 2 2" xfId="18155" xr:uid="{00000000-0005-0000-0000-0000EB460000}"/>
    <cellStyle name="Output 3 5 2 2 2 2 2 2" xfId="18156" xr:uid="{00000000-0005-0000-0000-0000EC460000}"/>
    <cellStyle name="Output 3 5 2 2 2 2 3" xfId="18157" xr:uid="{00000000-0005-0000-0000-0000ED460000}"/>
    <cellStyle name="Output 3 5 2 2 2 2 3 2" xfId="18158" xr:uid="{00000000-0005-0000-0000-0000EE460000}"/>
    <cellStyle name="Output 3 5 2 2 2 2 3 3" xfId="27989" xr:uid="{00000000-0005-0000-0000-0000556D0000}"/>
    <cellStyle name="Output 3 5 2 2 2 2 4" xfId="18159" xr:uid="{00000000-0005-0000-0000-0000EF460000}"/>
    <cellStyle name="Output 3 5 2 2 2 3" xfId="18160" xr:uid="{00000000-0005-0000-0000-0000F0460000}"/>
    <cellStyle name="Output 3 5 2 2 2 3 2" xfId="18161" xr:uid="{00000000-0005-0000-0000-0000F1460000}"/>
    <cellStyle name="Output 3 5 2 2 2 4" xfId="18162" xr:uid="{00000000-0005-0000-0000-0000F2460000}"/>
    <cellStyle name="Output 3 5 2 2 2 4 2" xfId="18163" xr:uid="{00000000-0005-0000-0000-0000F3460000}"/>
    <cellStyle name="Output 3 5 2 2 2 4 2 2" xfId="27066" xr:uid="{00000000-0005-0000-0000-0000BA690000}"/>
    <cellStyle name="Output 3 5 2 2 2 5" xfId="18164" xr:uid="{00000000-0005-0000-0000-0000F4460000}"/>
    <cellStyle name="Output 3 5 2 2 2 6" xfId="32266" xr:uid="{00000000-0005-0000-0000-00000A7E0000}"/>
    <cellStyle name="Output 3 5 2 2 3" xfId="18165" xr:uid="{00000000-0005-0000-0000-0000F5460000}"/>
    <cellStyle name="Output 3 5 2 2 3 2" xfId="18166" xr:uid="{00000000-0005-0000-0000-0000F6460000}"/>
    <cellStyle name="Output 3 5 2 2 3 2 2" xfId="18167" xr:uid="{00000000-0005-0000-0000-0000F7460000}"/>
    <cellStyle name="Output 3 5 2 2 3 3" xfId="18168" xr:uid="{00000000-0005-0000-0000-0000F8460000}"/>
    <cellStyle name="Output 3 5 2 2 3 3 2" xfId="18169" xr:uid="{00000000-0005-0000-0000-0000F9460000}"/>
    <cellStyle name="Output 3 5 2 2 3 3 2 2" xfId="27886" xr:uid="{00000000-0005-0000-0000-0000EE6C0000}"/>
    <cellStyle name="Output 3 5 2 2 3 3 3" xfId="28198" xr:uid="{00000000-0005-0000-0000-0000266E0000}"/>
    <cellStyle name="Output 3 5 2 2 3 4" xfId="18170" xr:uid="{00000000-0005-0000-0000-0000FA460000}"/>
    <cellStyle name="Output 3 5 2 2 3 5" xfId="28188" xr:uid="{00000000-0005-0000-0000-00001C6E0000}"/>
    <cellStyle name="Output 3 5 2 2 4" xfId="18171" xr:uid="{00000000-0005-0000-0000-0000FB460000}"/>
    <cellStyle name="Output 3 5 2 2 4 2" xfId="18172" xr:uid="{00000000-0005-0000-0000-0000FC460000}"/>
    <cellStyle name="Output 3 5 2 2 4 2 2" xfId="30665" xr:uid="{00000000-0005-0000-0000-0000C9770000}"/>
    <cellStyle name="Output 3 5 2 2 5" xfId="18173" xr:uid="{00000000-0005-0000-0000-0000FD460000}"/>
    <cellStyle name="Output 3 5 2 2 5 2" xfId="18174" xr:uid="{00000000-0005-0000-0000-0000FE460000}"/>
    <cellStyle name="Output 3 5 2 2 5 2 2" xfId="28088" xr:uid="{00000000-0005-0000-0000-0000B86D0000}"/>
    <cellStyle name="Output 3 5 2 2 6" xfId="18175" xr:uid="{00000000-0005-0000-0000-0000FF460000}"/>
    <cellStyle name="Output 3 5 2 2 6 2" xfId="25744" xr:uid="{00000000-0005-0000-0000-000090640000}"/>
    <cellStyle name="Output 3 5 2 2 7" xfId="31823" xr:uid="{00000000-0005-0000-0000-00004F7C0000}"/>
    <cellStyle name="Output 3 5 2 3" xfId="2385" xr:uid="{00000000-0005-0000-0000-000051090000}"/>
    <cellStyle name="Output 3 5 2 3 2" xfId="18176" xr:uid="{00000000-0005-0000-0000-000000470000}"/>
    <cellStyle name="Output 3 5 2 3 2 2" xfId="18177" xr:uid="{00000000-0005-0000-0000-000001470000}"/>
    <cellStyle name="Output 3 5 2 3 2 2 2" xfId="18178" xr:uid="{00000000-0005-0000-0000-000002470000}"/>
    <cellStyle name="Output 3 5 2 3 2 3" xfId="18179" xr:uid="{00000000-0005-0000-0000-000003470000}"/>
    <cellStyle name="Output 3 5 2 3 2 3 2" xfId="18180" xr:uid="{00000000-0005-0000-0000-000004470000}"/>
    <cellStyle name="Output 3 5 2 3 2 4" xfId="18181" xr:uid="{00000000-0005-0000-0000-000005470000}"/>
    <cellStyle name="Output 3 5 2 3 3" xfId="18182" xr:uid="{00000000-0005-0000-0000-000006470000}"/>
    <cellStyle name="Output 3 5 2 3 3 2" xfId="18183" xr:uid="{00000000-0005-0000-0000-000007470000}"/>
    <cellStyle name="Output 3 5 2 3 3 3" xfId="30541" xr:uid="{00000000-0005-0000-0000-00004D770000}"/>
    <cellStyle name="Output 3 5 2 3 4" xfId="18184" xr:uid="{00000000-0005-0000-0000-000008470000}"/>
    <cellStyle name="Output 3 5 2 3 4 2" xfId="18185" xr:uid="{00000000-0005-0000-0000-000009470000}"/>
    <cellStyle name="Output 3 5 2 3 4 3" xfId="30307" xr:uid="{00000000-0005-0000-0000-000063760000}"/>
    <cellStyle name="Output 3 5 2 3 5" xfId="18186" xr:uid="{00000000-0005-0000-0000-00000A470000}"/>
    <cellStyle name="Output 3 5 2 3 5 2" xfId="28047" xr:uid="{00000000-0005-0000-0000-00008F6D0000}"/>
    <cellStyle name="Output 3 5 2 3 6" xfId="28059" xr:uid="{00000000-0005-0000-0000-00009B6D0000}"/>
    <cellStyle name="Output 3 5 2 4" xfId="18187" xr:uid="{00000000-0005-0000-0000-00000B470000}"/>
    <cellStyle name="Output 3 5 2 4 2" xfId="18188" xr:uid="{00000000-0005-0000-0000-00000C470000}"/>
    <cellStyle name="Output 3 5 2 4 2 2" xfId="18189" xr:uid="{00000000-0005-0000-0000-00000D470000}"/>
    <cellStyle name="Output 3 5 2 4 2 2 2" xfId="26999" xr:uid="{00000000-0005-0000-0000-000077690000}"/>
    <cellStyle name="Output 3 5 2 4 3" xfId="18190" xr:uid="{00000000-0005-0000-0000-00000E470000}"/>
    <cellStyle name="Output 3 5 2 4 3 2" xfId="18191" xr:uid="{00000000-0005-0000-0000-00000F470000}"/>
    <cellStyle name="Output 3 5 2 4 3 2 2" xfId="30121" xr:uid="{00000000-0005-0000-0000-0000A9750000}"/>
    <cellStyle name="Output 3 5 2 4 4" xfId="18192" xr:uid="{00000000-0005-0000-0000-000010470000}"/>
    <cellStyle name="Output 3 5 2 4 4 2" xfId="30857" xr:uid="{00000000-0005-0000-0000-000089780000}"/>
    <cellStyle name="Output 3 5 2 5" xfId="18193" xr:uid="{00000000-0005-0000-0000-000011470000}"/>
    <cellStyle name="Output 3 5 2 5 2" xfId="18194" xr:uid="{00000000-0005-0000-0000-000012470000}"/>
    <cellStyle name="Output 3 5 2 6" xfId="18195" xr:uid="{00000000-0005-0000-0000-000013470000}"/>
    <cellStyle name="Output 3 5 2 6 2" xfId="18196" xr:uid="{00000000-0005-0000-0000-000014470000}"/>
    <cellStyle name="Output 3 5 2 7" xfId="18197" xr:uid="{00000000-0005-0000-0000-000015470000}"/>
    <cellStyle name="Output 3 5 2 7 2" xfId="27864" xr:uid="{00000000-0005-0000-0000-0000D86C0000}"/>
    <cellStyle name="Output 3 5 2 8" xfId="31507" xr:uid="{00000000-0005-0000-0000-0000137B0000}"/>
    <cellStyle name="Output 3 5 3" xfId="1022" xr:uid="{00000000-0005-0000-0000-0000FE030000}"/>
    <cellStyle name="Output 3 5 3 2" xfId="2038" xr:uid="{00000000-0005-0000-0000-0000F6070000}"/>
    <cellStyle name="Output 3 5 3 2 2" xfId="18198" xr:uid="{00000000-0005-0000-0000-000016470000}"/>
    <cellStyle name="Output 3 5 3 2 2 2" xfId="18199" xr:uid="{00000000-0005-0000-0000-000017470000}"/>
    <cellStyle name="Output 3 5 3 2 2 2 2" xfId="18200" xr:uid="{00000000-0005-0000-0000-000018470000}"/>
    <cellStyle name="Output 3 5 3 2 2 3" xfId="18201" xr:uid="{00000000-0005-0000-0000-000019470000}"/>
    <cellStyle name="Output 3 5 3 2 2 3 2" xfId="18202" xr:uid="{00000000-0005-0000-0000-00001A470000}"/>
    <cellStyle name="Output 3 5 3 2 2 3 2 2" xfId="25743" xr:uid="{00000000-0005-0000-0000-00008F640000}"/>
    <cellStyle name="Output 3 5 3 2 2 3 3" xfId="31110" xr:uid="{00000000-0005-0000-0000-000086790000}"/>
    <cellStyle name="Output 3 5 3 2 2 4" xfId="18203" xr:uid="{00000000-0005-0000-0000-00001B470000}"/>
    <cellStyle name="Output 3 5 3 2 3" xfId="18204" xr:uid="{00000000-0005-0000-0000-00001C470000}"/>
    <cellStyle name="Output 3 5 3 2 3 2" xfId="18205" xr:uid="{00000000-0005-0000-0000-00001D470000}"/>
    <cellStyle name="Output 3 5 3 2 4" xfId="18206" xr:uid="{00000000-0005-0000-0000-00001E470000}"/>
    <cellStyle name="Output 3 5 3 2 4 2" xfId="18207" xr:uid="{00000000-0005-0000-0000-00001F470000}"/>
    <cellStyle name="Output 3 5 3 2 5" xfId="18208" xr:uid="{00000000-0005-0000-0000-000020470000}"/>
    <cellStyle name="Output 3 5 3 2 6" xfId="31293" xr:uid="{00000000-0005-0000-0000-00003D7A0000}"/>
    <cellStyle name="Output 3 5 3 3" xfId="18209" xr:uid="{00000000-0005-0000-0000-000021470000}"/>
    <cellStyle name="Output 3 5 3 3 2" xfId="18210" xr:uid="{00000000-0005-0000-0000-000022470000}"/>
    <cellStyle name="Output 3 5 3 3 2 2" xfId="18211" xr:uid="{00000000-0005-0000-0000-000023470000}"/>
    <cellStyle name="Output 3 5 3 3 2 3" xfId="30444" xr:uid="{00000000-0005-0000-0000-0000EC760000}"/>
    <cellStyle name="Output 3 5 3 3 3" xfId="18212" xr:uid="{00000000-0005-0000-0000-000024470000}"/>
    <cellStyle name="Output 3 5 3 3 3 2" xfId="18213" xr:uid="{00000000-0005-0000-0000-000025470000}"/>
    <cellStyle name="Output 3 5 3 3 3 2 2" xfId="25269" xr:uid="{00000000-0005-0000-0000-0000B5620000}"/>
    <cellStyle name="Output 3 5 3 3 4" xfId="18214" xr:uid="{00000000-0005-0000-0000-000026470000}"/>
    <cellStyle name="Output 3 5 3 3 5" xfId="32466" xr:uid="{00000000-0005-0000-0000-0000D27E0000}"/>
    <cellStyle name="Output 3 5 3 4" xfId="18215" xr:uid="{00000000-0005-0000-0000-000027470000}"/>
    <cellStyle name="Output 3 5 3 4 2" xfId="18216" xr:uid="{00000000-0005-0000-0000-000028470000}"/>
    <cellStyle name="Output 3 5 3 4 2 2" xfId="28541" xr:uid="{00000000-0005-0000-0000-00007D6F0000}"/>
    <cellStyle name="Output 3 5 3 5" xfId="18217" xr:uid="{00000000-0005-0000-0000-000029470000}"/>
    <cellStyle name="Output 3 5 3 5 2" xfId="18218" xr:uid="{00000000-0005-0000-0000-00002A470000}"/>
    <cellStyle name="Output 3 5 3 5 2 2" xfId="27678" xr:uid="{00000000-0005-0000-0000-00001E6C0000}"/>
    <cellStyle name="Output 3 5 3 5 3" xfId="29527" xr:uid="{00000000-0005-0000-0000-000057730000}"/>
    <cellStyle name="Output 3 5 3 6" xfId="18219" xr:uid="{00000000-0005-0000-0000-00002B470000}"/>
    <cellStyle name="Output 3 5 3 6 2" xfId="28092" xr:uid="{00000000-0005-0000-0000-0000BC6D0000}"/>
    <cellStyle name="Output 3 5 4" xfId="1089" xr:uid="{00000000-0005-0000-0000-000041040000}"/>
    <cellStyle name="Output 3 5 4 2" xfId="2098" xr:uid="{00000000-0005-0000-0000-000032080000}"/>
    <cellStyle name="Output 3 5 4 2 2" xfId="18220" xr:uid="{00000000-0005-0000-0000-00002C470000}"/>
    <cellStyle name="Output 3 5 4 2 2 2" xfId="18221" xr:uid="{00000000-0005-0000-0000-00002D470000}"/>
    <cellStyle name="Output 3 5 4 2 2 2 2" xfId="18222" xr:uid="{00000000-0005-0000-0000-00002E470000}"/>
    <cellStyle name="Output 3 5 4 2 2 2 3" xfId="28446" xr:uid="{00000000-0005-0000-0000-00001E6F0000}"/>
    <cellStyle name="Output 3 5 4 2 2 3" xfId="18223" xr:uid="{00000000-0005-0000-0000-00002F470000}"/>
    <cellStyle name="Output 3 5 4 2 2 3 2" xfId="18224" xr:uid="{00000000-0005-0000-0000-000030470000}"/>
    <cellStyle name="Output 3 5 4 2 2 3 2 2" xfId="27875" xr:uid="{00000000-0005-0000-0000-0000E36C0000}"/>
    <cellStyle name="Output 3 5 4 2 2 4" xfId="18225" xr:uid="{00000000-0005-0000-0000-000031470000}"/>
    <cellStyle name="Output 3 5 4 2 3" xfId="18226" xr:uid="{00000000-0005-0000-0000-000032470000}"/>
    <cellStyle name="Output 3 5 4 2 3 2" xfId="18227" xr:uid="{00000000-0005-0000-0000-000033470000}"/>
    <cellStyle name="Output 3 5 4 2 3 3" xfId="25355" xr:uid="{00000000-0005-0000-0000-00000B630000}"/>
    <cellStyle name="Output 3 5 4 2 4" xfId="18228" xr:uid="{00000000-0005-0000-0000-000034470000}"/>
    <cellStyle name="Output 3 5 4 2 4 2" xfId="18229" xr:uid="{00000000-0005-0000-0000-000035470000}"/>
    <cellStyle name="Output 3 5 4 2 5" xfId="18230" xr:uid="{00000000-0005-0000-0000-000036470000}"/>
    <cellStyle name="Output 3 5 4 2 6" xfId="32145" xr:uid="{00000000-0005-0000-0000-0000917D0000}"/>
    <cellStyle name="Output 3 5 4 3" xfId="18231" xr:uid="{00000000-0005-0000-0000-000037470000}"/>
    <cellStyle name="Output 3 5 4 3 2" xfId="18232" xr:uid="{00000000-0005-0000-0000-000038470000}"/>
    <cellStyle name="Output 3 5 4 3 2 2" xfId="18233" xr:uid="{00000000-0005-0000-0000-000039470000}"/>
    <cellStyle name="Output 3 5 4 3 3" xfId="18234" xr:uid="{00000000-0005-0000-0000-00003A470000}"/>
    <cellStyle name="Output 3 5 4 3 3 2" xfId="18235" xr:uid="{00000000-0005-0000-0000-00003B470000}"/>
    <cellStyle name="Output 3 5 4 3 4" xfId="18236" xr:uid="{00000000-0005-0000-0000-00003C470000}"/>
    <cellStyle name="Output 3 5 4 3 5" xfId="32495" xr:uid="{00000000-0005-0000-0000-0000EF7E0000}"/>
    <cellStyle name="Output 3 5 4 4" xfId="18237" xr:uid="{00000000-0005-0000-0000-00003D470000}"/>
    <cellStyle name="Output 3 5 4 4 2" xfId="18238" xr:uid="{00000000-0005-0000-0000-00003E470000}"/>
    <cellStyle name="Output 3 5 4 5" xfId="18239" xr:uid="{00000000-0005-0000-0000-00003F470000}"/>
    <cellStyle name="Output 3 5 4 5 2" xfId="18240" xr:uid="{00000000-0005-0000-0000-000040470000}"/>
    <cellStyle name="Output 3 5 4 6" xfId="18241" xr:uid="{00000000-0005-0000-0000-000041470000}"/>
    <cellStyle name="Output 3 5 4 6 2" xfId="28083" xr:uid="{00000000-0005-0000-0000-0000B36D0000}"/>
    <cellStyle name="Output 3 5 4 7" xfId="25319" xr:uid="{00000000-0005-0000-0000-0000E7620000}"/>
    <cellStyle name="Output 3 5 5" xfId="1915" xr:uid="{00000000-0005-0000-0000-00007B070000}"/>
    <cellStyle name="Output 3 5 5 2" xfId="18242" xr:uid="{00000000-0005-0000-0000-000042470000}"/>
    <cellStyle name="Output 3 5 5 2 2" xfId="18243" xr:uid="{00000000-0005-0000-0000-000043470000}"/>
    <cellStyle name="Output 3 5 5 2 2 2" xfId="18244" xr:uid="{00000000-0005-0000-0000-000044470000}"/>
    <cellStyle name="Output 3 5 5 2 3" xfId="18245" xr:uid="{00000000-0005-0000-0000-000045470000}"/>
    <cellStyle name="Output 3 5 5 2 3 2" xfId="18246" xr:uid="{00000000-0005-0000-0000-000046470000}"/>
    <cellStyle name="Output 3 5 5 2 4" xfId="18247" xr:uid="{00000000-0005-0000-0000-000047470000}"/>
    <cellStyle name="Output 3 5 5 2 4 2" xfId="25717" xr:uid="{00000000-0005-0000-0000-000075640000}"/>
    <cellStyle name="Output 3 5 5 2 5" xfId="26050" xr:uid="{00000000-0005-0000-0000-0000C2650000}"/>
    <cellStyle name="Output 3 5 5 3" xfId="18248" xr:uid="{00000000-0005-0000-0000-000048470000}"/>
    <cellStyle name="Output 3 5 5 3 2" xfId="18249" xr:uid="{00000000-0005-0000-0000-000049470000}"/>
    <cellStyle name="Output 3 5 5 4" xfId="18250" xr:uid="{00000000-0005-0000-0000-00004A470000}"/>
    <cellStyle name="Output 3 5 5 4 2" xfId="18251" xr:uid="{00000000-0005-0000-0000-00004B470000}"/>
    <cellStyle name="Output 3 5 5 4 3" xfId="28389" xr:uid="{00000000-0005-0000-0000-0000E56E0000}"/>
    <cellStyle name="Output 3 5 5 5" xfId="18252" xr:uid="{00000000-0005-0000-0000-00004C470000}"/>
    <cellStyle name="Output 3 5 6" xfId="18253" xr:uid="{00000000-0005-0000-0000-00004D470000}"/>
    <cellStyle name="Output 3 5 6 2" xfId="18254" xr:uid="{00000000-0005-0000-0000-00004E470000}"/>
    <cellStyle name="Output 3 5 6 2 2" xfId="18255" xr:uid="{00000000-0005-0000-0000-00004F470000}"/>
    <cellStyle name="Output 3 5 6 2 3" xfId="29203" xr:uid="{00000000-0005-0000-0000-000013720000}"/>
    <cellStyle name="Output 3 5 6 3" xfId="18256" xr:uid="{00000000-0005-0000-0000-000050470000}"/>
    <cellStyle name="Output 3 5 6 3 2" xfId="18257" xr:uid="{00000000-0005-0000-0000-000051470000}"/>
    <cellStyle name="Output 3 5 6 3 2 2" xfId="28002" xr:uid="{00000000-0005-0000-0000-0000626D0000}"/>
    <cellStyle name="Output 3 5 6 3 3" xfId="26275" xr:uid="{00000000-0005-0000-0000-0000A3660000}"/>
    <cellStyle name="Output 3 5 6 4" xfId="18258" xr:uid="{00000000-0005-0000-0000-000052470000}"/>
    <cellStyle name="Output 3 5 6 4 2" xfId="27965" xr:uid="{00000000-0005-0000-0000-00003D6D0000}"/>
    <cellStyle name="Output 3 5 7" xfId="18259" xr:uid="{00000000-0005-0000-0000-000053470000}"/>
    <cellStyle name="Output 3 5 7 2" xfId="18260" xr:uid="{00000000-0005-0000-0000-000054470000}"/>
    <cellStyle name="Output 3 5 7 3" xfId="26206" xr:uid="{00000000-0005-0000-0000-00005E660000}"/>
    <cellStyle name="Output 3 5 8" xfId="18261" xr:uid="{00000000-0005-0000-0000-000055470000}"/>
    <cellStyle name="Output 3 5 8 2" xfId="18262" xr:uid="{00000000-0005-0000-0000-000056470000}"/>
    <cellStyle name="Output 3 5 8 2 2" xfId="25866" xr:uid="{00000000-0005-0000-0000-00000A650000}"/>
    <cellStyle name="Output 3 5 8 3" xfId="25851" xr:uid="{00000000-0005-0000-0000-0000FB640000}"/>
    <cellStyle name="Output 3 5 9" xfId="18263" xr:uid="{00000000-0005-0000-0000-000057470000}"/>
    <cellStyle name="Output 3 5 9 2" xfId="29574" xr:uid="{00000000-0005-0000-0000-000086730000}"/>
    <cellStyle name="Output 3 6" xfId="1176" xr:uid="{00000000-0005-0000-0000-000098040000}"/>
    <cellStyle name="Output 3 6 2" xfId="1502" xr:uid="{00000000-0005-0000-0000-0000DE050000}"/>
    <cellStyle name="Output 3 6 2 2" xfId="2493" xr:uid="{00000000-0005-0000-0000-0000BD090000}"/>
    <cellStyle name="Output 3 6 2 2 2" xfId="18264" xr:uid="{00000000-0005-0000-0000-000058470000}"/>
    <cellStyle name="Output 3 6 2 2 2 2" xfId="18265" xr:uid="{00000000-0005-0000-0000-000059470000}"/>
    <cellStyle name="Output 3 6 2 2 2 2 2" xfId="18266" xr:uid="{00000000-0005-0000-0000-00005A470000}"/>
    <cellStyle name="Output 3 6 2 2 2 3" xfId="18267" xr:uid="{00000000-0005-0000-0000-00005B470000}"/>
    <cellStyle name="Output 3 6 2 2 2 3 2" xfId="18268" xr:uid="{00000000-0005-0000-0000-00005C470000}"/>
    <cellStyle name="Output 3 6 2 2 2 4" xfId="18269" xr:uid="{00000000-0005-0000-0000-00005D470000}"/>
    <cellStyle name="Output 3 6 2 2 2 5" xfId="29849" xr:uid="{00000000-0005-0000-0000-000099740000}"/>
    <cellStyle name="Output 3 6 2 2 3" xfId="18270" xr:uid="{00000000-0005-0000-0000-00005E470000}"/>
    <cellStyle name="Output 3 6 2 2 3 2" xfId="18271" xr:uid="{00000000-0005-0000-0000-00005F470000}"/>
    <cellStyle name="Output 3 6 2 2 4" xfId="18272" xr:uid="{00000000-0005-0000-0000-000060470000}"/>
    <cellStyle name="Output 3 6 2 2 4 2" xfId="18273" xr:uid="{00000000-0005-0000-0000-000061470000}"/>
    <cellStyle name="Output 3 6 2 2 4 2 2" xfId="26330" xr:uid="{00000000-0005-0000-0000-0000DA660000}"/>
    <cellStyle name="Output 3 6 2 2 4 3" xfId="29962" xr:uid="{00000000-0005-0000-0000-00000A750000}"/>
    <cellStyle name="Output 3 6 2 2 5" xfId="18274" xr:uid="{00000000-0005-0000-0000-000062470000}"/>
    <cellStyle name="Output 3 6 2 2 5 2" xfId="25761" xr:uid="{00000000-0005-0000-0000-0000A1640000}"/>
    <cellStyle name="Output 3 6 2 3" xfId="18275" xr:uid="{00000000-0005-0000-0000-000063470000}"/>
    <cellStyle name="Output 3 6 2 3 2" xfId="18276" xr:uid="{00000000-0005-0000-0000-000064470000}"/>
    <cellStyle name="Output 3 6 2 3 2 2" xfId="18277" xr:uid="{00000000-0005-0000-0000-000065470000}"/>
    <cellStyle name="Output 3 6 2 3 3" xfId="18278" xr:uid="{00000000-0005-0000-0000-000066470000}"/>
    <cellStyle name="Output 3 6 2 3 3 2" xfId="18279" xr:uid="{00000000-0005-0000-0000-000067470000}"/>
    <cellStyle name="Output 3 6 2 3 4" xfId="18280" xr:uid="{00000000-0005-0000-0000-000068470000}"/>
    <cellStyle name="Output 3 6 2 3 4 2" xfId="25950" xr:uid="{00000000-0005-0000-0000-00005E650000}"/>
    <cellStyle name="Output 3 6 2 4" xfId="18281" xr:uid="{00000000-0005-0000-0000-000069470000}"/>
    <cellStyle name="Output 3 6 2 4 2" xfId="18282" xr:uid="{00000000-0005-0000-0000-00006A470000}"/>
    <cellStyle name="Output 3 6 2 4 3" xfId="25195" xr:uid="{00000000-0005-0000-0000-00006B620000}"/>
    <cellStyle name="Output 3 6 2 5" xfId="18283" xr:uid="{00000000-0005-0000-0000-00006B470000}"/>
    <cellStyle name="Output 3 6 2 5 2" xfId="18284" xr:uid="{00000000-0005-0000-0000-00006C470000}"/>
    <cellStyle name="Output 3 6 2 6" xfId="18285" xr:uid="{00000000-0005-0000-0000-00006D470000}"/>
    <cellStyle name="Output 3 6 2 7" xfId="29418" xr:uid="{00000000-0005-0000-0000-0000EA720000}"/>
    <cellStyle name="Output 3 6 3" xfId="1764" xr:uid="{00000000-0005-0000-0000-0000E4060000}"/>
    <cellStyle name="Output 3 6 3 2" xfId="2749" xr:uid="{00000000-0005-0000-0000-0000BD0A0000}"/>
    <cellStyle name="Output 3 6 3 2 2" xfId="18286" xr:uid="{00000000-0005-0000-0000-00006E470000}"/>
    <cellStyle name="Output 3 6 3 2 2 2" xfId="18287" xr:uid="{00000000-0005-0000-0000-00006F470000}"/>
    <cellStyle name="Output 3 6 3 2 2 2 2" xfId="18288" xr:uid="{00000000-0005-0000-0000-000070470000}"/>
    <cellStyle name="Output 3 6 3 2 2 3" xfId="18289" xr:uid="{00000000-0005-0000-0000-000071470000}"/>
    <cellStyle name="Output 3 6 3 2 2 3 2" xfId="18290" xr:uid="{00000000-0005-0000-0000-000072470000}"/>
    <cellStyle name="Output 3 6 3 2 2 4" xfId="18291" xr:uid="{00000000-0005-0000-0000-000073470000}"/>
    <cellStyle name="Output 3 6 3 2 2 4 2" xfId="29222" xr:uid="{00000000-0005-0000-0000-000026720000}"/>
    <cellStyle name="Output 3 6 3 2 3" xfId="18292" xr:uid="{00000000-0005-0000-0000-000074470000}"/>
    <cellStyle name="Output 3 6 3 2 3 2" xfId="18293" xr:uid="{00000000-0005-0000-0000-000075470000}"/>
    <cellStyle name="Output 3 6 3 2 4" xfId="18294" xr:uid="{00000000-0005-0000-0000-000076470000}"/>
    <cellStyle name="Output 3 6 3 2 4 2" xfId="18295" xr:uid="{00000000-0005-0000-0000-000077470000}"/>
    <cellStyle name="Output 3 6 3 2 5" xfId="18296" xr:uid="{00000000-0005-0000-0000-000078470000}"/>
    <cellStyle name="Output 3 6 3 3" xfId="18297" xr:uid="{00000000-0005-0000-0000-000079470000}"/>
    <cellStyle name="Output 3 6 3 3 2" xfId="18298" xr:uid="{00000000-0005-0000-0000-00007A470000}"/>
    <cellStyle name="Output 3 6 3 3 2 2" xfId="18299" xr:uid="{00000000-0005-0000-0000-00007B470000}"/>
    <cellStyle name="Output 3 6 3 3 3" xfId="18300" xr:uid="{00000000-0005-0000-0000-00007C470000}"/>
    <cellStyle name="Output 3 6 3 3 3 2" xfId="18301" xr:uid="{00000000-0005-0000-0000-00007D470000}"/>
    <cellStyle name="Output 3 6 3 3 3 2 2" xfId="28014" xr:uid="{00000000-0005-0000-0000-00006E6D0000}"/>
    <cellStyle name="Output 3 6 3 3 4" xfId="18302" xr:uid="{00000000-0005-0000-0000-00007E470000}"/>
    <cellStyle name="Output 3 6 3 4" xfId="18303" xr:uid="{00000000-0005-0000-0000-00007F470000}"/>
    <cellStyle name="Output 3 6 3 4 2" xfId="18304" xr:uid="{00000000-0005-0000-0000-000080470000}"/>
    <cellStyle name="Output 3 6 3 5" xfId="18305" xr:uid="{00000000-0005-0000-0000-000081470000}"/>
    <cellStyle name="Output 3 6 3 5 2" xfId="18306" xr:uid="{00000000-0005-0000-0000-000082470000}"/>
    <cellStyle name="Output 3 6 3 5 2 2" xfId="28089" xr:uid="{00000000-0005-0000-0000-0000B96D0000}"/>
    <cellStyle name="Output 3 6 3 6" xfId="18307" xr:uid="{00000000-0005-0000-0000-000083470000}"/>
    <cellStyle name="Output 3 6 3 6 2" xfId="25810" xr:uid="{00000000-0005-0000-0000-0000D2640000}"/>
    <cellStyle name="Output 3 6 3 7" xfId="31893" xr:uid="{00000000-0005-0000-0000-0000957C0000}"/>
    <cellStyle name="Output 3 6 4" xfId="2176" xr:uid="{00000000-0005-0000-0000-000080080000}"/>
    <cellStyle name="Output 3 6 4 2" xfId="18308" xr:uid="{00000000-0005-0000-0000-000084470000}"/>
    <cellStyle name="Output 3 6 4 2 2" xfId="18309" xr:uid="{00000000-0005-0000-0000-000085470000}"/>
    <cellStyle name="Output 3 6 4 2 2 2" xfId="18310" xr:uid="{00000000-0005-0000-0000-000086470000}"/>
    <cellStyle name="Output 3 6 4 2 2 2 2" xfId="27070" xr:uid="{00000000-0005-0000-0000-0000BE690000}"/>
    <cellStyle name="Output 3 6 4 2 3" xfId="18311" xr:uid="{00000000-0005-0000-0000-000087470000}"/>
    <cellStyle name="Output 3 6 4 2 3 2" xfId="18312" xr:uid="{00000000-0005-0000-0000-000088470000}"/>
    <cellStyle name="Output 3 6 4 2 4" xfId="18313" xr:uid="{00000000-0005-0000-0000-000089470000}"/>
    <cellStyle name="Output 3 6 4 2 5" xfId="28645" xr:uid="{00000000-0005-0000-0000-0000E56F0000}"/>
    <cellStyle name="Output 3 6 4 3" xfId="18314" xr:uid="{00000000-0005-0000-0000-00008A470000}"/>
    <cellStyle name="Output 3 6 4 3 2" xfId="18315" xr:uid="{00000000-0005-0000-0000-00008B470000}"/>
    <cellStyle name="Output 3 6 4 4" xfId="18316" xr:uid="{00000000-0005-0000-0000-00008C470000}"/>
    <cellStyle name="Output 3 6 4 4 2" xfId="18317" xr:uid="{00000000-0005-0000-0000-00008D470000}"/>
    <cellStyle name="Output 3 6 4 5" xfId="18318" xr:uid="{00000000-0005-0000-0000-00008E470000}"/>
    <cellStyle name="Output 3 6 5" xfId="18319" xr:uid="{00000000-0005-0000-0000-00008F470000}"/>
    <cellStyle name="Output 3 6 5 2" xfId="18320" xr:uid="{00000000-0005-0000-0000-000090470000}"/>
    <cellStyle name="Output 3 6 5 2 2" xfId="18321" xr:uid="{00000000-0005-0000-0000-000091470000}"/>
    <cellStyle name="Output 3 6 5 3" xfId="18322" xr:uid="{00000000-0005-0000-0000-000092470000}"/>
    <cellStyle name="Output 3 6 5 3 2" xfId="18323" xr:uid="{00000000-0005-0000-0000-000093470000}"/>
    <cellStyle name="Output 3 6 5 4" xfId="18324" xr:uid="{00000000-0005-0000-0000-000094470000}"/>
    <cellStyle name="Output 3 6 5 4 2" xfId="27917" xr:uid="{00000000-0005-0000-0000-00000D6D0000}"/>
    <cellStyle name="Output 3 6 5 5" xfId="32540" xr:uid="{00000000-0005-0000-0000-00001C7F0000}"/>
    <cellStyle name="Output 3 6 6" xfId="18325" xr:uid="{00000000-0005-0000-0000-000095470000}"/>
    <cellStyle name="Output 3 6 6 2" xfId="18326" xr:uid="{00000000-0005-0000-0000-000096470000}"/>
    <cellStyle name="Output 3 6 6 2 2" xfId="30818" xr:uid="{00000000-0005-0000-0000-000062780000}"/>
    <cellStyle name="Output 3 6 7" xfId="18327" xr:uid="{00000000-0005-0000-0000-000097470000}"/>
    <cellStyle name="Output 3 6 7 2" xfId="18328" xr:uid="{00000000-0005-0000-0000-000098470000}"/>
    <cellStyle name="Output 3 6 7 2 2" xfId="28004" xr:uid="{00000000-0005-0000-0000-0000646D0000}"/>
    <cellStyle name="Output 3 6 8" xfId="18329" xr:uid="{00000000-0005-0000-0000-000099470000}"/>
    <cellStyle name="Output 3 6 8 2" xfId="28034" xr:uid="{00000000-0005-0000-0000-0000826D0000}"/>
    <cellStyle name="Output 3 7" xfId="1037" xr:uid="{00000000-0005-0000-0000-00000D040000}"/>
    <cellStyle name="Output 3 7 2" xfId="2048" xr:uid="{00000000-0005-0000-0000-000000080000}"/>
    <cellStyle name="Output 3 7 2 2" xfId="18330" xr:uid="{00000000-0005-0000-0000-00009A470000}"/>
    <cellStyle name="Output 3 7 2 2 2" xfId="18331" xr:uid="{00000000-0005-0000-0000-00009B470000}"/>
    <cellStyle name="Output 3 7 2 2 2 2" xfId="18332" xr:uid="{00000000-0005-0000-0000-00009C470000}"/>
    <cellStyle name="Output 3 7 2 2 3" xfId="18333" xr:uid="{00000000-0005-0000-0000-00009D470000}"/>
    <cellStyle name="Output 3 7 2 2 3 2" xfId="18334" xr:uid="{00000000-0005-0000-0000-00009E470000}"/>
    <cellStyle name="Output 3 7 2 2 3 2 2" xfId="30439" xr:uid="{00000000-0005-0000-0000-0000E7760000}"/>
    <cellStyle name="Output 3 7 2 2 4" xfId="18335" xr:uid="{00000000-0005-0000-0000-00009F470000}"/>
    <cellStyle name="Output 3 7 2 3" xfId="18336" xr:uid="{00000000-0005-0000-0000-0000A0470000}"/>
    <cellStyle name="Output 3 7 2 3 2" xfId="18337" xr:uid="{00000000-0005-0000-0000-0000A1470000}"/>
    <cellStyle name="Output 3 7 2 4" xfId="18338" xr:uid="{00000000-0005-0000-0000-0000A2470000}"/>
    <cellStyle name="Output 3 7 2 4 2" xfId="18339" xr:uid="{00000000-0005-0000-0000-0000A3470000}"/>
    <cellStyle name="Output 3 7 2 4 3" xfId="29889" xr:uid="{00000000-0005-0000-0000-0000C1740000}"/>
    <cellStyle name="Output 3 7 2 5" xfId="18340" xr:uid="{00000000-0005-0000-0000-0000A4470000}"/>
    <cellStyle name="Output 3 7 2 6" xfId="30426" xr:uid="{00000000-0005-0000-0000-0000DA760000}"/>
    <cellStyle name="Output 3 7 3" xfId="18341" xr:uid="{00000000-0005-0000-0000-0000A5470000}"/>
    <cellStyle name="Output 3 7 3 2" xfId="18342" xr:uid="{00000000-0005-0000-0000-0000A6470000}"/>
    <cellStyle name="Output 3 7 3 2 2" xfId="18343" xr:uid="{00000000-0005-0000-0000-0000A7470000}"/>
    <cellStyle name="Output 3 7 3 2 2 2" xfId="25509" xr:uid="{00000000-0005-0000-0000-0000A5630000}"/>
    <cellStyle name="Output 3 7 3 3" xfId="18344" xr:uid="{00000000-0005-0000-0000-0000A8470000}"/>
    <cellStyle name="Output 3 7 3 3 2" xfId="18345" xr:uid="{00000000-0005-0000-0000-0000A9470000}"/>
    <cellStyle name="Output 3 7 3 4" xfId="18346" xr:uid="{00000000-0005-0000-0000-0000AA470000}"/>
    <cellStyle name="Output 3 7 4" xfId="18347" xr:uid="{00000000-0005-0000-0000-0000AB470000}"/>
    <cellStyle name="Output 3 7 4 2" xfId="18348" xr:uid="{00000000-0005-0000-0000-0000AC470000}"/>
    <cellStyle name="Output 3 7 5" xfId="18349" xr:uid="{00000000-0005-0000-0000-0000AD470000}"/>
    <cellStyle name="Output 3 7 5 2" xfId="18350" xr:uid="{00000000-0005-0000-0000-0000AE470000}"/>
    <cellStyle name="Output 3 7 5 3" xfId="25128" xr:uid="{00000000-0005-0000-0000-000028620000}"/>
    <cellStyle name="Output 3 7 6" xfId="18351" xr:uid="{00000000-0005-0000-0000-0000AF470000}"/>
    <cellStyle name="Output 3 7 6 2" xfId="27946" xr:uid="{00000000-0005-0000-0000-00002A6D0000}"/>
    <cellStyle name="Output 3 7 7" xfId="25304" xr:uid="{00000000-0005-0000-0000-0000D8620000}"/>
    <cellStyle name="Output 3 8" xfId="1113" xr:uid="{00000000-0005-0000-0000-000059040000}"/>
    <cellStyle name="Output 3 8 2" xfId="2120" xr:uid="{00000000-0005-0000-0000-000048080000}"/>
    <cellStyle name="Output 3 8 2 2" xfId="18352" xr:uid="{00000000-0005-0000-0000-0000B0470000}"/>
    <cellStyle name="Output 3 8 2 2 2" xfId="18353" xr:uid="{00000000-0005-0000-0000-0000B1470000}"/>
    <cellStyle name="Output 3 8 2 2 2 2" xfId="18354" xr:uid="{00000000-0005-0000-0000-0000B2470000}"/>
    <cellStyle name="Output 3 8 2 2 2 2 2" xfId="30781" xr:uid="{00000000-0005-0000-0000-00003D780000}"/>
    <cellStyle name="Output 3 8 2 2 3" xfId="18355" xr:uid="{00000000-0005-0000-0000-0000B3470000}"/>
    <cellStyle name="Output 3 8 2 2 3 2" xfId="18356" xr:uid="{00000000-0005-0000-0000-0000B4470000}"/>
    <cellStyle name="Output 3 8 2 2 4" xfId="18357" xr:uid="{00000000-0005-0000-0000-0000B5470000}"/>
    <cellStyle name="Output 3 8 2 3" xfId="18358" xr:uid="{00000000-0005-0000-0000-0000B6470000}"/>
    <cellStyle name="Output 3 8 2 3 2" xfId="18359" xr:uid="{00000000-0005-0000-0000-0000B7470000}"/>
    <cellStyle name="Output 3 8 2 4" xfId="18360" xr:uid="{00000000-0005-0000-0000-0000B8470000}"/>
    <cellStyle name="Output 3 8 2 4 2" xfId="18361" xr:uid="{00000000-0005-0000-0000-0000B9470000}"/>
    <cellStyle name="Output 3 8 2 4 2 2" xfId="28538" xr:uid="{00000000-0005-0000-0000-00007A6F0000}"/>
    <cellStyle name="Output 3 8 2 4 3" xfId="29055" xr:uid="{00000000-0005-0000-0000-00007F710000}"/>
    <cellStyle name="Output 3 8 2 5" xfId="18362" xr:uid="{00000000-0005-0000-0000-0000BA470000}"/>
    <cellStyle name="Output 3 8 2 6" xfId="32159" xr:uid="{00000000-0005-0000-0000-00009F7D0000}"/>
    <cellStyle name="Output 3 8 3" xfId="18363" xr:uid="{00000000-0005-0000-0000-0000BB470000}"/>
    <cellStyle name="Output 3 8 3 2" xfId="18364" xr:uid="{00000000-0005-0000-0000-0000BC470000}"/>
    <cellStyle name="Output 3 8 3 2 2" xfId="18365" xr:uid="{00000000-0005-0000-0000-0000BD470000}"/>
    <cellStyle name="Output 3 8 3 2 2 2" xfId="30508" xr:uid="{00000000-0005-0000-0000-00002C770000}"/>
    <cellStyle name="Output 3 8 3 2 3" xfId="28430" xr:uid="{00000000-0005-0000-0000-00000E6F0000}"/>
    <cellStyle name="Output 3 8 3 3" xfId="18366" xr:uid="{00000000-0005-0000-0000-0000BE470000}"/>
    <cellStyle name="Output 3 8 3 3 2" xfId="18367" xr:uid="{00000000-0005-0000-0000-0000BF470000}"/>
    <cellStyle name="Output 3 8 3 4" xfId="18368" xr:uid="{00000000-0005-0000-0000-0000C0470000}"/>
    <cellStyle name="Output 3 8 3 5" xfId="32506" xr:uid="{00000000-0005-0000-0000-0000FA7E0000}"/>
    <cellStyle name="Output 3 8 4" xfId="18369" xr:uid="{00000000-0005-0000-0000-0000C1470000}"/>
    <cellStyle name="Output 3 8 4 2" xfId="18370" xr:uid="{00000000-0005-0000-0000-0000C2470000}"/>
    <cellStyle name="Output 3 8 4 3" xfId="29732" xr:uid="{00000000-0005-0000-0000-000024740000}"/>
    <cellStyle name="Output 3 8 5" xfId="18371" xr:uid="{00000000-0005-0000-0000-0000C3470000}"/>
    <cellStyle name="Output 3 8 5 2" xfId="18372" xr:uid="{00000000-0005-0000-0000-0000C4470000}"/>
    <cellStyle name="Output 3 8 6" xfId="18373" xr:uid="{00000000-0005-0000-0000-0000C5470000}"/>
    <cellStyle name="Output 3 8 6 2" xfId="29835" xr:uid="{00000000-0005-0000-0000-00008B740000}"/>
    <cellStyle name="Output 3 9" xfId="887" xr:uid="{00000000-0005-0000-0000-000077030000}"/>
    <cellStyle name="Output 3 9 2" xfId="18374" xr:uid="{00000000-0005-0000-0000-0000C6470000}"/>
    <cellStyle name="Output 3 9 2 2" xfId="18375" xr:uid="{00000000-0005-0000-0000-0000C7470000}"/>
    <cellStyle name="Output 3 9 2 2 2" xfId="18376" xr:uid="{00000000-0005-0000-0000-0000C8470000}"/>
    <cellStyle name="Output 3 9 2 2 2 2" xfId="29558" xr:uid="{00000000-0005-0000-0000-000076730000}"/>
    <cellStyle name="Output 3 9 2 3" xfId="18377" xr:uid="{00000000-0005-0000-0000-0000C9470000}"/>
    <cellStyle name="Output 3 9 2 3 2" xfId="18378" xr:uid="{00000000-0005-0000-0000-0000CA470000}"/>
    <cellStyle name="Output 3 9 2 3 2 2" xfId="29878" xr:uid="{00000000-0005-0000-0000-0000B6740000}"/>
    <cellStyle name="Output 3 9 2 4" xfId="18379" xr:uid="{00000000-0005-0000-0000-0000CB470000}"/>
    <cellStyle name="Output 3 9 2 5" xfId="30839" xr:uid="{00000000-0005-0000-0000-000077780000}"/>
    <cellStyle name="Output 3 9 3" xfId="18380" xr:uid="{00000000-0005-0000-0000-0000CC470000}"/>
    <cellStyle name="Output 3 9 3 2" xfId="18381" xr:uid="{00000000-0005-0000-0000-0000CD470000}"/>
    <cellStyle name="Output 3 9 4" xfId="18382" xr:uid="{00000000-0005-0000-0000-0000CE470000}"/>
    <cellStyle name="Output 3 9 4 2" xfId="18383" xr:uid="{00000000-0005-0000-0000-0000CF470000}"/>
    <cellStyle name="Output 3 9 4 2 2" xfId="29836" xr:uid="{00000000-0005-0000-0000-00008C740000}"/>
    <cellStyle name="Output 3 9 5" xfId="18384" xr:uid="{00000000-0005-0000-0000-0000D0470000}"/>
    <cellStyle name="Output 3 9 5 2" xfId="30185" xr:uid="{00000000-0005-0000-0000-0000E9750000}"/>
    <cellStyle name="Output 3 9 6" xfId="31942" xr:uid="{00000000-0005-0000-0000-0000C67C0000}"/>
    <cellStyle name="Output 4" xfId="298" xr:uid="{00000000-0005-0000-0000-00002A010000}"/>
    <cellStyle name="Output 4 10" xfId="2841" xr:uid="{00000000-0005-0000-0000-0000190B0000}"/>
    <cellStyle name="Output 4 10 2" xfId="18385" xr:uid="{00000000-0005-0000-0000-0000D1470000}"/>
    <cellStyle name="Output 4 10 2 2" xfId="18386" xr:uid="{00000000-0005-0000-0000-0000D2470000}"/>
    <cellStyle name="Output 4 10 3" xfId="18387" xr:uid="{00000000-0005-0000-0000-0000D3470000}"/>
    <cellStyle name="Output 4 10 3 2" xfId="18388" xr:uid="{00000000-0005-0000-0000-0000D4470000}"/>
    <cellStyle name="Output 4 10 3 2 2" xfId="29927" xr:uid="{00000000-0005-0000-0000-0000E7740000}"/>
    <cellStyle name="Output 4 10 4" xfId="18389" xr:uid="{00000000-0005-0000-0000-0000D5470000}"/>
    <cellStyle name="Output 4 10 4 2" xfId="29837" xr:uid="{00000000-0005-0000-0000-00008D740000}"/>
    <cellStyle name="Output 4 10 5" xfId="31922" xr:uid="{00000000-0005-0000-0000-0000B27C0000}"/>
    <cellStyle name="Output 4 11" xfId="18390" xr:uid="{00000000-0005-0000-0000-0000D6470000}"/>
    <cellStyle name="Output 4 11 2" xfId="18391" xr:uid="{00000000-0005-0000-0000-0000D7470000}"/>
    <cellStyle name="Output 4 12" xfId="18392" xr:uid="{00000000-0005-0000-0000-0000D8470000}"/>
    <cellStyle name="Output 4 12 2" xfId="18393" xr:uid="{00000000-0005-0000-0000-0000D9470000}"/>
    <cellStyle name="Output 4 12 2 2" xfId="27373" xr:uid="{00000000-0005-0000-0000-0000ED6A0000}"/>
    <cellStyle name="Output 4 12 3" xfId="30211" xr:uid="{00000000-0005-0000-0000-000003760000}"/>
    <cellStyle name="Output 4 13" xfId="18394" xr:uid="{00000000-0005-0000-0000-0000DA470000}"/>
    <cellStyle name="Output 4 13 2" xfId="30186" xr:uid="{00000000-0005-0000-0000-0000EA750000}"/>
    <cellStyle name="Output 4 14" xfId="27346" xr:uid="{00000000-0005-0000-0000-0000D26A0000}"/>
    <cellStyle name="Output 4 2" xfId="825" xr:uid="{00000000-0005-0000-0000-000039030000}"/>
    <cellStyle name="Output 4 2 10" xfId="18395" xr:uid="{00000000-0005-0000-0000-0000DB470000}"/>
    <cellStyle name="Output 4 2 10 2" xfId="30067" xr:uid="{00000000-0005-0000-0000-000073750000}"/>
    <cellStyle name="Output 4 2 11" xfId="26643" xr:uid="{00000000-0005-0000-0000-000013680000}"/>
    <cellStyle name="Output 4 2 2" xfId="660" xr:uid="{00000000-0005-0000-0000-000094020000}"/>
    <cellStyle name="Output 4 2 2 10" xfId="18396" xr:uid="{00000000-0005-0000-0000-0000DC470000}"/>
    <cellStyle name="Output 4 2 2 10 2" xfId="29838" xr:uid="{00000000-0005-0000-0000-00008E740000}"/>
    <cellStyle name="Output 4 2 2 2" xfId="1204" xr:uid="{00000000-0005-0000-0000-0000B4040000}"/>
    <cellStyle name="Output 4 2 2 2 2" xfId="1515" xr:uid="{00000000-0005-0000-0000-0000EB050000}"/>
    <cellStyle name="Output 4 2 2 2 2 2" xfId="2506" xr:uid="{00000000-0005-0000-0000-0000CA090000}"/>
    <cellStyle name="Output 4 2 2 2 2 2 2" xfId="18397" xr:uid="{00000000-0005-0000-0000-0000DD470000}"/>
    <cellStyle name="Output 4 2 2 2 2 2 2 2" xfId="18398" xr:uid="{00000000-0005-0000-0000-0000DE470000}"/>
    <cellStyle name="Output 4 2 2 2 2 2 2 2 2" xfId="18399" xr:uid="{00000000-0005-0000-0000-0000DF470000}"/>
    <cellStyle name="Output 4 2 2 2 2 2 2 3" xfId="18400" xr:uid="{00000000-0005-0000-0000-0000E0470000}"/>
    <cellStyle name="Output 4 2 2 2 2 2 2 3 2" xfId="18401" xr:uid="{00000000-0005-0000-0000-0000E1470000}"/>
    <cellStyle name="Output 4 2 2 2 2 2 2 3 2 2" xfId="25696" xr:uid="{00000000-0005-0000-0000-000060640000}"/>
    <cellStyle name="Output 4 2 2 2 2 2 2 4" xfId="18402" xr:uid="{00000000-0005-0000-0000-0000E2470000}"/>
    <cellStyle name="Output 4 2 2 2 2 2 2 4 2" xfId="25673" xr:uid="{00000000-0005-0000-0000-000049640000}"/>
    <cellStyle name="Output 4 2 2 2 2 2 3" xfId="18403" xr:uid="{00000000-0005-0000-0000-0000E3470000}"/>
    <cellStyle name="Output 4 2 2 2 2 2 3 2" xfId="18404" xr:uid="{00000000-0005-0000-0000-0000E4470000}"/>
    <cellStyle name="Output 4 2 2 2 2 2 3 2 2" xfId="25210" xr:uid="{00000000-0005-0000-0000-00007A620000}"/>
    <cellStyle name="Output 4 2 2 2 2 2 4" xfId="18405" xr:uid="{00000000-0005-0000-0000-0000E5470000}"/>
    <cellStyle name="Output 4 2 2 2 2 2 4 2" xfId="18406" xr:uid="{00000000-0005-0000-0000-0000E6470000}"/>
    <cellStyle name="Output 4 2 2 2 2 2 5" xfId="18407" xr:uid="{00000000-0005-0000-0000-0000E7470000}"/>
    <cellStyle name="Output 4 2 2 2 2 2 5 2" xfId="30280" xr:uid="{00000000-0005-0000-0000-000048760000}"/>
    <cellStyle name="Output 4 2 2 2 2 2 6" xfId="32193" xr:uid="{00000000-0005-0000-0000-0000C17D0000}"/>
    <cellStyle name="Output 4 2 2 2 2 3" xfId="18408" xr:uid="{00000000-0005-0000-0000-0000E8470000}"/>
    <cellStyle name="Output 4 2 2 2 2 3 2" xfId="18409" xr:uid="{00000000-0005-0000-0000-0000E9470000}"/>
    <cellStyle name="Output 4 2 2 2 2 3 2 2" xfId="18410" xr:uid="{00000000-0005-0000-0000-0000EA470000}"/>
    <cellStyle name="Output 4 2 2 2 2 3 3" xfId="18411" xr:uid="{00000000-0005-0000-0000-0000EB470000}"/>
    <cellStyle name="Output 4 2 2 2 2 3 3 2" xfId="18412" xr:uid="{00000000-0005-0000-0000-0000EC470000}"/>
    <cellStyle name="Output 4 2 2 2 2 3 3 2 2" xfId="30316" xr:uid="{00000000-0005-0000-0000-00006C760000}"/>
    <cellStyle name="Output 4 2 2 2 2 3 4" xfId="18413" xr:uid="{00000000-0005-0000-0000-0000ED470000}"/>
    <cellStyle name="Output 4 2 2 2 2 3 4 2" xfId="29891" xr:uid="{00000000-0005-0000-0000-0000C3740000}"/>
    <cellStyle name="Output 4 2 2 2 2 3 5" xfId="30921" xr:uid="{00000000-0005-0000-0000-0000C9780000}"/>
    <cellStyle name="Output 4 2 2 2 2 4" xfId="18414" xr:uid="{00000000-0005-0000-0000-0000EE470000}"/>
    <cellStyle name="Output 4 2 2 2 2 4 2" xfId="18415" xr:uid="{00000000-0005-0000-0000-0000EF470000}"/>
    <cellStyle name="Output 4 2 2 2 2 5" xfId="18416" xr:uid="{00000000-0005-0000-0000-0000F0470000}"/>
    <cellStyle name="Output 4 2 2 2 2 5 2" xfId="18417" xr:uid="{00000000-0005-0000-0000-0000F1470000}"/>
    <cellStyle name="Output 4 2 2 2 2 6" xfId="18418" xr:uid="{00000000-0005-0000-0000-0000F2470000}"/>
    <cellStyle name="Output 4 2 2 2 2 6 2" xfId="31272" xr:uid="{00000000-0005-0000-0000-0000287A0000}"/>
    <cellStyle name="Output 4 2 2 2 2 7" xfId="31746" xr:uid="{00000000-0005-0000-0000-0000027C0000}"/>
    <cellStyle name="Output 4 2 2 2 3" xfId="1777" xr:uid="{00000000-0005-0000-0000-0000F1060000}"/>
    <cellStyle name="Output 4 2 2 2 3 2" xfId="2762" xr:uid="{00000000-0005-0000-0000-0000CA0A0000}"/>
    <cellStyle name="Output 4 2 2 2 3 2 2" xfId="18419" xr:uid="{00000000-0005-0000-0000-0000F3470000}"/>
    <cellStyle name="Output 4 2 2 2 3 2 2 2" xfId="18420" xr:uid="{00000000-0005-0000-0000-0000F4470000}"/>
    <cellStyle name="Output 4 2 2 2 3 2 2 2 2" xfId="18421" xr:uid="{00000000-0005-0000-0000-0000F5470000}"/>
    <cellStyle name="Output 4 2 2 2 3 2 2 3" xfId="18422" xr:uid="{00000000-0005-0000-0000-0000F6470000}"/>
    <cellStyle name="Output 4 2 2 2 3 2 2 3 2" xfId="18423" xr:uid="{00000000-0005-0000-0000-0000F7470000}"/>
    <cellStyle name="Output 4 2 2 2 3 2 2 4" xfId="18424" xr:uid="{00000000-0005-0000-0000-0000F8470000}"/>
    <cellStyle name="Output 4 2 2 2 3 2 3" xfId="18425" xr:uid="{00000000-0005-0000-0000-0000F9470000}"/>
    <cellStyle name="Output 4 2 2 2 3 2 3 2" xfId="18426" xr:uid="{00000000-0005-0000-0000-0000FA470000}"/>
    <cellStyle name="Output 4 2 2 2 3 2 3 2 2" xfId="28600" xr:uid="{00000000-0005-0000-0000-0000B86F0000}"/>
    <cellStyle name="Output 4 2 2 2 3 2 3 3" xfId="28591" xr:uid="{00000000-0005-0000-0000-0000AF6F0000}"/>
    <cellStyle name="Output 4 2 2 2 3 2 4" xfId="18427" xr:uid="{00000000-0005-0000-0000-0000FB470000}"/>
    <cellStyle name="Output 4 2 2 2 3 2 4 2" xfId="18428" xr:uid="{00000000-0005-0000-0000-0000FC470000}"/>
    <cellStyle name="Output 4 2 2 2 3 2 5" xfId="18429" xr:uid="{00000000-0005-0000-0000-0000FD470000}"/>
    <cellStyle name="Output 4 2 2 2 3 2 5 2" xfId="25681" xr:uid="{00000000-0005-0000-0000-000051640000}"/>
    <cellStyle name="Output 4 2 2 2 3 2 6" xfId="26303" xr:uid="{00000000-0005-0000-0000-0000BF660000}"/>
    <cellStyle name="Output 4 2 2 2 3 3" xfId="18430" xr:uid="{00000000-0005-0000-0000-0000FE470000}"/>
    <cellStyle name="Output 4 2 2 2 3 3 2" xfId="18431" xr:uid="{00000000-0005-0000-0000-0000FF470000}"/>
    <cellStyle name="Output 4 2 2 2 3 3 2 2" xfId="18432" xr:uid="{00000000-0005-0000-0000-000000480000}"/>
    <cellStyle name="Output 4 2 2 2 3 3 2 2 2" xfId="27329" xr:uid="{00000000-0005-0000-0000-0000C16A0000}"/>
    <cellStyle name="Output 4 2 2 2 3 3 3" xfId="18433" xr:uid="{00000000-0005-0000-0000-000001480000}"/>
    <cellStyle name="Output 4 2 2 2 3 3 3 2" xfId="18434" xr:uid="{00000000-0005-0000-0000-000002480000}"/>
    <cellStyle name="Output 4 2 2 2 3 3 3 2 2" xfId="30037" xr:uid="{00000000-0005-0000-0000-000055750000}"/>
    <cellStyle name="Output 4 2 2 2 3 3 4" xfId="18435" xr:uid="{00000000-0005-0000-0000-000003480000}"/>
    <cellStyle name="Output 4 2 2 2 3 4" xfId="18436" xr:uid="{00000000-0005-0000-0000-000004480000}"/>
    <cellStyle name="Output 4 2 2 2 3 4 2" xfId="18437" xr:uid="{00000000-0005-0000-0000-000005480000}"/>
    <cellStyle name="Output 4 2 2 2 3 5" xfId="18438" xr:uid="{00000000-0005-0000-0000-000006480000}"/>
    <cellStyle name="Output 4 2 2 2 3 5 2" xfId="18439" xr:uid="{00000000-0005-0000-0000-000007480000}"/>
    <cellStyle name="Output 4 2 2 2 3 5 2 2" xfId="25270" xr:uid="{00000000-0005-0000-0000-0000B6620000}"/>
    <cellStyle name="Output 4 2 2 2 3 6" xfId="18440" xr:uid="{00000000-0005-0000-0000-000008480000}"/>
    <cellStyle name="Output 4 2 2 2 3 7" xfId="30296" xr:uid="{00000000-0005-0000-0000-000058760000}"/>
    <cellStyle name="Output 4 2 2 2 4" xfId="2202" xr:uid="{00000000-0005-0000-0000-00009A080000}"/>
    <cellStyle name="Output 4 2 2 2 4 2" xfId="18441" xr:uid="{00000000-0005-0000-0000-000009480000}"/>
    <cellStyle name="Output 4 2 2 2 4 2 2" xfId="18442" xr:uid="{00000000-0005-0000-0000-00000A480000}"/>
    <cellStyle name="Output 4 2 2 2 4 2 2 2" xfId="18443" xr:uid="{00000000-0005-0000-0000-00000B480000}"/>
    <cellStyle name="Output 4 2 2 2 4 2 3" xfId="18444" xr:uid="{00000000-0005-0000-0000-00000C480000}"/>
    <cellStyle name="Output 4 2 2 2 4 2 3 2" xfId="18445" xr:uid="{00000000-0005-0000-0000-00000D480000}"/>
    <cellStyle name="Output 4 2 2 2 4 2 3 2 2" xfId="30345" xr:uid="{00000000-0005-0000-0000-000089760000}"/>
    <cellStyle name="Output 4 2 2 2 4 2 4" xfId="18446" xr:uid="{00000000-0005-0000-0000-00000E480000}"/>
    <cellStyle name="Output 4 2 2 2 4 2 4 2" xfId="26486" xr:uid="{00000000-0005-0000-0000-000076670000}"/>
    <cellStyle name="Output 4 2 2 2 4 3" xfId="18447" xr:uid="{00000000-0005-0000-0000-00000F480000}"/>
    <cellStyle name="Output 4 2 2 2 4 3 2" xfId="18448" xr:uid="{00000000-0005-0000-0000-000010480000}"/>
    <cellStyle name="Output 4 2 2 2 4 4" xfId="18449" xr:uid="{00000000-0005-0000-0000-000011480000}"/>
    <cellStyle name="Output 4 2 2 2 4 4 2" xfId="18450" xr:uid="{00000000-0005-0000-0000-000012480000}"/>
    <cellStyle name="Output 4 2 2 2 4 4 2 2" xfId="30057" xr:uid="{00000000-0005-0000-0000-000069750000}"/>
    <cellStyle name="Output 4 2 2 2 4 5" xfId="18451" xr:uid="{00000000-0005-0000-0000-000013480000}"/>
    <cellStyle name="Output 4 2 2 2 4 5 2" xfId="25524" xr:uid="{00000000-0005-0000-0000-0000B4630000}"/>
    <cellStyle name="Output 4 2 2 2 4 6" xfId="25260" xr:uid="{00000000-0005-0000-0000-0000AC620000}"/>
    <cellStyle name="Output 4 2 2 2 5" xfId="18452" xr:uid="{00000000-0005-0000-0000-000014480000}"/>
    <cellStyle name="Output 4 2 2 2 5 2" xfId="18453" xr:uid="{00000000-0005-0000-0000-000015480000}"/>
    <cellStyle name="Output 4 2 2 2 5 2 2" xfId="18454" xr:uid="{00000000-0005-0000-0000-000016480000}"/>
    <cellStyle name="Output 4 2 2 2 5 2 2 2" xfId="31120" xr:uid="{00000000-0005-0000-0000-000090790000}"/>
    <cellStyle name="Output 4 2 2 2 5 3" xfId="18455" xr:uid="{00000000-0005-0000-0000-000017480000}"/>
    <cellStyle name="Output 4 2 2 2 5 3 2" xfId="18456" xr:uid="{00000000-0005-0000-0000-000018480000}"/>
    <cellStyle name="Output 4 2 2 2 5 3 2 2" xfId="29974" xr:uid="{00000000-0005-0000-0000-000016750000}"/>
    <cellStyle name="Output 4 2 2 2 5 3 3" xfId="25367" xr:uid="{00000000-0005-0000-0000-000017630000}"/>
    <cellStyle name="Output 4 2 2 2 5 4" xfId="18457" xr:uid="{00000000-0005-0000-0000-000019480000}"/>
    <cellStyle name="Output 4 2 2 2 5 4 2" xfId="29990" xr:uid="{00000000-0005-0000-0000-000026750000}"/>
    <cellStyle name="Output 4 2 2 2 5 5" xfId="26641" xr:uid="{00000000-0005-0000-0000-000011680000}"/>
    <cellStyle name="Output 4 2 2 2 6" xfId="18458" xr:uid="{00000000-0005-0000-0000-00001A480000}"/>
    <cellStyle name="Output 4 2 2 2 6 2" xfId="18459" xr:uid="{00000000-0005-0000-0000-00001B480000}"/>
    <cellStyle name="Output 4 2 2 2 6 3" xfId="28825" xr:uid="{00000000-0005-0000-0000-000099700000}"/>
    <cellStyle name="Output 4 2 2 2 7" xfId="18460" xr:uid="{00000000-0005-0000-0000-00001C480000}"/>
    <cellStyle name="Output 4 2 2 2 7 2" xfId="18461" xr:uid="{00000000-0005-0000-0000-00001D480000}"/>
    <cellStyle name="Output 4 2 2 2 7 2 2" xfId="30017" xr:uid="{00000000-0005-0000-0000-000041750000}"/>
    <cellStyle name="Output 4 2 2 2 7 3" xfId="30624" xr:uid="{00000000-0005-0000-0000-0000A0770000}"/>
    <cellStyle name="Output 4 2 2 2 8" xfId="18462" xr:uid="{00000000-0005-0000-0000-00001E480000}"/>
    <cellStyle name="Output 4 2 2 2 9" xfId="31255" xr:uid="{00000000-0005-0000-0000-0000177A0000}"/>
    <cellStyle name="Output 4 2 2 3" xfId="1338" xr:uid="{00000000-0005-0000-0000-00003A050000}"/>
    <cellStyle name="Output 4 2 2 3 2" xfId="1600" xr:uid="{00000000-0005-0000-0000-000040060000}"/>
    <cellStyle name="Output 4 2 2 3 2 2" xfId="2585" xr:uid="{00000000-0005-0000-0000-0000190A0000}"/>
    <cellStyle name="Output 4 2 2 3 2 2 2" xfId="18463" xr:uid="{00000000-0005-0000-0000-00001F480000}"/>
    <cellStyle name="Output 4 2 2 3 2 2 2 2" xfId="18464" xr:uid="{00000000-0005-0000-0000-000020480000}"/>
    <cellStyle name="Output 4 2 2 3 2 2 2 2 2" xfId="18465" xr:uid="{00000000-0005-0000-0000-000021480000}"/>
    <cellStyle name="Output 4 2 2 3 2 2 2 3" xfId="18466" xr:uid="{00000000-0005-0000-0000-000022480000}"/>
    <cellStyle name="Output 4 2 2 3 2 2 2 3 2" xfId="18467" xr:uid="{00000000-0005-0000-0000-000023480000}"/>
    <cellStyle name="Output 4 2 2 3 2 2 2 3 2 2" xfId="30051" xr:uid="{00000000-0005-0000-0000-000063750000}"/>
    <cellStyle name="Output 4 2 2 3 2 2 2 3 3" xfId="28505" xr:uid="{00000000-0005-0000-0000-0000596F0000}"/>
    <cellStyle name="Output 4 2 2 3 2 2 2 4" xfId="18468" xr:uid="{00000000-0005-0000-0000-000024480000}"/>
    <cellStyle name="Output 4 2 2 3 2 2 2 4 2" xfId="26328" xr:uid="{00000000-0005-0000-0000-0000D8660000}"/>
    <cellStyle name="Output 4 2 2 3 2 2 2 5" xfId="25600" xr:uid="{00000000-0005-0000-0000-000000640000}"/>
    <cellStyle name="Output 4 2 2 3 2 2 3" xfId="18469" xr:uid="{00000000-0005-0000-0000-000025480000}"/>
    <cellStyle name="Output 4 2 2 3 2 2 3 2" xfId="18470" xr:uid="{00000000-0005-0000-0000-000026480000}"/>
    <cellStyle name="Output 4 2 2 3 2 2 3 3" xfId="30628" xr:uid="{00000000-0005-0000-0000-0000A4770000}"/>
    <cellStyle name="Output 4 2 2 3 2 2 4" xfId="18471" xr:uid="{00000000-0005-0000-0000-000027480000}"/>
    <cellStyle name="Output 4 2 2 3 2 2 4 2" xfId="18472" xr:uid="{00000000-0005-0000-0000-000028480000}"/>
    <cellStyle name="Output 4 2 2 3 2 2 5" xfId="18473" xr:uid="{00000000-0005-0000-0000-000029480000}"/>
    <cellStyle name="Output 4 2 2 3 2 2 5 2" xfId="30036" xr:uid="{00000000-0005-0000-0000-000054750000}"/>
    <cellStyle name="Output 4 2 2 3 2 2 6" xfId="32234" xr:uid="{00000000-0005-0000-0000-0000EA7D0000}"/>
    <cellStyle name="Output 4 2 2 3 2 3" xfId="18474" xr:uid="{00000000-0005-0000-0000-00002A480000}"/>
    <cellStyle name="Output 4 2 2 3 2 3 2" xfId="18475" xr:uid="{00000000-0005-0000-0000-00002B480000}"/>
    <cellStyle name="Output 4 2 2 3 2 3 2 2" xfId="18476" xr:uid="{00000000-0005-0000-0000-00002C480000}"/>
    <cellStyle name="Output 4 2 2 3 2 3 3" xfId="18477" xr:uid="{00000000-0005-0000-0000-00002D480000}"/>
    <cellStyle name="Output 4 2 2 3 2 3 3 2" xfId="18478" xr:uid="{00000000-0005-0000-0000-00002E480000}"/>
    <cellStyle name="Output 4 2 2 3 2 3 3 2 2" xfId="29998" xr:uid="{00000000-0005-0000-0000-00002E750000}"/>
    <cellStyle name="Output 4 2 2 3 2 3 3 3" xfId="30814" xr:uid="{00000000-0005-0000-0000-00005E780000}"/>
    <cellStyle name="Output 4 2 2 3 2 3 4" xfId="18479" xr:uid="{00000000-0005-0000-0000-00002F480000}"/>
    <cellStyle name="Output 4 2 2 3 2 3 4 2" xfId="30006" xr:uid="{00000000-0005-0000-0000-000036750000}"/>
    <cellStyle name="Output 4 2 2 3 2 3 5" xfId="25222" xr:uid="{00000000-0005-0000-0000-000086620000}"/>
    <cellStyle name="Output 4 2 2 3 2 4" xfId="18480" xr:uid="{00000000-0005-0000-0000-000030480000}"/>
    <cellStyle name="Output 4 2 2 3 2 4 2" xfId="18481" xr:uid="{00000000-0005-0000-0000-000031480000}"/>
    <cellStyle name="Output 4 2 2 3 2 4 2 2" xfId="26105" xr:uid="{00000000-0005-0000-0000-0000F9650000}"/>
    <cellStyle name="Output 4 2 2 3 2 5" xfId="18482" xr:uid="{00000000-0005-0000-0000-000032480000}"/>
    <cellStyle name="Output 4 2 2 3 2 5 2" xfId="18483" xr:uid="{00000000-0005-0000-0000-000033480000}"/>
    <cellStyle name="Output 4 2 2 3 2 5 2 2" xfId="30025" xr:uid="{00000000-0005-0000-0000-000049750000}"/>
    <cellStyle name="Output 4 2 2 3 2 6" xfId="18484" xr:uid="{00000000-0005-0000-0000-000034480000}"/>
    <cellStyle name="Output 4 2 2 3 2 6 2" xfId="29940" xr:uid="{00000000-0005-0000-0000-0000F4740000}"/>
    <cellStyle name="Output 4 2 2 3 2 7" xfId="27023" xr:uid="{00000000-0005-0000-0000-00008F690000}"/>
    <cellStyle name="Output 4 2 2 3 3" xfId="2329" xr:uid="{00000000-0005-0000-0000-000019090000}"/>
    <cellStyle name="Output 4 2 2 3 3 2" xfId="18485" xr:uid="{00000000-0005-0000-0000-000035480000}"/>
    <cellStyle name="Output 4 2 2 3 3 2 2" xfId="18486" xr:uid="{00000000-0005-0000-0000-000036480000}"/>
    <cellStyle name="Output 4 2 2 3 3 2 2 2" xfId="18487" xr:uid="{00000000-0005-0000-0000-000037480000}"/>
    <cellStyle name="Output 4 2 2 3 3 2 3" xfId="18488" xr:uid="{00000000-0005-0000-0000-000038480000}"/>
    <cellStyle name="Output 4 2 2 3 3 2 3 2" xfId="18489" xr:uid="{00000000-0005-0000-0000-000039480000}"/>
    <cellStyle name="Output 4 2 2 3 3 2 4" xfId="18490" xr:uid="{00000000-0005-0000-0000-00003A480000}"/>
    <cellStyle name="Output 4 2 2 3 3 2 5" xfId="26324" xr:uid="{00000000-0005-0000-0000-0000D4660000}"/>
    <cellStyle name="Output 4 2 2 3 3 3" xfId="18491" xr:uid="{00000000-0005-0000-0000-00003B480000}"/>
    <cellStyle name="Output 4 2 2 3 3 3 2" xfId="18492" xr:uid="{00000000-0005-0000-0000-00003C480000}"/>
    <cellStyle name="Output 4 2 2 3 3 4" xfId="18493" xr:uid="{00000000-0005-0000-0000-00003D480000}"/>
    <cellStyle name="Output 4 2 2 3 3 4 2" xfId="18494" xr:uid="{00000000-0005-0000-0000-00003E480000}"/>
    <cellStyle name="Output 4 2 2 3 3 5" xfId="18495" xr:uid="{00000000-0005-0000-0000-00003F480000}"/>
    <cellStyle name="Output 4 2 2 3 3 5 2" xfId="29575" xr:uid="{00000000-0005-0000-0000-000087730000}"/>
    <cellStyle name="Output 4 2 2 3 3 6" xfId="30844" xr:uid="{00000000-0005-0000-0000-00007C780000}"/>
    <cellStyle name="Output 4 2 2 3 4" xfId="18496" xr:uid="{00000000-0005-0000-0000-000040480000}"/>
    <cellStyle name="Output 4 2 2 3 4 2" xfId="18497" xr:uid="{00000000-0005-0000-0000-000041480000}"/>
    <cellStyle name="Output 4 2 2 3 4 2 2" xfId="18498" xr:uid="{00000000-0005-0000-0000-000042480000}"/>
    <cellStyle name="Output 4 2 2 3 4 3" xfId="18499" xr:uid="{00000000-0005-0000-0000-000043480000}"/>
    <cellStyle name="Output 4 2 2 3 4 3 2" xfId="18500" xr:uid="{00000000-0005-0000-0000-000044480000}"/>
    <cellStyle name="Output 4 2 2 3 4 3 2 2" xfId="29910" xr:uid="{00000000-0005-0000-0000-0000D6740000}"/>
    <cellStyle name="Output 4 2 2 3 4 3 3" xfId="29678" xr:uid="{00000000-0005-0000-0000-0000EE730000}"/>
    <cellStyle name="Output 4 2 2 3 4 4" xfId="18501" xr:uid="{00000000-0005-0000-0000-000045480000}"/>
    <cellStyle name="Output 4 2 2 3 5" xfId="18502" xr:uid="{00000000-0005-0000-0000-000046480000}"/>
    <cellStyle name="Output 4 2 2 3 5 2" xfId="18503" xr:uid="{00000000-0005-0000-0000-000047480000}"/>
    <cellStyle name="Output 4 2 2 3 5 3" xfId="25902" xr:uid="{00000000-0005-0000-0000-00002E650000}"/>
    <cellStyle name="Output 4 2 2 3 6" xfId="18504" xr:uid="{00000000-0005-0000-0000-000048480000}"/>
    <cellStyle name="Output 4 2 2 3 6 2" xfId="18505" xr:uid="{00000000-0005-0000-0000-000049480000}"/>
    <cellStyle name="Output 4 2 2 3 6 2 2" xfId="27455" xr:uid="{00000000-0005-0000-0000-00003F6B0000}"/>
    <cellStyle name="Output 4 2 2 3 7" xfId="18506" xr:uid="{00000000-0005-0000-0000-00004A480000}"/>
    <cellStyle name="Output 4 2 2 3 7 2" xfId="30024" xr:uid="{00000000-0005-0000-0000-000048750000}"/>
    <cellStyle name="Output 4 2 2 3 8" xfId="31461" xr:uid="{00000000-0005-0000-0000-0000E57A0000}"/>
    <cellStyle name="Output 4 2 2 4" xfId="1298" xr:uid="{00000000-0005-0000-0000-000012050000}"/>
    <cellStyle name="Output 4 2 2 4 2" xfId="2289" xr:uid="{00000000-0005-0000-0000-0000F1080000}"/>
    <cellStyle name="Output 4 2 2 4 2 2" xfId="18507" xr:uid="{00000000-0005-0000-0000-00004B480000}"/>
    <cellStyle name="Output 4 2 2 4 2 2 2" xfId="18508" xr:uid="{00000000-0005-0000-0000-00004C480000}"/>
    <cellStyle name="Output 4 2 2 4 2 2 2 2" xfId="18509" xr:uid="{00000000-0005-0000-0000-00004D480000}"/>
    <cellStyle name="Output 4 2 2 4 2 2 3" xfId="18510" xr:uid="{00000000-0005-0000-0000-00004E480000}"/>
    <cellStyle name="Output 4 2 2 4 2 2 3 2" xfId="18511" xr:uid="{00000000-0005-0000-0000-00004F480000}"/>
    <cellStyle name="Output 4 2 2 4 2 2 3 2 2" xfId="29983" xr:uid="{00000000-0005-0000-0000-00001F750000}"/>
    <cellStyle name="Output 4 2 2 4 2 2 3 3" xfId="25824" xr:uid="{00000000-0005-0000-0000-0000E0640000}"/>
    <cellStyle name="Output 4 2 2 4 2 2 4" xfId="18512" xr:uid="{00000000-0005-0000-0000-000050480000}"/>
    <cellStyle name="Output 4 2 2 4 2 2 4 2" xfId="30080" xr:uid="{00000000-0005-0000-0000-000080750000}"/>
    <cellStyle name="Output 4 2 2 4 2 3" xfId="18513" xr:uid="{00000000-0005-0000-0000-000051480000}"/>
    <cellStyle name="Output 4 2 2 4 2 3 2" xfId="18514" xr:uid="{00000000-0005-0000-0000-000052480000}"/>
    <cellStyle name="Output 4 2 2 4 2 3 3" xfId="25807" xr:uid="{00000000-0005-0000-0000-0000CF640000}"/>
    <cellStyle name="Output 4 2 2 4 2 4" xfId="18515" xr:uid="{00000000-0005-0000-0000-000053480000}"/>
    <cellStyle name="Output 4 2 2 4 2 4 2" xfId="18516" xr:uid="{00000000-0005-0000-0000-000054480000}"/>
    <cellStyle name="Output 4 2 2 4 2 5" xfId="18517" xr:uid="{00000000-0005-0000-0000-000055480000}"/>
    <cellStyle name="Output 4 2 2 4 2 5 2" xfId="29984" xr:uid="{00000000-0005-0000-0000-000020750000}"/>
    <cellStyle name="Output 4 2 2 4 3" xfId="18518" xr:uid="{00000000-0005-0000-0000-000056480000}"/>
    <cellStyle name="Output 4 2 2 4 3 2" xfId="18519" xr:uid="{00000000-0005-0000-0000-000057480000}"/>
    <cellStyle name="Output 4 2 2 4 3 2 2" xfId="18520" xr:uid="{00000000-0005-0000-0000-000058480000}"/>
    <cellStyle name="Output 4 2 2 4 3 2 2 2" xfId="25369" xr:uid="{00000000-0005-0000-0000-000019630000}"/>
    <cellStyle name="Output 4 2 2 4 3 3" xfId="18521" xr:uid="{00000000-0005-0000-0000-000059480000}"/>
    <cellStyle name="Output 4 2 2 4 3 3 2" xfId="18522" xr:uid="{00000000-0005-0000-0000-00005A480000}"/>
    <cellStyle name="Output 4 2 2 4 3 3 2 2" xfId="29916" xr:uid="{00000000-0005-0000-0000-0000DC740000}"/>
    <cellStyle name="Output 4 2 2 4 3 4" xfId="18523" xr:uid="{00000000-0005-0000-0000-00005B480000}"/>
    <cellStyle name="Output 4 2 2 4 3 4 2" xfId="29969" xr:uid="{00000000-0005-0000-0000-000011750000}"/>
    <cellStyle name="Output 4 2 2 4 4" xfId="18524" xr:uid="{00000000-0005-0000-0000-00005C480000}"/>
    <cellStyle name="Output 4 2 2 4 4 2" xfId="18525" xr:uid="{00000000-0005-0000-0000-00005D480000}"/>
    <cellStyle name="Output 4 2 2 4 4 3" xfId="31187" xr:uid="{00000000-0005-0000-0000-0000D3790000}"/>
    <cellStyle name="Output 4 2 2 4 5" xfId="18526" xr:uid="{00000000-0005-0000-0000-00005E480000}"/>
    <cellStyle name="Output 4 2 2 4 5 2" xfId="18527" xr:uid="{00000000-0005-0000-0000-00005F480000}"/>
    <cellStyle name="Output 4 2 2 4 5 2 2" xfId="29997" xr:uid="{00000000-0005-0000-0000-00002D750000}"/>
    <cellStyle name="Output 4 2 2 4 6" xfId="18528" xr:uid="{00000000-0005-0000-0000-000060480000}"/>
    <cellStyle name="Output 4 2 2 4 6 2" xfId="29964" xr:uid="{00000000-0005-0000-0000-00000C750000}"/>
    <cellStyle name="Output 4 2 2 4 7" xfId="31671" xr:uid="{00000000-0005-0000-0000-0000B77B0000}"/>
    <cellStyle name="Output 4 2 2 5" xfId="1560" xr:uid="{00000000-0005-0000-0000-000018060000}"/>
    <cellStyle name="Output 4 2 2 5 2" xfId="2545" xr:uid="{00000000-0005-0000-0000-0000F1090000}"/>
    <cellStyle name="Output 4 2 2 5 2 2" xfId="18529" xr:uid="{00000000-0005-0000-0000-000061480000}"/>
    <cellStyle name="Output 4 2 2 5 2 2 2" xfId="18530" xr:uid="{00000000-0005-0000-0000-000062480000}"/>
    <cellStyle name="Output 4 2 2 5 2 2 2 2" xfId="18531" xr:uid="{00000000-0005-0000-0000-000063480000}"/>
    <cellStyle name="Output 4 2 2 5 2 2 2 2 2" xfId="28794" xr:uid="{00000000-0005-0000-0000-00007A700000}"/>
    <cellStyle name="Output 4 2 2 5 2 2 3" xfId="18532" xr:uid="{00000000-0005-0000-0000-000064480000}"/>
    <cellStyle name="Output 4 2 2 5 2 2 3 2" xfId="18533" xr:uid="{00000000-0005-0000-0000-000065480000}"/>
    <cellStyle name="Output 4 2 2 5 2 2 3 2 2" xfId="29975" xr:uid="{00000000-0005-0000-0000-000017750000}"/>
    <cellStyle name="Output 4 2 2 5 2 2 4" xfId="18534" xr:uid="{00000000-0005-0000-0000-000066480000}"/>
    <cellStyle name="Output 4 2 2 5 2 3" xfId="18535" xr:uid="{00000000-0005-0000-0000-000067480000}"/>
    <cellStyle name="Output 4 2 2 5 2 3 2" xfId="18536" xr:uid="{00000000-0005-0000-0000-000068480000}"/>
    <cellStyle name="Output 4 2 2 5 2 3 3" xfId="27551" xr:uid="{00000000-0005-0000-0000-00009F6B0000}"/>
    <cellStyle name="Output 4 2 2 5 2 4" xfId="18537" xr:uid="{00000000-0005-0000-0000-000069480000}"/>
    <cellStyle name="Output 4 2 2 5 2 4 2" xfId="18538" xr:uid="{00000000-0005-0000-0000-00006A480000}"/>
    <cellStyle name="Output 4 2 2 5 2 4 3" xfId="26349" xr:uid="{00000000-0005-0000-0000-0000ED660000}"/>
    <cellStyle name="Output 4 2 2 5 2 5" xfId="18539" xr:uid="{00000000-0005-0000-0000-00006B480000}"/>
    <cellStyle name="Output 4 2 2 5 2 5 2" xfId="27196" xr:uid="{00000000-0005-0000-0000-00003C6A0000}"/>
    <cellStyle name="Output 4 2 2 5 2 6" xfId="32213" xr:uid="{00000000-0005-0000-0000-0000D57D0000}"/>
    <cellStyle name="Output 4 2 2 5 3" xfId="18540" xr:uid="{00000000-0005-0000-0000-00006C480000}"/>
    <cellStyle name="Output 4 2 2 5 3 2" xfId="18541" xr:uid="{00000000-0005-0000-0000-00006D480000}"/>
    <cellStyle name="Output 4 2 2 5 3 2 2" xfId="18542" xr:uid="{00000000-0005-0000-0000-00006E480000}"/>
    <cellStyle name="Output 4 2 2 5 3 3" xfId="18543" xr:uid="{00000000-0005-0000-0000-00006F480000}"/>
    <cellStyle name="Output 4 2 2 5 3 3 2" xfId="18544" xr:uid="{00000000-0005-0000-0000-000070480000}"/>
    <cellStyle name="Output 4 2 2 5 3 3 2 2" xfId="29912" xr:uid="{00000000-0005-0000-0000-0000D8740000}"/>
    <cellStyle name="Output 4 2 2 5 3 4" xfId="18545" xr:uid="{00000000-0005-0000-0000-000071480000}"/>
    <cellStyle name="Output 4 2 2 5 4" xfId="18546" xr:uid="{00000000-0005-0000-0000-000072480000}"/>
    <cellStyle name="Output 4 2 2 5 4 2" xfId="18547" xr:uid="{00000000-0005-0000-0000-000073480000}"/>
    <cellStyle name="Output 4 2 2 5 4 2 2" xfId="30578" xr:uid="{00000000-0005-0000-0000-000072770000}"/>
    <cellStyle name="Output 4 2 2 5 5" xfId="18548" xr:uid="{00000000-0005-0000-0000-000074480000}"/>
    <cellStyle name="Output 4 2 2 5 5 2" xfId="18549" xr:uid="{00000000-0005-0000-0000-000075480000}"/>
    <cellStyle name="Output 4 2 2 5 5 2 2" xfId="26388" xr:uid="{00000000-0005-0000-0000-000014670000}"/>
    <cellStyle name="Output 4 2 2 5 6" xfId="18550" xr:uid="{00000000-0005-0000-0000-000076480000}"/>
    <cellStyle name="Output 4 2 2 5 7" xfId="31774" xr:uid="{00000000-0005-0000-0000-00001E7C0000}"/>
    <cellStyle name="Output 4 2 2 6" xfId="1856" xr:uid="{00000000-0005-0000-0000-000040070000}"/>
    <cellStyle name="Output 4 2 2 6 2" xfId="18551" xr:uid="{00000000-0005-0000-0000-000077480000}"/>
    <cellStyle name="Output 4 2 2 6 2 2" xfId="18552" xr:uid="{00000000-0005-0000-0000-000078480000}"/>
    <cellStyle name="Output 4 2 2 6 2 2 2" xfId="18553" xr:uid="{00000000-0005-0000-0000-000079480000}"/>
    <cellStyle name="Output 4 2 2 6 2 2 3" xfId="30584" xr:uid="{00000000-0005-0000-0000-000078770000}"/>
    <cellStyle name="Output 4 2 2 6 2 3" xfId="18554" xr:uid="{00000000-0005-0000-0000-00007A480000}"/>
    <cellStyle name="Output 4 2 2 6 2 3 2" xfId="18555" xr:uid="{00000000-0005-0000-0000-00007B480000}"/>
    <cellStyle name="Output 4 2 2 6 2 3 2 2" xfId="29839" xr:uid="{00000000-0005-0000-0000-00008F740000}"/>
    <cellStyle name="Output 4 2 2 6 2 4" xfId="18556" xr:uid="{00000000-0005-0000-0000-00007C480000}"/>
    <cellStyle name="Output 4 2 2 6 2 4 2" xfId="29840" xr:uid="{00000000-0005-0000-0000-000090740000}"/>
    <cellStyle name="Output 4 2 2 6 3" xfId="18557" xr:uid="{00000000-0005-0000-0000-00007D480000}"/>
    <cellStyle name="Output 4 2 2 6 3 2" xfId="18558" xr:uid="{00000000-0005-0000-0000-00007E480000}"/>
    <cellStyle name="Output 4 2 2 6 3 3" xfId="31191" xr:uid="{00000000-0005-0000-0000-0000D7790000}"/>
    <cellStyle name="Output 4 2 2 6 4" xfId="18559" xr:uid="{00000000-0005-0000-0000-00007F480000}"/>
    <cellStyle name="Output 4 2 2 6 4 2" xfId="18560" xr:uid="{00000000-0005-0000-0000-000080480000}"/>
    <cellStyle name="Output 4 2 2 6 4 2 2" xfId="29841" xr:uid="{00000000-0005-0000-0000-000091740000}"/>
    <cellStyle name="Output 4 2 2 6 5" xfId="18561" xr:uid="{00000000-0005-0000-0000-000081480000}"/>
    <cellStyle name="Output 4 2 2 6 5 2" xfId="28049" xr:uid="{00000000-0005-0000-0000-0000916D0000}"/>
    <cellStyle name="Output 4 2 2 6 6" xfId="32002" xr:uid="{00000000-0005-0000-0000-0000027D0000}"/>
    <cellStyle name="Output 4 2 2 7" xfId="2842" xr:uid="{00000000-0005-0000-0000-00001A0B0000}"/>
    <cellStyle name="Output 4 2 2 7 2" xfId="18562" xr:uid="{00000000-0005-0000-0000-000082480000}"/>
    <cellStyle name="Output 4 2 2 7 2 2" xfId="18563" xr:uid="{00000000-0005-0000-0000-000083480000}"/>
    <cellStyle name="Output 4 2 2 7 3" xfId="18564" xr:uid="{00000000-0005-0000-0000-000084480000}"/>
    <cellStyle name="Output 4 2 2 7 3 2" xfId="18565" xr:uid="{00000000-0005-0000-0000-000085480000}"/>
    <cellStyle name="Output 4 2 2 7 3 2 2" xfId="30071" xr:uid="{00000000-0005-0000-0000-000077750000}"/>
    <cellStyle name="Output 4 2 2 7 4" xfId="18566" xr:uid="{00000000-0005-0000-0000-000086480000}"/>
    <cellStyle name="Output 4 2 2 7 5" xfId="25941" xr:uid="{00000000-0005-0000-0000-000055650000}"/>
    <cellStyle name="Output 4 2 2 8" xfId="18567" xr:uid="{00000000-0005-0000-0000-000087480000}"/>
    <cellStyle name="Output 4 2 2 8 2" xfId="18568" xr:uid="{00000000-0005-0000-0000-000088480000}"/>
    <cellStyle name="Output 4 2 2 9" xfId="18569" xr:uid="{00000000-0005-0000-0000-000089480000}"/>
    <cellStyle name="Output 4 2 2 9 2" xfId="18570" xr:uid="{00000000-0005-0000-0000-00008A480000}"/>
    <cellStyle name="Output 4 2 2 9 2 2" xfId="30042" xr:uid="{00000000-0005-0000-0000-00005A750000}"/>
    <cellStyle name="Output 4 2 2 9 3" xfId="25535" xr:uid="{00000000-0005-0000-0000-0000BF630000}"/>
    <cellStyle name="Output 4 2 3" xfId="1236" xr:uid="{00000000-0005-0000-0000-0000D4040000}"/>
    <cellStyle name="Output 4 2 3 2" xfId="1354" xr:uid="{00000000-0005-0000-0000-00004A050000}"/>
    <cellStyle name="Output 4 2 3 2 2" xfId="2345" xr:uid="{00000000-0005-0000-0000-000029090000}"/>
    <cellStyle name="Output 4 2 3 2 2 2" xfId="18571" xr:uid="{00000000-0005-0000-0000-00008B480000}"/>
    <cellStyle name="Output 4 2 3 2 2 2 2" xfId="18572" xr:uid="{00000000-0005-0000-0000-00008C480000}"/>
    <cellStyle name="Output 4 2 3 2 2 2 2 2" xfId="18573" xr:uid="{00000000-0005-0000-0000-00008D480000}"/>
    <cellStyle name="Output 4 2 3 2 2 2 2 2 2" xfId="25429" xr:uid="{00000000-0005-0000-0000-000055630000}"/>
    <cellStyle name="Output 4 2 3 2 2 2 3" xfId="18574" xr:uid="{00000000-0005-0000-0000-00008E480000}"/>
    <cellStyle name="Output 4 2 3 2 2 2 3 2" xfId="18575" xr:uid="{00000000-0005-0000-0000-00008F480000}"/>
    <cellStyle name="Output 4 2 3 2 2 2 3 2 2" xfId="27019" xr:uid="{00000000-0005-0000-0000-00008B690000}"/>
    <cellStyle name="Output 4 2 3 2 2 2 3 3" xfId="30054" xr:uid="{00000000-0005-0000-0000-000066750000}"/>
    <cellStyle name="Output 4 2 3 2 2 2 4" xfId="18576" xr:uid="{00000000-0005-0000-0000-000090480000}"/>
    <cellStyle name="Output 4 2 3 2 2 2 4 2" xfId="29928" xr:uid="{00000000-0005-0000-0000-0000E8740000}"/>
    <cellStyle name="Output 4 2 3 2 2 3" xfId="18577" xr:uid="{00000000-0005-0000-0000-000091480000}"/>
    <cellStyle name="Output 4 2 3 2 2 3 2" xfId="18578" xr:uid="{00000000-0005-0000-0000-000092480000}"/>
    <cellStyle name="Output 4 2 3 2 2 4" xfId="18579" xr:uid="{00000000-0005-0000-0000-000093480000}"/>
    <cellStyle name="Output 4 2 3 2 2 4 2" xfId="18580" xr:uid="{00000000-0005-0000-0000-000094480000}"/>
    <cellStyle name="Output 4 2 3 2 2 4 2 2" xfId="30101" xr:uid="{00000000-0005-0000-0000-000095750000}"/>
    <cellStyle name="Output 4 2 3 2 2 5" xfId="18581" xr:uid="{00000000-0005-0000-0000-000095480000}"/>
    <cellStyle name="Output 4 2 3 2 2 5 2" xfId="29901" xr:uid="{00000000-0005-0000-0000-0000CD740000}"/>
    <cellStyle name="Output 4 2 3 2 3" xfId="18582" xr:uid="{00000000-0005-0000-0000-000096480000}"/>
    <cellStyle name="Output 4 2 3 2 3 2" xfId="18583" xr:uid="{00000000-0005-0000-0000-000097480000}"/>
    <cellStyle name="Output 4 2 3 2 3 2 2" xfId="18584" xr:uid="{00000000-0005-0000-0000-000098480000}"/>
    <cellStyle name="Output 4 2 3 2 3 3" xfId="18585" xr:uid="{00000000-0005-0000-0000-000099480000}"/>
    <cellStyle name="Output 4 2 3 2 3 3 2" xfId="18586" xr:uid="{00000000-0005-0000-0000-00009A480000}"/>
    <cellStyle name="Output 4 2 3 2 3 4" xfId="18587" xr:uid="{00000000-0005-0000-0000-00009B480000}"/>
    <cellStyle name="Output 4 2 3 2 3 4 2" xfId="27348" xr:uid="{00000000-0005-0000-0000-0000D46A0000}"/>
    <cellStyle name="Output 4 2 3 2 3 5" xfId="29109" xr:uid="{00000000-0005-0000-0000-0000B5710000}"/>
    <cellStyle name="Output 4 2 3 2 4" xfId="18588" xr:uid="{00000000-0005-0000-0000-00009C480000}"/>
    <cellStyle name="Output 4 2 3 2 4 2" xfId="18589" xr:uid="{00000000-0005-0000-0000-00009D480000}"/>
    <cellStyle name="Output 4 2 3 2 4 2 2" xfId="28863" xr:uid="{00000000-0005-0000-0000-0000BF700000}"/>
    <cellStyle name="Output 4 2 3 2 5" xfId="18590" xr:uid="{00000000-0005-0000-0000-00009E480000}"/>
    <cellStyle name="Output 4 2 3 2 5 2" xfId="18591" xr:uid="{00000000-0005-0000-0000-00009F480000}"/>
    <cellStyle name="Output 4 2 3 2 5 2 2" xfId="27548" xr:uid="{00000000-0005-0000-0000-00009C6B0000}"/>
    <cellStyle name="Output 4 2 3 2 6" xfId="18592" xr:uid="{00000000-0005-0000-0000-0000A0480000}"/>
    <cellStyle name="Output 4 2 3 2 6 2" xfId="26337" xr:uid="{00000000-0005-0000-0000-0000E1660000}"/>
    <cellStyle name="Output 4 2 3 3" xfId="1616" xr:uid="{00000000-0005-0000-0000-000050060000}"/>
    <cellStyle name="Output 4 2 3 3 2" xfId="2601" xr:uid="{00000000-0005-0000-0000-0000290A0000}"/>
    <cellStyle name="Output 4 2 3 3 2 2" xfId="18593" xr:uid="{00000000-0005-0000-0000-0000A1480000}"/>
    <cellStyle name="Output 4 2 3 3 2 2 2" xfId="18594" xr:uid="{00000000-0005-0000-0000-0000A2480000}"/>
    <cellStyle name="Output 4 2 3 3 2 2 2 2" xfId="18595" xr:uid="{00000000-0005-0000-0000-0000A3480000}"/>
    <cellStyle name="Output 4 2 3 3 2 2 3" xfId="18596" xr:uid="{00000000-0005-0000-0000-0000A4480000}"/>
    <cellStyle name="Output 4 2 3 3 2 2 3 2" xfId="18597" xr:uid="{00000000-0005-0000-0000-0000A5480000}"/>
    <cellStyle name="Output 4 2 3 3 2 2 3 2 2" xfId="30053" xr:uid="{00000000-0005-0000-0000-000065750000}"/>
    <cellStyle name="Output 4 2 3 3 2 2 4" xfId="18598" xr:uid="{00000000-0005-0000-0000-0000A6480000}"/>
    <cellStyle name="Output 4 2 3 3 2 2 4 2" xfId="30027" xr:uid="{00000000-0005-0000-0000-00004B750000}"/>
    <cellStyle name="Output 4 2 3 3 2 3" xfId="18599" xr:uid="{00000000-0005-0000-0000-0000A7480000}"/>
    <cellStyle name="Output 4 2 3 3 2 3 2" xfId="18600" xr:uid="{00000000-0005-0000-0000-0000A8480000}"/>
    <cellStyle name="Output 4 2 3 3 2 4" xfId="18601" xr:uid="{00000000-0005-0000-0000-0000A9480000}"/>
    <cellStyle name="Output 4 2 3 3 2 4 2" xfId="18602" xr:uid="{00000000-0005-0000-0000-0000AA480000}"/>
    <cellStyle name="Output 4 2 3 3 2 5" xfId="18603" xr:uid="{00000000-0005-0000-0000-0000AB480000}"/>
    <cellStyle name="Output 4 2 3 3 3" xfId="18604" xr:uid="{00000000-0005-0000-0000-0000AC480000}"/>
    <cellStyle name="Output 4 2 3 3 3 2" xfId="18605" xr:uid="{00000000-0005-0000-0000-0000AD480000}"/>
    <cellStyle name="Output 4 2 3 3 3 2 2" xfId="18606" xr:uid="{00000000-0005-0000-0000-0000AE480000}"/>
    <cellStyle name="Output 4 2 3 3 3 2 2 2" xfId="25981" xr:uid="{00000000-0005-0000-0000-00007D650000}"/>
    <cellStyle name="Output 4 2 3 3 3 3" xfId="18607" xr:uid="{00000000-0005-0000-0000-0000AF480000}"/>
    <cellStyle name="Output 4 2 3 3 3 3 2" xfId="18608" xr:uid="{00000000-0005-0000-0000-0000B0480000}"/>
    <cellStyle name="Output 4 2 3 3 3 3 2 2" xfId="30077" xr:uid="{00000000-0005-0000-0000-00007D750000}"/>
    <cellStyle name="Output 4 2 3 3 3 4" xfId="18609" xr:uid="{00000000-0005-0000-0000-0000B1480000}"/>
    <cellStyle name="Output 4 2 3 3 3 4 2" xfId="30095" xr:uid="{00000000-0005-0000-0000-00008F750000}"/>
    <cellStyle name="Output 4 2 3 3 4" xfId="18610" xr:uid="{00000000-0005-0000-0000-0000B2480000}"/>
    <cellStyle name="Output 4 2 3 3 4 2" xfId="18611" xr:uid="{00000000-0005-0000-0000-0000B3480000}"/>
    <cellStyle name="Output 4 2 3 3 5" xfId="18612" xr:uid="{00000000-0005-0000-0000-0000B4480000}"/>
    <cellStyle name="Output 4 2 3 3 5 2" xfId="18613" xr:uid="{00000000-0005-0000-0000-0000B5480000}"/>
    <cellStyle name="Output 4 2 3 3 5 2 2" xfId="30002" xr:uid="{00000000-0005-0000-0000-000032750000}"/>
    <cellStyle name="Output 4 2 3 3 6" xfId="18614" xr:uid="{00000000-0005-0000-0000-0000B6480000}"/>
    <cellStyle name="Output 4 2 3 4" xfId="2234" xr:uid="{00000000-0005-0000-0000-0000BA080000}"/>
    <cellStyle name="Output 4 2 3 4 2" xfId="18615" xr:uid="{00000000-0005-0000-0000-0000B7480000}"/>
    <cellStyle name="Output 4 2 3 4 2 2" xfId="18616" xr:uid="{00000000-0005-0000-0000-0000B8480000}"/>
    <cellStyle name="Output 4 2 3 4 2 2 2" xfId="18617" xr:uid="{00000000-0005-0000-0000-0000B9480000}"/>
    <cellStyle name="Output 4 2 3 4 2 3" xfId="18618" xr:uid="{00000000-0005-0000-0000-0000BA480000}"/>
    <cellStyle name="Output 4 2 3 4 2 3 2" xfId="18619" xr:uid="{00000000-0005-0000-0000-0000BB480000}"/>
    <cellStyle name="Output 4 2 3 4 2 4" xfId="18620" xr:uid="{00000000-0005-0000-0000-0000BC480000}"/>
    <cellStyle name="Output 4 2 3 4 2 4 2" xfId="29842" xr:uid="{00000000-0005-0000-0000-000092740000}"/>
    <cellStyle name="Output 4 2 3 4 3" xfId="18621" xr:uid="{00000000-0005-0000-0000-0000BD480000}"/>
    <cellStyle name="Output 4 2 3 4 3 2" xfId="18622" xr:uid="{00000000-0005-0000-0000-0000BE480000}"/>
    <cellStyle name="Output 4 2 3 4 4" xfId="18623" xr:uid="{00000000-0005-0000-0000-0000BF480000}"/>
    <cellStyle name="Output 4 2 3 4 4 2" xfId="18624" xr:uid="{00000000-0005-0000-0000-0000C0480000}"/>
    <cellStyle name="Output 4 2 3 4 4 2 2" xfId="29843" xr:uid="{00000000-0005-0000-0000-000093740000}"/>
    <cellStyle name="Output 4 2 3 4 5" xfId="18625" xr:uid="{00000000-0005-0000-0000-0000C1480000}"/>
    <cellStyle name="Output 4 2 3 4 5 2" xfId="29844" xr:uid="{00000000-0005-0000-0000-000094740000}"/>
    <cellStyle name="Output 4 2 3 5" xfId="18626" xr:uid="{00000000-0005-0000-0000-0000C2480000}"/>
    <cellStyle name="Output 4 2 3 5 2" xfId="18627" xr:uid="{00000000-0005-0000-0000-0000C3480000}"/>
    <cellStyle name="Output 4 2 3 5 2 2" xfId="18628" xr:uid="{00000000-0005-0000-0000-0000C4480000}"/>
    <cellStyle name="Output 4 2 3 5 3" xfId="18629" xr:uid="{00000000-0005-0000-0000-0000C5480000}"/>
    <cellStyle name="Output 4 2 3 5 3 2" xfId="18630" xr:uid="{00000000-0005-0000-0000-0000C6480000}"/>
    <cellStyle name="Output 4 2 3 5 3 2 2" xfId="29845" xr:uid="{00000000-0005-0000-0000-000095740000}"/>
    <cellStyle name="Output 4 2 3 5 4" xfId="18631" xr:uid="{00000000-0005-0000-0000-0000C7480000}"/>
    <cellStyle name="Output 4 2 3 5 4 2" xfId="29846" xr:uid="{00000000-0005-0000-0000-000096740000}"/>
    <cellStyle name="Output 4 2 3 5 5" xfId="32578" xr:uid="{00000000-0005-0000-0000-0000427F0000}"/>
    <cellStyle name="Output 4 2 3 6" xfId="18632" xr:uid="{00000000-0005-0000-0000-0000C8480000}"/>
    <cellStyle name="Output 4 2 3 6 2" xfId="18633" xr:uid="{00000000-0005-0000-0000-0000C9480000}"/>
    <cellStyle name="Output 4 2 3 6 3" xfId="29352" xr:uid="{00000000-0005-0000-0000-0000A8720000}"/>
    <cellStyle name="Output 4 2 3 7" xfId="18634" xr:uid="{00000000-0005-0000-0000-0000CA480000}"/>
    <cellStyle name="Output 4 2 3 7 2" xfId="18635" xr:uid="{00000000-0005-0000-0000-0000CB480000}"/>
    <cellStyle name="Output 4 2 3 7 2 2" xfId="25474" xr:uid="{00000000-0005-0000-0000-000082630000}"/>
    <cellStyle name="Output 4 2 3 8" xfId="18636" xr:uid="{00000000-0005-0000-0000-0000CC480000}"/>
    <cellStyle name="Output 4 2 3 9" xfId="28191" xr:uid="{00000000-0005-0000-0000-00001F6E0000}"/>
    <cellStyle name="Output 4 2 4" xfId="913" xr:uid="{00000000-0005-0000-0000-000091030000}"/>
    <cellStyle name="Output 4 2 4 2" xfId="1406" xr:uid="{00000000-0005-0000-0000-00007E050000}"/>
    <cellStyle name="Output 4 2 4 2 2" xfId="2397" xr:uid="{00000000-0005-0000-0000-00005D090000}"/>
    <cellStyle name="Output 4 2 4 2 2 2" xfId="18637" xr:uid="{00000000-0005-0000-0000-0000CD480000}"/>
    <cellStyle name="Output 4 2 4 2 2 2 2" xfId="18638" xr:uid="{00000000-0005-0000-0000-0000CE480000}"/>
    <cellStyle name="Output 4 2 4 2 2 2 2 2" xfId="18639" xr:uid="{00000000-0005-0000-0000-0000CF480000}"/>
    <cellStyle name="Output 4 2 4 2 2 2 3" xfId="18640" xr:uid="{00000000-0005-0000-0000-0000D0480000}"/>
    <cellStyle name="Output 4 2 4 2 2 2 3 2" xfId="18641" xr:uid="{00000000-0005-0000-0000-0000D1480000}"/>
    <cellStyle name="Output 4 2 4 2 2 2 3 2 2" xfId="31331" xr:uid="{00000000-0005-0000-0000-0000637A0000}"/>
    <cellStyle name="Output 4 2 4 2 2 2 4" xfId="18642" xr:uid="{00000000-0005-0000-0000-0000D2480000}"/>
    <cellStyle name="Output 4 2 4 2 2 2 4 2" xfId="27863" xr:uid="{00000000-0005-0000-0000-0000D76C0000}"/>
    <cellStyle name="Output 4 2 4 2 2 3" xfId="18643" xr:uid="{00000000-0005-0000-0000-0000D3480000}"/>
    <cellStyle name="Output 4 2 4 2 2 3 2" xfId="18644" xr:uid="{00000000-0005-0000-0000-0000D4480000}"/>
    <cellStyle name="Output 4 2 4 2 2 4" xfId="18645" xr:uid="{00000000-0005-0000-0000-0000D5480000}"/>
    <cellStyle name="Output 4 2 4 2 2 4 2" xfId="18646" xr:uid="{00000000-0005-0000-0000-0000D6480000}"/>
    <cellStyle name="Output 4 2 4 2 2 4 2 2" xfId="26155" xr:uid="{00000000-0005-0000-0000-00002B660000}"/>
    <cellStyle name="Output 4 2 4 2 2 5" xfId="18647" xr:uid="{00000000-0005-0000-0000-0000D7480000}"/>
    <cellStyle name="Output 4 2 4 2 2 5 2" xfId="28060" xr:uid="{00000000-0005-0000-0000-00009C6D0000}"/>
    <cellStyle name="Output 4 2 4 2 3" xfId="18648" xr:uid="{00000000-0005-0000-0000-0000D8480000}"/>
    <cellStyle name="Output 4 2 4 2 3 2" xfId="18649" xr:uid="{00000000-0005-0000-0000-0000D9480000}"/>
    <cellStyle name="Output 4 2 4 2 3 2 2" xfId="18650" xr:uid="{00000000-0005-0000-0000-0000DA480000}"/>
    <cellStyle name="Output 4 2 4 2 3 2 3" xfId="27180" xr:uid="{00000000-0005-0000-0000-00002C6A0000}"/>
    <cellStyle name="Output 4 2 4 2 3 3" xfId="18651" xr:uid="{00000000-0005-0000-0000-0000DB480000}"/>
    <cellStyle name="Output 4 2 4 2 3 3 2" xfId="18652" xr:uid="{00000000-0005-0000-0000-0000DC480000}"/>
    <cellStyle name="Output 4 2 4 2 3 4" xfId="18653" xr:uid="{00000000-0005-0000-0000-0000DD480000}"/>
    <cellStyle name="Output 4 2 4 2 4" xfId="18654" xr:uid="{00000000-0005-0000-0000-0000DE480000}"/>
    <cellStyle name="Output 4 2 4 2 4 2" xfId="18655" xr:uid="{00000000-0005-0000-0000-0000DF480000}"/>
    <cellStyle name="Output 4 2 4 2 5" xfId="18656" xr:uid="{00000000-0005-0000-0000-0000E0480000}"/>
    <cellStyle name="Output 4 2 4 2 5 2" xfId="18657" xr:uid="{00000000-0005-0000-0000-0000E1480000}"/>
    <cellStyle name="Output 4 2 4 2 5 3" xfId="30532" xr:uid="{00000000-0005-0000-0000-000044770000}"/>
    <cellStyle name="Output 4 2 4 2 6" xfId="18658" xr:uid="{00000000-0005-0000-0000-0000E2480000}"/>
    <cellStyle name="Output 4 2 4 2 7" xfId="30123" xr:uid="{00000000-0005-0000-0000-0000AB750000}"/>
    <cellStyle name="Output 4 2 4 3" xfId="1668" xr:uid="{00000000-0005-0000-0000-000084060000}"/>
    <cellStyle name="Output 4 2 4 3 2" xfId="2653" xr:uid="{00000000-0005-0000-0000-00005D0A0000}"/>
    <cellStyle name="Output 4 2 4 3 2 2" xfId="18659" xr:uid="{00000000-0005-0000-0000-0000E3480000}"/>
    <cellStyle name="Output 4 2 4 3 2 2 2" xfId="18660" xr:uid="{00000000-0005-0000-0000-0000E4480000}"/>
    <cellStyle name="Output 4 2 4 3 2 2 2 2" xfId="18661" xr:uid="{00000000-0005-0000-0000-0000E5480000}"/>
    <cellStyle name="Output 4 2 4 3 2 2 3" xfId="18662" xr:uid="{00000000-0005-0000-0000-0000E6480000}"/>
    <cellStyle name="Output 4 2 4 3 2 2 3 2" xfId="18663" xr:uid="{00000000-0005-0000-0000-0000E7480000}"/>
    <cellStyle name="Output 4 2 4 3 2 2 3 3" xfId="25718" xr:uid="{00000000-0005-0000-0000-000076640000}"/>
    <cellStyle name="Output 4 2 4 3 2 2 4" xfId="18664" xr:uid="{00000000-0005-0000-0000-0000E8480000}"/>
    <cellStyle name="Output 4 2 4 3 2 2 5" xfId="30046" xr:uid="{00000000-0005-0000-0000-00005E750000}"/>
    <cellStyle name="Output 4 2 4 3 2 3" xfId="18665" xr:uid="{00000000-0005-0000-0000-0000E9480000}"/>
    <cellStyle name="Output 4 2 4 3 2 3 2" xfId="18666" xr:uid="{00000000-0005-0000-0000-0000EA480000}"/>
    <cellStyle name="Output 4 2 4 3 2 3 2 2" xfId="25360" xr:uid="{00000000-0005-0000-0000-000010630000}"/>
    <cellStyle name="Output 4 2 4 3 2 4" xfId="18667" xr:uid="{00000000-0005-0000-0000-0000EB480000}"/>
    <cellStyle name="Output 4 2 4 3 2 4 2" xfId="18668" xr:uid="{00000000-0005-0000-0000-0000EC480000}"/>
    <cellStyle name="Output 4 2 4 3 2 5" xfId="18669" xr:uid="{00000000-0005-0000-0000-0000ED480000}"/>
    <cellStyle name="Output 4 2 4 3 2 6" xfId="32272" xr:uid="{00000000-0005-0000-0000-0000107E0000}"/>
    <cellStyle name="Output 4 2 4 3 3" xfId="18670" xr:uid="{00000000-0005-0000-0000-0000EE480000}"/>
    <cellStyle name="Output 4 2 4 3 3 2" xfId="18671" xr:uid="{00000000-0005-0000-0000-0000EF480000}"/>
    <cellStyle name="Output 4 2 4 3 3 2 2" xfId="18672" xr:uid="{00000000-0005-0000-0000-0000F0480000}"/>
    <cellStyle name="Output 4 2 4 3 3 2 3" xfId="31016" xr:uid="{00000000-0005-0000-0000-000028790000}"/>
    <cellStyle name="Output 4 2 4 3 3 3" xfId="18673" xr:uid="{00000000-0005-0000-0000-0000F1480000}"/>
    <cellStyle name="Output 4 2 4 3 3 3 2" xfId="18674" xr:uid="{00000000-0005-0000-0000-0000F2480000}"/>
    <cellStyle name="Output 4 2 4 3 3 3 2 2" xfId="30132" xr:uid="{00000000-0005-0000-0000-0000B4750000}"/>
    <cellStyle name="Output 4 2 4 3 3 4" xfId="18675" xr:uid="{00000000-0005-0000-0000-0000F3480000}"/>
    <cellStyle name="Output 4 2 4 3 3 4 2" xfId="26983" xr:uid="{00000000-0005-0000-0000-000067690000}"/>
    <cellStyle name="Output 4 2 4 3 4" xfId="18676" xr:uid="{00000000-0005-0000-0000-0000F4480000}"/>
    <cellStyle name="Output 4 2 4 3 4 2" xfId="18677" xr:uid="{00000000-0005-0000-0000-0000F5480000}"/>
    <cellStyle name="Output 4 2 4 3 4 2 2" xfId="27999" xr:uid="{00000000-0005-0000-0000-00005F6D0000}"/>
    <cellStyle name="Output 4 2 4 3 5" xfId="18678" xr:uid="{00000000-0005-0000-0000-0000F6480000}"/>
    <cellStyle name="Output 4 2 4 3 5 2" xfId="18679" xr:uid="{00000000-0005-0000-0000-0000F7480000}"/>
    <cellStyle name="Output 4 2 4 3 5 2 2" xfId="30232" xr:uid="{00000000-0005-0000-0000-000018760000}"/>
    <cellStyle name="Output 4 2 4 3 6" xfId="18680" xr:uid="{00000000-0005-0000-0000-0000F8480000}"/>
    <cellStyle name="Output 4 2 4 3 6 2" xfId="27134" xr:uid="{00000000-0005-0000-0000-0000FE690000}"/>
    <cellStyle name="Output 4 2 4 3 7" xfId="31834" xr:uid="{00000000-0005-0000-0000-00005A7C0000}"/>
    <cellStyle name="Output 4 2 4 4" xfId="1957" xr:uid="{00000000-0005-0000-0000-0000A5070000}"/>
    <cellStyle name="Output 4 2 4 4 2" xfId="18681" xr:uid="{00000000-0005-0000-0000-0000F9480000}"/>
    <cellStyle name="Output 4 2 4 4 2 2" xfId="18682" xr:uid="{00000000-0005-0000-0000-0000FA480000}"/>
    <cellStyle name="Output 4 2 4 4 2 2 2" xfId="18683" xr:uid="{00000000-0005-0000-0000-0000FB480000}"/>
    <cellStyle name="Output 4 2 4 4 2 3" xfId="18684" xr:uid="{00000000-0005-0000-0000-0000FC480000}"/>
    <cellStyle name="Output 4 2 4 4 2 3 2" xfId="18685" xr:uid="{00000000-0005-0000-0000-0000FD480000}"/>
    <cellStyle name="Output 4 2 4 4 2 3 2 2" xfId="30393" xr:uid="{00000000-0005-0000-0000-0000B9760000}"/>
    <cellStyle name="Output 4 2 4 4 2 4" xfId="18686" xr:uid="{00000000-0005-0000-0000-0000FE480000}"/>
    <cellStyle name="Output 4 2 4 4 2 4 2" xfId="30605" xr:uid="{00000000-0005-0000-0000-00008D770000}"/>
    <cellStyle name="Output 4 2 4 4 3" xfId="18687" xr:uid="{00000000-0005-0000-0000-0000FF480000}"/>
    <cellStyle name="Output 4 2 4 4 3 2" xfId="18688" xr:uid="{00000000-0005-0000-0000-000000490000}"/>
    <cellStyle name="Output 4 2 4 4 4" xfId="18689" xr:uid="{00000000-0005-0000-0000-000001490000}"/>
    <cellStyle name="Output 4 2 4 4 4 2" xfId="18690" xr:uid="{00000000-0005-0000-0000-000002490000}"/>
    <cellStyle name="Output 4 2 4 4 4 2 2" xfId="29526" xr:uid="{00000000-0005-0000-0000-000056730000}"/>
    <cellStyle name="Output 4 2 4 4 5" xfId="18691" xr:uid="{00000000-0005-0000-0000-000003490000}"/>
    <cellStyle name="Output 4 2 4 4 6" xfId="25992" xr:uid="{00000000-0005-0000-0000-000088650000}"/>
    <cellStyle name="Output 4 2 4 5" xfId="18692" xr:uid="{00000000-0005-0000-0000-000004490000}"/>
    <cellStyle name="Output 4 2 4 5 2" xfId="18693" xr:uid="{00000000-0005-0000-0000-000005490000}"/>
    <cellStyle name="Output 4 2 4 5 2 2" xfId="18694" xr:uid="{00000000-0005-0000-0000-000006490000}"/>
    <cellStyle name="Output 4 2 4 5 2 2 2" xfId="27684" xr:uid="{00000000-0005-0000-0000-0000246C0000}"/>
    <cellStyle name="Output 4 2 4 5 3" xfId="18695" xr:uid="{00000000-0005-0000-0000-000007490000}"/>
    <cellStyle name="Output 4 2 4 5 3 2" xfId="18696" xr:uid="{00000000-0005-0000-0000-000008490000}"/>
    <cellStyle name="Output 4 2 4 5 3 3" xfId="26657" xr:uid="{00000000-0005-0000-0000-000021680000}"/>
    <cellStyle name="Output 4 2 4 5 4" xfId="18697" xr:uid="{00000000-0005-0000-0000-000009490000}"/>
    <cellStyle name="Output 4 2 4 5 5" xfId="32418" xr:uid="{00000000-0005-0000-0000-0000A27E0000}"/>
    <cellStyle name="Output 4 2 4 6" xfId="18698" xr:uid="{00000000-0005-0000-0000-00000A490000}"/>
    <cellStyle name="Output 4 2 4 6 2" xfId="18699" xr:uid="{00000000-0005-0000-0000-00000B490000}"/>
    <cellStyle name="Output 4 2 4 7" xfId="18700" xr:uid="{00000000-0005-0000-0000-00000C490000}"/>
    <cellStyle name="Output 4 2 4 7 2" xfId="18701" xr:uid="{00000000-0005-0000-0000-00000D490000}"/>
    <cellStyle name="Output 4 2 4 7 3" xfId="30611" xr:uid="{00000000-0005-0000-0000-000093770000}"/>
    <cellStyle name="Output 4 2 4 8" xfId="18702" xr:uid="{00000000-0005-0000-0000-00000E490000}"/>
    <cellStyle name="Output 4 2 4 9" xfId="31511" xr:uid="{00000000-0005-0000-0000-0000177B0000}"/>
    <cellStyle name="Output 4 2 5" xfId="846" xr:uid="{00000000-0005-0000-0000-00004E030000}"/>
    <cellStyle name="Output 4 2 5 2" xfId="1903" xr:uid="{00000000-0005-0000-0000-00006F070000}"/>
    <cellStyle name="Output 4 2 5 2 2" xfId="18703" xr:uid="{00000000-0005-0000-0000-00000F490000}"/>
    <cellStyle name="Output 4 2 5 2 2 2" xfId="18704" xr:uid="{00000000-0005-0000-0000-000010490000}"/>
    <cellStyle name="Output 4 2 5 2 2 2 2" xfId="18705" xr:uid="{00000000-0005-0000-0000-000011490000}"/>
    <cellStyle name="Output 4 2 5 2 2 2 2 2" xfId="27906" xr:uid="{00000000-0005-0000-0000-0000026D0000}"/>
    <cellStyle name="Output 4 2 5 2 2 3" xfId="18706" xr:uid="{00000000-0005-0000-0000-000012490000}"/>
    <cellStyle name="Output 4 2 5 2 2 3 2" xfId="18707" xr:uid="{00000000-0005-0000-0000-000013490000}"/>
    <cellStyle name="Output 4 2 5 2 2 3 2 2" xfId="26879" xr:uid="{00000000-0005-0000-0000-0000FF680000}"/>
    <cellStyle name="Output 4 2 5 2 2 4" xfId="18708" xr:uid="{00000000-0005-0000-0000-000014490000}"/>
    <cellStyle name="Output 4 2 5 2 2 5" xfId="26423" xr:uid="{00000000-0005-0000-0000-000037670000}"/>
    <cellStyle name="Output 4 2 5 2 3" xfId="18709" xr:uid="{00000000-0005-0000-0000-000015490000}"/>
    <cellStyle name="Output 4 2 5 2 3 2" xfId="18710" xr:uid="{00000000-0005-0000-0000-000016490000}"/>
    <cellStyle name="Output 4 2 5 2 3 2 2" xfId="29212" xr:uid="{00000000-0005-0000-0000-00001C720000}"/>
    <cellStyle name="Output 4 2 5 2 4" xfId="18711" xr:uid="{00000000-0005-0000-0000-000017490000}"/>
    <cellStyle name="Output 4 2 5 2 4 2" xfId="18712" xr:uid="{00000000-0005-0000-0000-000018490000}"/>
    <cellStyle name="Output 4 2 5 2 5" xfId="18713" xr:uid="{00000000-0005-0000-0000-000019490000}"/>
    <cellStyle name="Output 4 2 5 2 6" xfId="32030" xr:uid="{00000000-0005-0000-0000-00001E7D0000}"/>
    <cellStyle name="Output 4 2 5 3" xfId="18714" xr:uid="{00000000-0005-0000-0000-00001A490000}"/>
    <cellStyle name="Output 4 2 5 3 2" xfId="18715" xr:uid="{00000000-0005-0000-0000-00001B490000}"/>
    <cellStyle name="Output 4 2 5 3 2 2" xfId="18716" xr:uid="{00000000-0005-0000-0000-00001C490000}"/>
    <cellStyle name="Output 4 2 5 3 3" xfId="18717" xr:uid="{00000000-0005-0000-0000-00001D490000}"/>
    <cellStyle name="Output 4 2 5 3 3 2" xfId="18718" xr:uid="{00000000-0005-0000-0000-00001E490000}"/>
    <cellStyle name="Output 4 2 5 3 4" xfId="18719" xr:uid="{00000000-0005-0000-0000-00001F490000}"/>
    <cellStyle name="Output 4 2 5 3 5" xfId="32390" xr:uid="{00000000-0005-0000-0000-0000867E0000}"/>
    <cellStyle name="Output 4 2 5 4" xfId="18720" xr:uid="{00000000-0005-0000-0000-000020490000}"/>
    <cellStyle name="Output 4 2 5 4 2" xfId="18721" xr:uid="{00000000-0005-0000-0000-000021490000}"/>
    <cellStyle name="Output 4 2 5 4 3" xfId="29228" xr:uid="{00000000-0005-0000-0000-00002C720000}"/>
    <cellStyle name="Output 4 2 5 5" xfId="18722" xr:uid="{00000000-0005-0000-0000-000022490000}"/>
    <cellStyle name="Output 4 2 5 5 2" xfId="18723" xr:uid="{00000000-0005-0000-0000-000023490000}"/>
    <cellStyle name="Output 4 2 5 6" xfId="18724" xr:uid="{00000000-0005-0000-0000-000024490000}"/>
    <cellStyle name="Output 4 2 5 7" xfId="31474" xr:uid="{00000000-0005-0000-0000-0000F27A0000}"/>
    <cellStyle name="Output 4 2 6" xfId="1143" xr:uid="{00000000-0005-0000-0000-000077040000}"/>
    <cellStyle name="Output 4 2 6 2" xfId="2146" xr:uid="{00000000-0005-0000-0000-000062080000}"/>
    <cellStyle name="Output 4 2 6 2 2" xfId="18725" xr:uid="{00000000-0005-0000-0000-000025490000}"/>
    <cellStyle name="Output 4 2 6 2 2 2" xfId="18726" xr:uid="{00000000-0005-0000-0000-000026490000}"/>
    <cellStyle name="Output 4 2 6 2 2 2 2" xfId="18727" xr:uid="{00000000-0005-0000-0000-000027490000}"/>
    <cellStyle name="Output 4 2 6 2 2 2 3" xfId="30788" xr:uid="{00000000-0005-0000-0000-000044780000}"/>
    <cellStyle name="Output 4 2 6 2 2 3" xfId="18728" xr:uid="{00000000-0005-0000-0000-000028490000}"/>
    <cellStyle name="Output 4 2 6 2 2 3 2" xfId="18729" xr:uid="{00000000-0005-0000-0000-000029490000}"/>
    <cellStyle name="Output 4 2 6 2 2 4" xfId="18730" xr:uid="{00000000-0005-0000-0000-00002A490000}"/>
    <cellStyle name="Output 4 2 6 2 2 5" xfId="26232" xr:uid="{00000000-0005-0000-0000-000078660000}"/>
    <cellStyle name="Output 4 2 6 2 3" xfId="18731" xr:uid="{00000000-0005-0000-0000-00002B490000}"/>
    <cellStyle name="Output 4 2 6 2 3 2" xfId="18732" xr:uid="{00000000-0005-0000-0000-00002C490000}"/>
    <cellStyle name="Output 4 2 6 2 3 3" xfId="25779" xr:uid="{00000000-0005-0000-0000-0000B3640000}"/>
    <cellStyle name="Output 4 2 6 2 4" xfId="18733" xr:uid="{00000000-0005-0000-0000-00002D490000}"/>
    <cellStyle name="Output 4 2 6 2 4 2" xfId="18734" xr:uid="{00000000-0005-0000-0000-00002E490000}"/>
    <cellStyle name="Output 4 2 6 2 4 2 2" xfId="29770" xr:uid="{00000000-0005-0000-0000-00004A740000}"/>
    <cellStyle name="Output 4 2 6 2 5" xfId="18735" xr:uid="{00000000-0005-0000-0000-00002F490000}"/>
    <cellStyle name="Output 4 2 6 2 6" xfId="32176" xr:uid="{00000000-0005-0000-0000-0000B07D0000}"/>
    <cellStyle name="Output 4 2 6 3" xfId="18736" xr:uid="{00000000-0005-0000-0000-000030490000}"/>
    <cellStyle name="Output 4 2 6 3 2" xfId="18737" xr:uid="{00000000-0005-0000-0000-000031490000}"/>
    <cellStyle name="Output 4 2 6 3 2 2" xfId="18738" xr:uid="{00000000-0005-0000-0000-000032490000}"/>
    <cellStyle name="Output 4 2 6 3 2 3" xfId="26780" xr:uid="{00000000-0005-0000-0000-00009C680000}"/>
    <cellStyle name="Output 4 2 6 3 3" xfId="18739" xr:uid="{00000000-0005-0000-0000-000033490000}"/>
    <cellStyle name="Output 4 2 6 3 3 2" xfId="18740" xr:uid="{00000000-0005-0000-0000-000034490000}"/>
    <cellStyle name="Output 4 2 6 3 4" xfId="18741" xr:uid="{00000000-0005-0000-0000-000035490000}"/>
    <cellStyle name="Output 4 2 6 3 4 2" xfId="29290" xr:uid="{00000000-0005-0000-0000-00006A720000}"/>
    <cellStyle name="Output 4 2 6 3 5" xfId="32525" xr:uid="{00000000-0005-0000-0000-00000D7F0000}"/>
    <cellStyle name="Output 4 2 6 4" xfId="18742" xr:uid="{00000000-0005-0000-0000-000036490000}"/>
    <cellStyle name="Output 4 2 6 4 2" xfId="18743" xr:uid="{00000000-0005-0000-0000-000037490000}"/>
    <cellStyle name="Output 4 2 6 5" xfId="18744" xr:uid="{00000000-0005-0000-0000-000038490000}"/>
    <cellStyle name="Output 4 2 6 5 2" xfId="18745" xr:uid="{00000000-0005-0000-0000-000039490000}"/>
    <cellStyle name="Output 4 2 6 6" xfId="18746" xr:uid="{00000000-0005-0000-0000-00003A490000}"/>
    <cellStyle name="Output 4 2 6 7" xfId="31641" xr:uid="{00000000-0005-0000-0000-0000997B0000}"/>
    <cellStyle name="Output 4 2 7" xfId="1814" xr:uid="{00000000-0005-0000-0000-000016070000}"/>
    <cellStyle name="Output 4 2 7 2" xfId="18747" xr:uid="{00000000-0005-0000-0000-00003B490000}"/>
    <cellStyle name="Output 4 2 7 2 2" xfId="18748" xr:uid="{00000000-0005-0000-0000-00003C490000}"/>
    <cellStyle name="Output 4 2 7 2 2 2" xfId="18749" xr:uid="{00000000-0005-0000-0000-00003D490000}"/>
    <cellStyle name="Output 4 2 7 2 3" xfId="18750" xr:uid="{00000000-0005-0000-0000-00003E490000}"/>
    <cellStyle name="Output 4 2 7 2 3 2" xfId="18751" xr:uid="{00000000-0005-0000-0000-00003F490000}"/>
    <cellStyle name="Output 4 2 7 2 4" xfId="18752" xr:uid="{00000000-0005-0000-0000-000040490000}"/>
    <cellStyle name="Output 4 2 7 2 5" xfId="28566" xr:uid="{00000000-0005-0000-0000-0000966F0000}"/>
    <cellStyle name="Output 4 2 7 3" xfId="18753" xr:uid="{00000000-0005-0000-0000-000041490000}"/>
    <cellStyle name="Output 4 2 7 3 2" xfId="18754" xr:uid="{00000000-0005-0000-0000-000042490000}"/>
    <cellStyle name="Output 4 2 7 3 3" xfId="27936" xr:uid="{00000000-0005-0000-0000-0000206D0000}"/>
    <cellStyle name="Output 4 2 7 4" xfId="18755" xr:uid="{00000000-0005-0000-0000-000043490000}"/>
    <cellStyle name="Output 4 2 7 4 2" xfId="18756" xr:uid="{00000000-0005-0000-0000-000044490000}"/>
    <cellStyle name="Output 4 2 7 5" xfId="18757" xr:uid="{00000000-0005-0000-0000-000045490000}"/>
    <cellStyle name="Output 4 2 7 5 2" xfId="30785" xr:uid="{00000000-0005-0000-0000-000041780000}"/>
    <cellStyle name="Output 4 2 7 6" xfId="28281" xr:uid="{00000000-0005-0000-0000-0000796E0000}"/>
    <cellStyle name="Output 4 2 8" xfId="18758" xr:uid="{00000000-0005-0000-0000-000046490000}"/>
    <cellStyle name="Output 4 2 8 2" xfId="18759" xr:uid="{00000000-0005-0000-0000-000047490000}"/>
    <cellStyle name="Output 4 2 9" xfId="18760" xr:uid="{00000000-0005-0000-0000-000048490000}"/>
    <cellStyle name="Output 4 2 9 2" xfId="18761" xr:uid="{00000000-0005-0000-0000-000049490000}"/>
    <cellStyle name="Output 4 3" xfId="1025" xr:uid="{00000000-0005-0000-0000-000001040000}"/>
    <cellStyle name="Output 4 3 2" xfId="1443" xr:uid="{00000000-0005-0000-0000-0000A3050000}"/>
    <cellStyle name="Output 4 3 2 2" xfId="1705" xr:uid="{00000000-0005-0000-0000-0000A9060000}"/>
    <cellStyle name="Output 4 3 2 2 2" xfId="2690" xr:uid="{00000000-0005-0000-0000-0000820A0000}"/>
    <cellStyle name="Output 4 3 2 2 2 2" xfId="18762" xr:uid="{00000000-0005-0000-0000-00004A490000}"/>
    <cellStyle name="Output 4 3 2 2 2 2 2" xfId="18763" xr:uid="{00000000-0005-0000-0000-00004B490000}"/>
    <cellStyle name="Output 4 3 2 2 2 2 2 2" xfId="18764" xr:uid="{00000000-0005-0000-0000-00004C490000}"/>
    <cellStyle name="Output 4 3 2 2 2 2 3" xfId="18765" xr:uid="{00000000-0005-0000-0000-00004D490000}"/>
    <cellStyle name="Output 4 3 2 2 2 2 3 2" xfId="18766" xr:uid="{00000000-0005-0000-0000-00004E490000}"/>
    <cellStyle name="Output 4 3 2 2 2 2 3 2 2" xfId="27463" xr:uid="{00000000-0005-0000-0000-0000476B0000}"/>
    <cellStyle name="Output 4 3 2 2 2 2 4" xfId="18767" xr:uid="{00000000-0005-0000-0000-00004F490000}"/>
    <cellStyle name="Output 4 3 2 2 2 2 5" xfId="29946" xr:uid="{00000000-0005-0000-0000-0000FA740000}"/>
    <cellStyle name="Output 4 3 2 2 2 3" xfId="18768" xr:uid="{00000000-0005-0000-0000-000050490000}"/>
    <cellStyle name="Output 4 3 2 2 2 3 2" xfId="18769" xr:uid="{00000000-0005-0000-0000-000051490000}"/>
    <cellStyle name="Output 4 3 2 2 2 3 2 2" xfId="26315" xr:uid="{00000000-0005-0000-0000-0000CB660000}"/>
    <cellStyle name="Output 4 3 2 2 2 4" xfId="18770" xr:uid="{00000000-0005-0000-0000-000052490000}"/>
    <cellStyle name="Output 4 3 2 2 2 4 2" xfId="18771" xr:uid="{00000000-0005-0000-0000-000053490000}"/>
    <cellStyle name="Output 4 3 2 2 2 4 3" xfId="25541" xr:uid="{00000000-0005-0000-0000-0000C5630000}"/>
    <cellStyle name="Output 4 3 2 2 2 5" xfId="18772" xr:uid="{00000000-0005-0000-0000-000054490000}"/>
    <cellStyle name="Output 4 3 2 2 2 6" xfId="32295" xr:uid="{00000000-0005-0000-0000-0000277E0000}"/>
    <cellStyle name="Output 4 3 2 2 3" xfId="18773" xr:uid="{00000000-0005-0000-0000-000055490000}"/>
    <cellStyle name="Output 4 3 2 2 3 2" xfId="18774" xr:uid="{00000000-0005-0000-0000-000056490000}"/>
    <cellStyle name="Output 4 3 2 2 3 2 2" xfId="18775" xr:uid="{00000000-0005-0000-0000-000057490000}"/>
    <cellStyle name="Output 4 3 2 2 3 3" xfId="18776" xr:uid="{00000000-0005-0000-0000-000058490000}"/>
    <cellStyle name="Output 4 3 2 2 3 3 2" xfId="18777" xr:uid="{00000000-0005-0000-0000-000059490000}"/>
    <cellStyle name="Output 4 3 2 2 3 4" xfId="18778" xr:uid="{00000000-0005-0000-0000-00005A490000}"/>
    <cellStyle name="Output 4 3 2 2 4" xfId="18779" xr:uid="{00000000-0005-0000-0000-00005B490000}"/>
    <cellStyle name="Output 4 3 2 2 4 2" xfId="18780" xr:uid="{00000000-0005-0000-0000-00005C490000}"/>
    <cellStyle name="Output 4 3 2 2 4 3" xfId="27722" xr:uid="{00000000-0005-0000-0000-00004A6C0000}"/>
    <cellStyle name="Output 4 3 2 2 5" xfId="18781" xr:uid="{00000000-0005-0000-0000-00005D490000}"/>
    <cellStyle name="Output 4 3 2 2 5 2" xfId="18782" xr:uid="{00000000-0005-0000-0000-00005E490000}"/>
    <cellStyle name="Output 4 3 2 2 6" xfId="18783" xr:uid="{00000000-0005-0000-0000-00005F490000}"/>
    <cellStyle name="Output 4 3 2 2 7" xfId="31858" xr:uid="{00000000-0005-0000-0000-0000727C0000}"/>
    <cellStyle name="Output 4 3 2 3" xfId="2434" xr:uid="{00000000-0005-0000-0000-000082090000}"/>
    <cellStyle name="Output 4 3 2 3 2" xfId="18784" xr:uid="{00000000-0005-0000-0000-000060490000}"/>
    <cellStyle name="Output 4 3 2 3 2 2" xfId="18785" xr:uid="{00000000-0005-0000-0000-000061490000}"/>
    <cellStyle name="Output 4 3 2 3 2 2 2" xfId="18786" xr:uid="{00000000-0005-0000-0000-000062490000}"/>
    <cellStyle name="Output 4 3 2 3 2 3" xfId="18787" xr:uid="{00000000-0005-0000-0000-000063490000}"/>
    <cellStyle name="Output 4 3 2 3 2 3 2" xfId="18788" xr:uid="{00000000-0005-0000-0000-000064490000}"/>
    <cellStyle name="Output 4 3 2 3 2 4" xfId="18789" xr:uid="{00000000-0005-0000-0000-000065490000}"/>
    <cellStyle name="Output 4 3 2 3 3" xfId="18790" xr:uid="{00000000-0005-0000-0000-000066490000}"/>
    <cellStyle name="Output 4 3 2 3 3 2" xfId="18791" xr:uid="{00000000-0005-0000-0000-000067490000}"/>
    <cellStyle name="Output 4 3 2 3 4" xfId="18792" xr:uid="{00000000-0005-0000-0000-000068490000}"/>
    <cellStyle name="Output 4 3 2 3 4 2" xfId="18793" xr:uid="{00000000-0005-0000-0000-000069490000}"/>
    <cellStyle name="Output 4 3 2 3 5" xfId="18794" xr:uid="{00000000-0005-0000-0000-00006A490000}"/>
    <cellStyle name="Output 4 3 2 4" xfId="18795" xr:uid="{00000000-0005-0000-0000-00006B490000}"/>
    <cellStyle name="Output 4 3 2 4 2" xfId="18796" xr:uid="{00000000-0005-0000-0000-00006C490000}"/>
    <cellStyle name="Output 4 3 2 4 2 2" xfId="18797" xr:uid="{00000000-0005-0000-0000-00006D490000}"/>
    <cellStyle name="Output 4 3 2 4 3" xfId="18798" xr:uid="{00000000-0005-0000-0000-00006E490000}"/>
    <cellStyle name="Output 4 3 2 4 3 2" xfId="18799" xr:uid="{00000000-0005-0000-0000-00006F490000}"/>
    <cellStyle name="Output 4 3 2 4 3 2 2" xfId="27901" xr:uid="{00000000-0005-0000-0000-0000FD6C0000}"/>
    <cellStyle name="Output 4 3 2 4 4" xfId="18800" xr:uid="{00000000-0005-0000-0000-000070490000}"/>
    <cellStyle name="Output 4 3 2 5" xfId="18801" xr:uid="{00000000-0005-0000-0000-000071490000}"/>
    <cellStyle name="Output 4 3 2 5 2" xfId="18802" xr:uid="{00000000-0005-0000-0000-000072490000}"/>
    <cellStyle name="Output 4 3 2 6" xfId="18803" xr:uid="{00000000-0005-0000-0000-000073490000}"/>
    <cellStyle name="Output 4 3 2 6 2" xfId="18804" xr:uid="{00000000-0005-0000-0000-000074490000}"/>
    <cellStyle name="Output 4 3 2 7" xfId="18805" xr:uid="{00000000-0005-0000-0000-000075490000}"/>
    <cellStyle name="Output 4 3 2 8" xfId="26717" xr:uid="{00000000-0005-0000-0000-00005D680000}"/>
    <cellStyle name="Output 4 3 3" xfId="822" xr:uid="{00000000-0005-0000-0000-000036030000}"/>
    <cellStyle name="Output 4 3 3 2" xfId="1893" xr:uid="{00000000-0005-0000-0000-000065070000}"/>
    <cellStyle name="Output 4 3 3 2 2" xfId="18806" xr:uid="{00000000-0005-0000-0000-000076490000}"/>
    <cellStyle name="Output 4 3 3 2 2 2" xfId="18807" xr:uid="{00000000-0005-0000-0000-000077490000}"/>
    <cellStyle name="Output 4 3 3 2 2 2 2" xfId="18808" xr:uid="{00000000-0005-0000-0000-000078490000}"/>
    <cellStyle name="Output 4 3 3 2 2 3" xfId="18809" xr:uid="{00000000-0005-0000-0000-000079490000}"/>
    <cellStyle name="Output 4 3 3 2 2 3 2" xfId="18810" xr:uid="{00000000-0005-0000-0000-00007A490000}"/>
    <cellStyle name="Output 4 3 3 2 2 4" xfId="18811" xr:uid="{00000000-0005-0000-0000-00007B490000}"/>
    <cellStyle name="Output 4 3 3 2 2 5" xfId="29475" xr:uid="{00000000-0005-0000-0000-000023730000}"/>
    <cellStyle name="Output 4 3 3 2 3" xfId="18812" xr:uid="{00000000-0005-0000-0000-00007C490000}"/>
    <cellStyle name="Output 4 3 3 2 3 2" xfId="18813" xr:uid="{00000000-0005-0000-0000-00007D490000}"/>
    <cellStyle name="Output 4 3 3 2 3 2 2" xfId="30817" xr:uid="{00000000-0005-0000-0000-000061780000}"/>
    <cellStyle name="Output 4 3 3 2 4" xfId="18814" xr:uid="{00000000-0005-0000-0000-00007E490000}"/>
    <cellStyle name="Output 4 3 3 2 4 2" xfId="18815" xr:uid="{00000000-0005-0000-0000-00007F490000}"/>
    <cellStyle name="Output 4 3 3 2 4 3" xfId="25439" xr:uid="{00000000-0005-0000-0000-00005F630000}"/>
    <cellStyle name="Output 4 3 3 2 5" xfId="18816" xr:uid="{00000000-0005-0000-0000-000080490000}"/>
    <cellStyle name="Output 4 3 3 2 6" xfId="32024" xr:uid="{00000000-0005-0000-0000-0000187D0000}"/>
    <cellStyle name="Output 4 3 3 3" xfId="18817" xr:uid="{00000000-0005-0000-0000-000081490000}"/>
    <cellStyle name="Output 4 3 3 3 2" xfId="18818" xr:uid="{00000000-0005-0000-0000-000082490000}"/>
    <cellStyle name="Output 4 3 3 3 2 2" xfId="18819" xr:uid="{00000000-0005-0000-0000-000083490000}"/>
    <cellStyle name="Output 4 3 3 3 3" xfId="18820" xr:uid="{00000000-0005-0000-0000-000084490000}"/>
    <cellStyle name="Output 4 3 3 3 3 2" xfId="18821" xr:uid="{00000000-0005-0000-0000-000085490000}"/>
    <cellStyle name="Output 4 3 3 3 3 3" xfId="30253" xr:uid="{00000000-0005-0000-0000-00002D760000}"/>
    <cellStyle name="Output 4 3 3 3 4" xfId="18822" xr:uid="{00000000-0005-0000-0000-000086490000}"/>
    <cellStyle name="Output 4 3 3 3 5" xfId="32381" xr:uid="{00000000-0005-0000-0000-00007D7E0000}"/>
    <cellStyle name="Output 4 3 3 4" xfId="18823" xr:uid="{00000000-0005-0000-0000-000087490000}"/>
    <cellStyle name="Output 4 3 3 4 2" xfId="18824" xr:uid="{00000000-0005-0000-0000-000088490000}"/>
    <cellStyle name="Output 4 3 3 5" xfId="18825" xr:uid="{00000000-0005-0000-0000-000089490000}"/>
    <cellStyle name="Output 4 3 3 5 2" xfId="18826" xr:uid="{00000000-0005-0000-0000-00008A490000}"/>
    <cellStyle name="Output 4 3 3 5 2 2" xfId="28731" xr:uid="{00000000-0005-0000-0000-00003B700000}"/>
    <cellStyle name="Output 4 3 3 5 3" xfId="29825" xr:uid="{00000000-0005-0000-0000-000081740000}"/>
    <cellStyle name="Output 4 3 3 6" xfId="18827" xr:uid="{00000000-0005-0000-0000-00008B490000}"/>
    <cellStyle name="Output 4 3 3 6 2" xfId="28637" xr:uid="{00000000-0005-0000-0000-0000DD6F0000}"/>
    <cellStyle name="Output 4 3 3 7" xfId="31472" xr:uid="{00000000-0005-0000-0000-0000F07A0000}"/>
    <cellStyle name="Output 4 3 4" xfId="1062" xr:uid="{00000000-0005-0000-0000-000026040000}"/>
    <cellStyle name="Output 4 3 4 2" xfId="2072" xr:uid="{00000000-0005-0000-0000-000018080000}"/>
    <cellStyle name="Output 4 3 4 2 2" xfId="18828" xr:uid="{00000000-0005-0000-0000-00008C490000}"/>
    <cellStyle name="Output 4 3 4 2 2 2" xfId="18829" xr:uid="{00000000-0005-0000-0000-00008D490000}"/>
    <cellStyle name="Output 4 3 4 2 2 2 2" xfId="18830" xr:uid="{00000000-0005-0000-0000-00008E490000}"/>
    <cellStyle name="Output 4 3 4 2 2 2 3" xfId="31251" xr:uid="{00000000-0005-0000-0000-0000137A0000}"/>
    <cellStyle name="Output 4 3 4 2 2 3" xfId="18831" xr:uid="{00000000-0005-0000-0000-00008F490000}"/>
    <cellStyle name="Output 4 3 4 2 2 3 2" xfId="18832" xr:uid="{00000000-0005-0000-0000-000090490000}"/>
    <cellStyle name="Output 4 3 4 2 2 3 2 2" xfId="28852" xr:uid="{00000000-0005-0000-0000-0000B4700000}"/>
    <cellStyle name="Output 4 3 4 2 2 4" xfId="18833" xr:uid="{00000000-0005-0000-0000-000091490000}"/>
    <cellStyle name="Output 4 3 4 2 2 5" xfId="26506" xr:uid="{00000000-0005-0000-0000-00008A670000}"/>
    <cellStyle name="Output 4 3 4 2 3" xfId="18834" xr:uid="{00000000-0005-0000-0000-000092490000}"/>
    <cellStyle name="Output 4 3 4 2 3 2" xfId="18835" xr:uid="{00000000-0005-0000-0000-000093490000}"/>
    <cellStyle name="Output 4 3 4 2 4" xfId="18836" xr:uid="{00000000-0005-0000-0000-000094490000}"/>
    <cellStyle name="Output 4 3 4 2 4 2" xfId="18837" xr:uid="{00000000-0005-0000-0000-000095490000}"/>
    <cellStyle name="Output 4 3 4 2 4 2 2" xfId="29647" xr:uid="{00000000-0005-0000-0000-0000CF730000}"/>
    <cellStyle name="Output 4 3 4 2 5" xfId="18838" xr:uid="{00000000-0005-0000-0000-000096490000}"/>
    <cellStyle name="Output 4 3 4 2 6" xfId="32132" xr:uid="{00000000-0005-0000-0000-0000847D0000}"/>
    <cellStyle name="Output 4 3 4 3" xfId="18839" xr:uid="{00000000-0005-0000-0000-000097490000}"/>
    <cellStyle name="Output 4 3 4 3 2" xfId="18840" xr:uid="{00000000-0005-0000-0000-000098490000}"/>
    <cellStyle name="Output 4 3 4 3 2 2" xfId="18841" xr:uid="{00000000-0005-0000-0000-000099490000}"/>
    <cellStyle name="Output 4 3 4 3 2 2 2" xfId="30939" xr:uid="{00000000-0005-0000-0000-0000DB780000}"/>
    <cellStyle name="Output 4 3 4 3 3" xfId="18842" xr:uid="{00000000-0005-0000-0000-00009A490000}"/>
    <cellStyle name="Output 4 3 4 3 3 2" xfId="18843" xr:uid="{00000000-0005-0000-0000-00009B490000}"/>
    <cellStyle name="Output 4 3 4 3 4" xfId="18844" xr:uid="{00000000-0005-0000-0000-00009C490000}"/>
    <cellStyle name="Output 4 3 4 3 5" xfId="32482" xr:uid="{00000000-0005-0000-0000-0000E27E0000}"/>
    <cellStyle name="Output 4 3 4 4" xfId="18845" xr:uid="{00000000-0005-0000-0000-00009D490000}"/>
    <cellStyle name="Output 4 3 4 4 2" xfId="18846" xr:uid="{00000000-0005-0000-0000-00009E490000}"/>
    <cellStyle name="Output 4 3 4 4 3" xfId="28764" xr:uid="{00000000-0005-0000-0000-00005C700000}"/>
    <cellStyle name="Output 4 3 4 5" xfId="18847" xr:uid="{00000000-0005-0000-0000-00009F490000}"/>
    <cellStyle name="Output 4 3 4 5 2" xfId="18848" xr:uid="{00000000-0005-0000-0000-0000A0490000}"/>
    <cellStyle name="Output 4 3 4 5 3" xfId="28535" xr:uid="{00000000-0005-0000-0000-0000776F0000}"/>
    <cellStyle name="Output 4 3 4 6" xfId="18849" xr:uid="{00000000-0005-0000-0000-0000A1490000}"/>
    <cellStyle name="Output 4 3 4 7" xfId="31168" xr:uid="{00000000-0005-0000-0000-0000C0790000}"/>
    <cellStyle name="Output 4 3 5" xfId="2040" xr:uid="{00000000-0005-0000-0000-0000F8070000}"/>
    <cellStyle name="Output 4 3 5 2" xfId="18850" xr:uid="{00000000-0005-0000-0000-0000A2490000}"/>
    <cellStyle name="Output 4 3 5 2 2" xfId="18851" xr:uid="{00000000-0005-0000-0000-0000A3490000}"/>
    <cellStyle name="Output 4 3 5 2 2 2" xfId="18852" xr:uid="{00000000-0005-0000-0000-0000A4490000}"/>
    <cellStyle name="Output 4 3 5 2 3" xfId="18853" xr:uid="{00000000-0005-0000-0000-0000A5490000}"/>
    <cellStyle name="Output 4 3 5 2 3 2" xfId="18854" xr:uid="{00000000-0005-0000-0000-0000A6490000}"/>
    <cellStyle name="Output 4 3 5 2 4" xfId="18855" xr:uid="{00000000-0005-0000-0000-0000A7490000}"/>
    <cellStyle name="Output 4 3 5 3" xfId="18856" xr:uid="{00000000-0005-0000-0000-0000A8490000}"/>
    <cellStyle name="Output 4 3 5 3 2" xfId="18857" xr:uid="{00000000-0005-0000-0000-0000A9490000}"/>
    <cellStyle name="Output 4 3 5 3 3" xfId="27784" xr:uid="{00000000-0005-0000-0000-0000886C0000}"/>
    <cellStyle name="Output 4 3 5 4" xfId="18858" xr:uid="{00000000-0005-0000-0000-0000AA490000}"/>
    <cellStyle name="Output 4 3 5 4 2" xfId="18859" xr:uid="{00000000-0005-0000-0000-0000AB490000}"/>
    <cellStyle name="Output 4 3 5 4 2 2" xfId="26109" xr:uid="{00000000-0005-0000-0000-0000FD650000}"/>
    <cellStyle name="Output 4 3 5 5" xfId="18860" xr:uid="{00000000-0005-0000-0000-0000AC490000}"/>
    <cellStyle name="Output 4 3 5 5 2" xfId="27093" xr:uid="{00000000-0005-0000-0000-0000D5690000}"/>
    <cellStyle name="Output 4 3 5 6" xfId="32112" xr:uid="{00000000-0005-0000-0000-0000707D0000}"/>
    <cellStyle name="Output 4 3 6" xfId="18861" xr:uid="{00000000-0005-0000-0000-0000AD490000}"/>
    <cellStyle name="Output 4 3 6 2" xfId="18862" xr:uid="{00000000-0005-0000-0000-0000AE490000}"/>
    <cellStyle name="Output 4 3 6 2 2" xfId="18863" xr:uid="{00000000-0005-0000-0000-0000AF490000}"/>
    <cellStyle name="Output 4 3 6 3" xfId="18864" xr:uid="{00000000-0005-0000-0000-0000B0490000}"/>
    <cellStyle name="Output 4 3 6 3 2" xfId="18865" xr:uid="{00000000-0005-0000-0000-0000B1490000}"/>
    <cellStyle name="Output 4 3 6 4" xfId="18866" xr:uid="{00000000-0005-0000-0000-0000B2490000}"/>
    <cellStyle name="Output 4 3 6 4 2" xfId="30590" xr:uid="{00000000-0005-0000-0000-00007E770000}"/>
    <cellStyle name="Output 4 3 6 5" xfId="31228" xr:uid="{00000000-0005-0000-0000-0000FC790000}"/>
    <cellStyle name="Output 4 3 7" xfId="18867" xr:uid="{00000000-0005-0000-0000-0000B3490000}"/>
    <cellStyle name="Output 4 3 7 2" xfId="18868" xr:uid="{00000000-0005-0000-0000-0000B4490000}"/>
    <cellStyle name="Output 4 3 8" xfId="18869" xr:uid="{00000000-0005-0000-0000-0000B5490000}"/>
    <cellStyle name="Output 4 3 8 2" xfId="18870" xr:uid="{00000000-0005-0000-0000-0000B6490000}"/>
    <cellStyle name="Output 4 3 9" xfId="18871" xr:uid="{00000000-0005-0000-0000-0000B7490000}"/>
    <cellStyle name="Output 4 4" xfId="1124" xr:uid="{00000000-0005-0000-0000-000064040000}"/>
    <cellStyle name="Output 4 4 2" xfId="1481" xr:uid="{00000000-0005-0000-0000-0000C9050000}"/>
    <cellStyle name="Output 4 4 2 2" xfId="1743" xr:uid="{00000000-0005-0000-0000-0000CF060000}"/>
    <cellStyle name="Output 4 4 2 2 2" xfId="2728" xr:uid="{00000000-0005-0000-0000-0000A80A0000}"/>
    <cellStyle name="Output 4 4 2 2 2 2" xfId="18872" xr:uid="{00000000-0005-0000-0000-0000B8490000}"/>
    <cellStyle name="Output 4 4 2 2 2 2 2" xfId="18873" xr:uid="{00000000-0005-0000-0000-0000B9490000}"/>
    <cellStyle name="Output 4 4 2 2 2 2 2 2" xfId="18874" xr:uid="{00000000-0005-0000-0000-0000BA490000}"/>
    <cellStyle name="Output 4 4 2 2 2 2 3" xfId="18875" xr:uid="{00000000-0005-0000-0000-0000BB490000}"/>
    <cellStyle name="Output 4 4 2 2 2 2 3 2" xfId="18876" xr:uid="{00000000-0005-0000-0000-0000BC490000}"/>
    <cellStyle name="Output 4 4 2 2 2 2 3 3" xfId="26107" xr:uid="{00000000-0005-0000-0000-0000FB650000}"/>
    <cellStyle name="Output 4 4 2 2 2 2 4" xfId="18877" xr:uid="{00000000-0005-0000-0000-0000BD490000}"/>
    <cellStyle name="Output 4 4 2 2 2 3" xfId="18878" xr:uid="{00000000-0005-0000-0000-0000BE490000}"/>
    <cellStyle name="Output 4 4 2 2 2 3 2" xfId="18879" xr:uid="{00000000-0005-0000-0000-0000BF490000}"/>
    <cellStyle name="Output 4 4 2 2 2 3 3" xfId="25645" xr:uid="{00000000-0005-0000-0000-00002D640000}"/>
    <cellStyle name="Output 4 4 2 2 2 4" xfId="18880" xr:uid="{00000000-0005-0000-0000-0000C0490000}"/>
    <cellStyle name="Output 4 4 2 2 2 4 2" xfId="18881" xr:uid="{00000000-0005-0000-0000-0000C1490000}"/>
    <cellStyle name="Output 4 4 2 2 2 5" xfId="18882" xr:uid="{00000000-0005-0000-0000-0000C2490000}"/>
    <cellStyle name="Output 4 4 2 2 2 6" xfId="32318" xr:uid="{00000000-0005-0000-0000-00003E7E0000}"/>
    <cellStyle name="Output 4 4 2 2 3" xfId="18883" xr:uid="{00000000-0005-0000-0000-0000C3490000}"/>
    <cellStyle name="Output 4 4 2 2 3 2" xfId="18884" xr:uid="{00000000-0005-0000-0000-0000C4490000}"/>
    <cellStyle name="Output 4 4 2 2 3 2 2" xfId="18885" xr:uid="{00000000-0005-0000-0000-0000C5490000}"/>
    <cellStyle name="Output 4 4 2 2 3 3" xfId="18886" xr:uid="{00000000-0005-0000-0000-0000C6490000}"/>
    <cellStyle name="Output 4 4 2 2 3 3 2" xfId="18887" xr:uid="{00000000-0005-0000-0000-0000C7490000}"/>
    <cellStyle name="Output 4 4 2 2 3 3 3" xfId="26151" xr:uid="{00000000-0005-0000-0000-000027660000}"/>
    <cellStyle name="Output 4 4 2 2 3 4" xfId="18888" xr:uid="{00000000-0005-0000-0000-0000C8490000}"/>
    <cellStyle name="Output 4 4 2 2 4" xfId="18889" xr:uid="{00000000-0005-0000-0000-0000C9490000}"/>
    <cellStyle name="Output 4 4 2 2 4 2" xfId="18890" xr:uid="{00000000-0005-0000-0000-0000CA490000}"/>
    <cellStyle name="Output 4 4 2 2 5" xfId="18891" xr:uid="{00000000-0005-0000-0000-0000CB490000}"/>
    <cellStyle name="Output 4 4 2 2 5 2" xfId="18892" xr:uid="{00000000-0005-0000-0000-0000CC490000}"/>
    <cellStyle name="Output 4 4 2 2 6" xfId="18893" xr:uid="{00000000-0005-0000-0000-0000CD490000}"/>
    <cellStyle name="Output 4 4 2 2 7" xfId="31882" xr:uid="{00000000-0005-0000-0000-00008A7C0000}"/>
    <cellStyle name="Output 4 4 2 3" xfId="2472" xr:uid="{00000000-0005-0000-0000-0000A8090000}"/>
    <cellStyle name="Output 4 4 2 3 2" xfId="18894" xr:uid="{00000000-0005-0000-0000-0000CE490000}"/>
    <cellStyle name="Output 4 4 2 3 2 2" xfId="18895" xr:uid="{00000000-0005-0000-0000-0000CF490000}"/>
    <cellStyle name="Output 4 4 2 3 2 2 2" xfId="18896" xr:uid="{00000000-0005-0000-0000-0000D0490000}"/>
    <cellStyle name="Output 4 4 2 3 2 3" xfId="18897" xr:uid="{00000000-0005-0000-0000-0000D1490000}"/>
    <cellStyle name="Output 4 4 2 3 2 3 2" xfId="18898" xr:uid="{00000000-0005-0000-0000-0000D2490000}"/>
    <cellStyle name="Output 4 4 2 3 2 3 2 2" xfId="27086" xr:uid="{00000000-0005-0000-0000-0000CE690000}"/>
    <cellStyle name="Output 4 4 2 3 2 4" xfId="18899" xr:uid="{00000000-0005-0000-0000-0000D3490000}"/>
    <cellStyle name="Output 4 4 2 3 2 4 2" xfId="25880" xr:uid="{00000000-0005-0000-0000-000018650000}"/>
    <cellStyle name="Output 4 4 2 3 3" xfId="18900" xr:uid="{00000000-0005-0000-0000-0000D4490000}"/>
    <cellStyle name="Output 4 4 2 3 3 2" xfId="18901" xr:uid="{00000000-0005-0000-0000-0000D5490000}"/>
    <cellStyle name="Output 4 4 2 3 3 3" xfId="25586" xr:uid="{00000000-0005-0000-0000-0000F2630000}"/>
    <cellStyle name="Output 4 4 2 3 4" xfId="18902" xr:uid="{00000000-0005-0000-0000-0000D6490000}"/>
    <cellStyle name="Output 4 4 2 3 4 2" xfId="18903" xr:uid="{00000000-0005-0000-0000-0000D7490000}"/>
    <cellStyle name="Output 4 4 2 3 4 2 2" xfId="30719" xr:uid="{00000000-0005-0000-0000-0000FF770000}"/>
    <cellStyle name="Output 4 4 2 3 5" xfId="18904" xr:uid="{00000000-0005-0000-0000-0000D8490000}"/>
    <cellStyle name="Output 4 4 2 4" xfId="18905" xr:uid="{00000000-0005-0000-0000-0000D9490000}"/>
    <cellStyle name="Output 4 4 2 4 2" xfId="18906" xr:uid="{00000000-0005-0000-0000-0000DA490000}"/>
    <cellStyle name="Output 4 4 2 4 2 2" xfId="18907" xr:uid="{00000000-0005-0000-0000-0000DB490000}"/>
    <cellStyle name="Output 4 4 2 4 2 3" xfId="26024" xr:uid="{00000000-0005-0000-0000-0000A8650000}"/>
    <cellStyle name="Output 4 4 2 4 3" xfId="18908" xr:uid="{00000000-0005-0000-0000-0000DC490000}"/>
    <cellStyle name="Output 4 4 2 4 3 2" xfId="18909" xr:uid="{00000000-0005-0000-0000-0000DD490000}"/>
    <cellStyle name="Output 4 4 2 4 3 3" xfId="29428" xr:uid="{00000000-0005-0000-0000-0000F4720000}"/>
    <cellStyle name="Output 4 4 2 4 4" xfId="18910" xr:uid="{00000000-0005-0000-0000-0000DE490000}"/>
    <cellStyle name="Output 4 4 2 5" xfId="18911" xr:uid="{00000000-0005-0000-0000-0000DF490000}"/>
    <cellStyle name="Output 4 4 2 5 2" xfId="18912" xr:uid="{00000000-0005-0000-0000-0000E0490000}"/>
    <cellStyle name="Output 4 4 2 6" xfId="18913" xr:uid="{00000000-0005-0000-0000-0000E1490000}"/>
    <cellStyle name="Output 4 4 2 6 2" xfId="18914" xr:uid="{00000000-0005-0000-0000-0000E2490000}"/>
    <cellStyle name="Output 4 4 2 6 3" xfId="30375" xr:uid="{00000000-0005-0000-0000-0000A7760000}"/>
    <cellStyle name="Output 4 4 2 7" xfId="18915" xr:uid="{00000000-0005-0000-0000-0000E3490000}"/>
    <cellStyle name="Output 4 4 2 7 2" xfId="29437" xr:uid="{00000000-0005-0000-0000-0000FD720000}"/>
    <cellStyle name="Output 4 4 2 8" xfId="31555" xr:uid="{00000000-0005-0000-0000-0000437B0000}"/>
    <cellStyle name="Output 4 4 3" xfId="1169" xr:uid="{00000000-0005-0000-0000-000091040000}"/>
    <cellStyle name="Output 4 4 3 2" xfId="2170" xr:uid="{00000000-0005-0000-0000-00007A080000}"/>
    <cellStyle name="Output 4 4 3 2 2" xfId="18916" xr:uid="{00000000-0005-0000-0000-0000E4490000}"/>
    <cellStyle name="Output 4 4 3 2 2 2" xfId="18917" xr:uid="{00000000-0005-0000-0000-0000E5490000}"/>
    <cellStyle name="Output 4 4 3 2 2 2 2" xfId="18918" xr:uid="{00000000-0005-0000-0000-0000E6490000}"/>
    <cellStyle name="Output 4 4 3 2 2 3" xfId="18919" xr:uid="{00000000-0005-0000-0000-0000E7490000}"/>
    <cellStyle name="Output 4 4 3 2 2 3 2" xfId="18920" xr:uid="{00000000-0005-0000-0000-0000E8490000}"/>
    <cellStyle name="Output 4 4 3 2 2 4" xfId="18921" xr:uid="{00000000-0005-0000-0000-0000E9490000}"/>
    <cellStyle name="Output 4 4 3 2 3" xfId="18922" xr:uid="{00000000-0005-0000-0000-0000EA490000}"/>
    <cellStyle name="Output 4 4 3 2 3 2" xfId="18923" xr:uid="{00000000-0005-0000-0000-0000EB490000}"/>
    <cellStyle name="Output 4 4 3 2 4" xfId="18924" xr:uid="{00000000-0005-0000-0000-0000EC490000}"/>
    <cellStyle name="Output 4 4 3 2 4 2" xfId="18925" xr:uid="{00000000-0005-0000-0000-0000ED490000}"/>
    <cellStyle name="Output 4 4 3 2 5" xfId="18926" xr:uid="{00000000-0005-0000-0000-0000EE490000}"/>
    <cellStyle name="Output 4 4 3 2 6" xfId="32191" xr:uid="{00000000-0005-0000-0000-0000BF7D0000}"/>
    <cellStyle name="Output 4 4 3 3" xfId="18927" xr:uid="{00000000-0005-0000-0000-0000EF490000}"/>
    <cellStyle name="Output 4 4 3 3 2" xfId="18928" xr:uid="{00000000-0005-0000-0000-0000F0490000}"/>
    <cellStyle name="Output 4 4 3 3 2 2" xfId="18929" xr:uid="{00000000-0005-0000-0000-0000F1490000}"/>
    <cellStyle name="Output 4 4 3 3 3" xfId="18930" xr:uid="{00000000-0005-0000-0000-0000F2490000}"/>
    <cellStyle name="Output 4 4 3 3 3 2" xfId="18931" xr:uid="{00000000-0005-0000-0000-0000F3490000}"/>
    <cellStyle name="Output 4 4 3 3 4" xfId="18932" xr:uid="{00000000-0005-0000-0000-0000F4490000}"/>
    <cellStyle name="Output 4 4 3 4" xfId="18933" xr:uid="{00000000-0005-0000-0000-0000F5490000}"/>
    <cellStyle name="Output 4 4 3 4 2" xfId="18934" xr:uid="{00000000-0005-0000-0000-0000F6490000}"/>
    <cellStyle name="Output 4 4 3 5" xfId="18935" xr:uid="{00000000-0005-0000-0000-0000F7490000}"/>
    <cellStyle name="Output 4 4 3 5 2" xfId="18936" xr:uid="{00000000-0005-0000-0000-0000F8490000}"/>
    <cellStyle name="Output 4 4 3 6" xfId="18937" xr:uid="{00000000-0005-0000-0000-0000F9490000}"/>
    <cellStyle name="Output 4 4 3 7" xfId="31644" xr:uid="{00000000-0005-0000-0000-00009C7B0000}"/>
    <cellStyle name="Output 4 4 4" xfId="1283" xr:uid="{00000000-0005-0000-0000-000003050000}"/>
    <cellStyle name="Output 4 4 4 2" xfId="2275" xr:uid="{00000000-0005-0000-0000-0000E3080000}"/>
    <cellStyle name="Output 4 4 4 2 2" xfId="18938" xr:uid="{00000000-0005-0000-0000-0000FA490000}"/>
    <cellStyle name="Output 4 4 4 2 2 2" xfId="18939" xr:uid="{00000000-0005-0000-0000-0000FB490000}"/>
    <cellStyle name="Output 4 4 4 2 2 2 2" xfId="18940" xr:uid="{00000000-0005-0000-0000-0000FC490000}"/>
    <cellStyle name="Output 4 4 4 2 2 2 3" xfId="29350" xr:uid="{00000000-0005-0000-0000-0000A6720000}"/>
    <cellStyle name="Output 4 4 4 2 2 3" xfId="18941" xr:uid="{00000000-0005-0000-0000-0000FD490000}"/>
    <cellStyle name="Output 4 4 4 2 2 3 2" xfId="18942" xr:uid="{00000000-0005-0000-0000-0000FE490000}"/>
    <cellStyle name="Output 4 4 4 2 2 4" xfId="18943" xr:uid="{00000000-0005-0000-0000-0000FF490000}"/>
    <cellStyle name="Output 4 4 4 2 3" xfId="18944" xr:uid="{00000000-0005-0000-0000-0000004A0000}"/>
    <cellStyle name="Output 4 4 4 2 3 2" xfId="18945" xr:uid="{00000000-0005-0000-0000-0000014A0000}"/>
    <cellStyle name="Output 4 4 4 2 3 3" xfId="27400" xr:uid="{00000000-0005-0000-0000-0000086B0000}"/>
    <cellStyle name="Output 4 4 4 2 4" xfId="18946" xr:uid="{00000000-0005-0000-0000-0000024A0000}"/>
    <cellStyle name="Output 4 4 4 2 4 2" xfId="18947" xr:uid="{00000000-0005-0000-0000-0000034A0000}"/>
    <cellStyle name="Output 4 4 4 2 5" xfId="18948" xr:uid="{00000000-0005-0000-0000-0000044A0000}"/>
    <cellStyle name="Output 4 4 4 3" xfId="18949" xr:uid="{00000000-0005-0000-0000-0000054A0000}"/>
    <cellStyle name="Output 4 4 4 3 2" xfId="18950" xr:uid="{00000000-0005-0000-0000-0000064A0000}"/>
    <cellStyle name="Output 4 4 4 3 2 2" xfId="18951" xr:uid="{00000000-0005-0000-0000-0000074A0000}"/>
    <cellStyle name="Output 4 4 4 3 3" xfId="18952" xr:uid="{00000000-0005-0000-0000-0000084A0000}"/>
    <cellStyle name="Output 4 4 4 3 3 2" xfId="18953" xr:uid="{00000000-0005-0000-0000-0000094A0000}"/>
    <cellStyle name="Output 4 4 4 3 3 3" xfId="27871" xr:uid="{00000000-0005-0000-0000-0000DF6C0000}"/>
    <cellStyle name="Output 4 4 4 3 4" xfId="18954" xr:uid="{00000000-0005-0000-0000-00000A4A0000}"/>
    <cellStyle name="Output 4 4 4 3 4 2" xfId="25986" xr:uid="{00000000-0005-0000-0000-000082650000}"/>
    <cellStyle name="Output 4 4 4 4" xfId="18955" xr:uid="{00000000-0005-0000-0000-00000B4A0000}"/>
    <cellStyle name="Output 4 4 4 4 2" xfId="18956" xr:uid="{00000000-0005-0000-0000-00000C4A0000}"/>
    <cellStyle name="Output 4 4 4 5" xfId="18957" xr:uid="{00000000-0005-0000-0000-00000D4A0000}"/>
    <cellStyle name="Output 4 4 4 5 2" xfId="18958" xr:uid="{00000000-0005-0000-0000-00000E4A0000}"/>
    <cellStyle name="Output 4 4 4 5 2 2" xfId="26988" xr:uid="{00000000-0005-0000-0000-00006C690000}"/>
    <cellStyle name="Output 4 4 4 5 3" xfId="25945" xr:uid="{00000000-0005-0000-0000-000059650000}"/>
    <cellStyle name="Output 4 4 4 6" xfId="18959" xr:uid="{00000000-0005-0000-0000-00000F4A0000}"/>
    <cellStyle name="Output 4 4 4 7" xfId="31661" xr:uid="{00000000-0005-0000-0000-0000AD7B0000}"/>
    <cellStyle name="Output 4 4 5" xfId="2128" xr:uid="{00000000-0005-0000-0000-000050080000}"/>
    <cellStyle name="Output 4 4 5 2" xfId="18960" xr:uid="{00000000-0005-0000-0000-0000104A0000}"/>
    <cellStyle name="Output 4 4 5 2 2" xfId="18961" xr:uid="{00000000-0005-0000-0000-0000114A0000}"/>
    <cellStyle name="Output 4 4 5 2 2 2" xfId="18962" xr:uid="{00000000-0005-0000-0000-0000124A0000}"/>
    <cellStyle name="Output 4 4 5 2 3" xfId="18963" xr:uid="{00000000-0005-0000-0000-0000134A0000}"/>
    <cellStyle name="Output 4 4 5 2 3 2" xfId="18964" xr:uid="{00000000-0005-0000-0000-0000144A0000}"/>
    <cellStyle name="Output 4 4 5 2 4" xfId="18965" xr:uid="{00000000-0005-0000-0000-0000154A0000}"/>
    <cellStyle name="Output 4 4 5 3" xfId="18966" xr:uid="{00000000-0005-0000-0000-0000164A0000}"/>
    <cellStyle name="Output 4 4 5 3 2" xfId="18967" xr:uid="{00000000-0005-0000-0000-0000174A0000}"/>
    <cellStyle name="Output 4 4 5 4" xfId="18968" xr:uid="{00000000-0005-0000-0000-0000184A0000}"/>
    <cellStyle name="Output 4 4 5 4 2" xfId="18969" xr:uid="{00000000-0005-0000-0000-0000194A0000}"/>
    <cellStyle name="Output 4 4 5 5" xfId="18970" xr:uid="{00000000-0005-0000-0000-00001A4A0000}"/>
    <cellStyle name="Output 4 4 5 6" xfId="30230" xr:uid="{00000000-0005-0000-0000-000016760000}"/>
    <cellStyle name="Output 4 4 6" xfId="18971" xr:uid="{00000000-0005-0000-0000-00001B4A0000}"/>
    <cellStyle name="Output 4 4 6 2" xfId="18972" xr:uid="{00000000-0005-0000-0000-00001C4A0000}"/>
    <cellStyle name="Output 4 4 6 2 2" xfId="18973" xr:uid="{00000000-0005-0000-0000-00001D4A0000}"/>
    <cellStyle name="Output 4 4 6 3" xfId="18974" xr:uid="{00000000-0005-0000-0000-00001E4A0000}"/>
    <cellStyle name="Output 4 4 6 3 2" xfId="18975" xr:uid="{00000000-0005-0000-0000-00001F4A0000}"/>
    <cellStyle name="Output 4 4 6 3 2 2" xfId="26152" xr:uid="{00000000-0005-0000-0000-000028660000}"/>
    <cellStyle name="Output 4 4 6 4" xfId="18976" xr:uid="{00000000-0005-0000-0000-0000204A0000}"/>
    <cellStyle name="Output 4 4 6 5" xfId="26920" xr:uid="{00000000-0005-0000-0000-000028690000}"/>
    <cellStyle name="Output 4 4 7" xfId="18977" xr:uid="{00000000-0005-0000-0000-0000214A0000}"/>
    <cellStyle name="Output 4 4 7 2" xfId="18978" xr:uid="{00000000-0005-0000-0000-0000224A0000}"/>
    <cellStyle name="Output 4 4 8" xfId="18979" xr:uid="{00000000-0005-0000-0000-0000234A0000}"/>
    <cellStyle name="Output 4 4 8 2" xfId="18980" xr:uid="{00000000-0005-0000-0000-0000244A0000}"/>
    <cellStyle name="Output 4 4 9" xfId="18981" xr:uid="{00000000-0005-0000-0000-0000254A0000}"/>
    <cellStyle name="Output 4 5" xfId="960" xr:uid="{00000000-0005-0000-0000-0000C0030000}"/>
    <cellStyle name="Output 4 5 10" xfId="31391" xr:uid="{00000000-0005-0000-0000-00009F7A0000}"/>
    <cellStyle name="Output 4 5 2" xfId="1417" xr:uid="{00000000-0005-0000-0000-000089050000}"/>
    <cellStyle name="Output 4 5 2 2" xfId="1679" xr:uid="{00000000-0005-0000-0000-00008F060000}"/>
    <cellStyle name="Output 4 5 2 2 2" xfId="2664" xr:uid="{00000000-0005-0000-0000-0000680A0000}"/>
    <cellStyle name="Output 4 5 2 2 2 2" xfId="18982" xr:uid="{00000000-0005-0000-0000-0000264A0000}"/>
    <cellStyle name="Output 4 5 2 2 2 2 2" xfId="18983" xr:uid="{00000000-0005-0000-0000-0000274A0000}"/>
    <cellStyle name="Output 4 5 2 2 2 2 2 2" xfId="18984" xr:uid="{00000000-0005-0000-0000-0000284A0000}"/>
    <cellStyle name="Output 4 5 2 2 2 2 3" xfId="18985" xr:uid="{00000000-0005-0000-0000-0000294A0000}"/>
    <cellStyle name="Output 4 5 2 2 2 2 3 2" xfId="18986" xr:uid="{00000000-0005-0000-0000-00002A4A0000}"/>
    <cellStyle name="Output 4 5 2 2 2 2 4" xfId="18987" xr:uid="{00000000-0005-0000-0000-00002B4A0000}"/>
    <cellStyle name="Output 4 5 2 2 2 3" xfId="18988" xr:uid="{00000000-0005-0000-0000-00002C4A0000}"/>
    <cellStyle name="Output 4 5 2 2 2 3 2" xfId="18989" xr:uid="{00000000-0005-0000-0000-00002D4A0000}"/>
    <cellStyle name="Output 4 5 2 2 2 4" xfId="18990" xr:uid="{00000000-0005-0000-0000-00002E4A0000}"/>
    <cellStyle name="Output 4 5 2 2 2 4 2" xfId="18991" xr:uid="{00000000-0005-0000-0000-00002F4A0000}"/>
    <cellStyle name="Output 4 5 2 2 2 4 2 2" xfId="28560" xr:uid="{00000000-0005-0000-0000-0000906F0000}"/>
    <cellStyle name="Output 4 5 2 2 2 5" xfId="18992" xr:uid="{00000000-0005-0000-0000-0000304A0000}"/>
    <cellStyle name="Output 4 5 2 2 2 5 2" xfId="29362" xr:uid="{00000000-0005-0000-0000-0000B2720000}"/>
    <cellStyle name="Output 4 5 2 2 3" xfId="18993" xr:uid="{00000000-0005-0000-0000-0000314A0000}"/>
    <cellStyle name="Output 4 5 2 2 3 2" xfId="18994" xr:uid="{00000000-0005-0000-0000-0000324A0000}"/>
    <cellStyle name="Output 4 5 2 2 3 2 2" xfId="18995" xr:uid="{00000000-0005-0000-0000-0000334A0000}"/>
    <cellStyle name="Output 4 5 2 2 3 2 2 2" xfId="25268" xr:uid="{00000000-0005-0000-0000-0000B4620000}"/>
    <cellStyle name="Output 4 5 2 2 3 3" xfId="18996" xr:uid="{00000000-0005-0000-0000-0000344A0000}"/>
    <cellStyle name="Output 4 5 2 2 3 3 2" xfId="18997" xr:uid="{00000000-0005-0000-0000-0000354A0000}"/>
    <cellStyle name="Output 4 5 2 2 3 4" xfId="18998" xr:uid="{00000000-0005-0000-0000-0000364A0000}"/>
    <cellStyle name="Output 4 5 2 2 4" xfId="18999" xr:uid="{00000000-0005-0000-0000-0000374A0000}"/>
    <cellStyle name="Output 4 5 2 2 4 2" xfId="19000" xr:uid="{00000000-0005-0000-0000-0000384A0000}"/>
    <cellStyle name="Output 4 5 2 2 5" xfId="19001" xr:uid="{00000000-0005-0000-0000-0000394A0000}"/>
    <cellStyle name="Output 4 5 2 2 5 2" xfId="19002" xr:uid="{00000000-0005-0000-0000-00003A4A0000}"/>
    <cellStyle name="Output 4 5 2 2 6" xfId="19003" xr:uid="{00000000-0005-0000-0000-00003B4A0000}"/>
    <cellStyle name="Output 4 5 2 2 7" xfId="31840" xr:uid="{00000000-0005-0000-0000-0000607C0000}"/>
    <cellStyle name="Output 4 5 2 3" xfId="2408" xr:uid="{00000000-0005-0000-0000-000068090000}"/>
    <cellStyle name="Output 4 5 2 3 2" xfId="19004" xr:uid="{00000000-0005-0000-0000-00003C4A0000}"/>
    <cellStyle name="Output 4 5 2 3 2 2" xfId="19005" xr:uid="{00000000-0005-0000-0000-00003D4A0000}"/>
    <cellStyle name="Output 4 5 2 3 2 2 2" xfId="19006" xr:uid="{00000000-0005-0000-0000-00003E4A0000}"/>
    <cellStyle name="Output 4 5 2 3 2 3" xfId="19007" xr:uid="{00000000-0005-0000-0000-00003F4A0000}"/>
    <cellStyle name="Output 4 5 2 3 2 3 2" xfId="19008" xr:uid="{00000000-0005-0000-0000-0000404A0000}"/>
    <cellStyle name="Output 4 5 2 3 2 3 3" xfId="29932" xr:uid="{00000000-0005-0000-0000-0000EC740000}"/>
    <cellStyle name="Output 4 5 2 3 2 4" xfId="19009" xr:uid="{00000000-0005-0000-0000-0000414A0000}"/>
    <cellStyle name="Output 4 5 2 3 3" xfId="19010" xr:uid="{00000000-0005-0000-0000-0000424A0000}"/>
    <cellStyle name="Output 4 5 2 3 3 2" xfId="19011" xr:uid="{00000000-0005-0000-0000-0000434A0000}"/>
    <cellStyle name="Output 4 5 2 3 3 2 2" xfId="29152" xr:uid="{00000000-0005-0000-0000-0000E0710000}"/>
    <cellStyle name="Output 4 5 2 3 3 3" xfId="27448" xr:uid="{00000000-0005-0000-0000-0000386B0000}"/>
    <cellStyle name="Output 4 5 2 3 4" xfId="19012" xr:uid="{00000000-0005-0000-0000-0000444A0000}"/>
    <cellStyle name="Output 4 5 2 3 4 2" xfId="19013" xr:uid="{00000000-0005-0000-0000-0000454A0000}"/>
    <cellStyle name="Output 4 5 2 3 5" xfId="19014" xr:uid="{00000000-0005-0000-0000-0000464A0000}"/>
    <cellStyle name="Output 4 5 2 3 6" xfId="30250" xr:uid="{00000000-0005-0000-0000-00002A760000}"/>
    <cellStyle name="Output 4 5 2 4" xfId="19015" xr:uid="{00000000-0005-0000-0000-0000474A0000}"/>
    <cellStyle name="Output 4 5 2 4 2" xfId="19016" xr:uid="{00000000-0005-0000-0000-0000484A0000}"/>
    <cellStyle name="Output 4 5 2 4 2 2" xfId="19017" xr:uid="{00000000-0005-0000-0000-0000494A0000}"/>
    <cellStyle name="Output 4 5 2 4 2 3" xfId="31023" xr:uid="{00000000-0005-0000-0000-00002F790000}"/>
    <cellStyle name="Output 4 5 2 4 3" xfId="19018" xr:uid="{00000000-0005-0000-0000-00004A4A0000}"/>
    <cellStyle name="Output 4 5 2 4 3 2" xfId="19019" xr:uid="{00000000-0005-0000-0000-00004B4A0000}"/>
    <cellStyle name="Output 4 5 2 4 3 3" xfId="27856" xr:uid="{00000000-0005-0000-0000-0000D06C0000}"/>
    <cellStyle name="Output 4 5 2 4 4" xfId="19020" xr:uid="{00000000-0005-0000-0000-00004C4A0000}"/>
    <cellStyle name="Output 4 5 2 5" xfId="19021" xr:uid="{00000000-0005-0000-0000-00004D4A0000}"/>
    <cellStyle name="Output 4 5 2 5 2" xfId="19022" xr:uid="{00000000-0005-0000-0000-00004E4A0000}"/>
    <cellStyle name="Output 4 5 2 6" xfId="19023" xr:uid="{00000000-0005-0000-0000-00004F4A0000}"/>
    <cellStyle name="Output 4 5 2 6 2" xfId="19024" xr:uid="{00000000-0005-0000-0000-0000504A0000}"/>
    <cellStyle name="Output 4 5 2 7" xfId="19025" xr:uid="{00000000-0005-0000-0000-0000514A0000}"/>
    <cellStyle name="Output 4 5 2 8" xfId="31291" xr:uid="{00000000-0005-0000-0000-00003B7A0000}"/>
    <cellStyle name="Output 4 5 3" xfId="905" xr:uid="{00000000-0005-0000-0000-000089030000}"/>
    <cellStyle name="Output 4 5 3 2" xfId="1950" xr:uid="{00000000-0005-0000-0000-00009E070000}"/>
    <cellStyle name="Output 4 5 3 2 2" xfId="19026" xr:uid="{00000000-0005-0000-0000-0000524A0000}"/>
    <cellStyle name="Output 4 5 3 2 2 2" xfId="19027" xr:uid="{00000000-0005-0000-0000-0000534A0000}"/>
    <cellStyle name="Output 4 5 3 2 2 2 2" xfId="19028" xr:uid="{00000000-0005-0000-0000-0000544A0000}"/>
    <cellStyle name="Output 4 5 3 2 2 2 3" xfId="25112" xr:uid="{00000000-0005-0000-0000-000018620000}"/>
    <cellStyle name="Output 4 5 3 2 2 3" xfId="19029" xr:uid="{00000000-0005-0000-0000-0000554A0000}"/>
    <cellStyle name="Output 4 5 3 2 2 3 2" xfId="19030" xr:uid="{00000000-0005-0000-0000-0000564A0000}"/>
    <cellStyle name="Output 4 5 3 2 2 4" xfId="19031" xr:uid="{00000000-0005-0000-0000-0000574A0000}"/>
    <cellStyle name="Output 4 5 3 2 3" xfId="19032" xr:uid="{00000000-0005-0000-0000-0000584A0000}"/>
    <cellStyle name="Output 4 5 3 2 3 2" xfId="19033" xr:uid="{00000000-0005-0000-0000-0000594A0000}"/>
    <cellStyle name="Output 4 5 3 2 3 3" xfId="28027" xr:uid="{00000000-0005-0000-0000-00007B6D0000}"/>
    <cellStyle name="Output 4 5 3 2 4" xfId="19034" xr:uid="{00000000-0005-0000-0000-00005A4A0000}"/>
    <cellStyle name="Output 4 5 3 2 4 2" xfId="19035" xr:uid="{00000000-0005-0000-0000-00005B4A0000}"/>
    <cellStyle name="Output 4 5 3 2 4 3" xfId="29631" xr:uid="{00000000-0005-0000-0000-0000BF730000}"/>
    <cellStyle name="Output 4 5 3 2 5" xfId="19036" xr:uid="{00000000-0005-0000-0000-00005C4A0000}"/>
    <cellStyle name="Output 4 5 3 2 6" xfId="26599" xr:uid="{00000000-0005-0000-0000-0000E7670000}"/>
    <cellStyle name="Output 4 5 3 3" xfId="19037" xr:uid="{00000000-0005-0000-0000-00005D4A0000}"/>
    <cellStyle name="Output 4 5 3 3 2" xfId="19038" xr:uid="{00000000-0005-0000-0000-00005E4A0000}"/>
    <cellStyle name="Output 4 5 3 3 2 2" xfId="19039" xr:uid="{00000000-0005-0000-0000-00005F4A0000}"/>
    <cellStyle name="Output 4 5 3 3 3" xfId="19040" xr:uid="{00000000-0005-0000-0000-0000604A0000}"/>
    <cellStyle name="Output 4 5 3 3 3 2" xfId="19041" xr:uid="{00000000-0005-0000-0000-0000614A0000}"/>
    <cellStyle name="Output 4 5 3 3 4" xfId="19042" xr:uid="{00000000-0005-0000-0000-0000624A0000}"/>
    <cellStyle name="Output 4 5 3 3 5" xfId="28799" xr:uid="{00000000-0005-0000-0000-00007F700000}"/>
    <cellStyle name="Output 4 5 3 4" xfId="19043" xr:uid="{00000000-0005-0000-0000-0000634A0000}"/>
    <cellStyle name="Output 4 5 3 4 2" xfId="19044" xr:uid="{00000000-0005-0000-0000-0000644A0000}"/>
    <cellStyle name="Output 4 5 3 4 2 2" xfId="29497" xr:uid="{00000000-0005-0000-0000-000039730000}"/>
    <cellStyle name="Output 4 5 3 4 3" xfId="29253" xr:uid="{00000000-0005-0000-0000-000045720000}"/>
    <cellStyle name="Output 4 5 3 5" xfId="19045" xr:uid="{00000000-0005-0000-0000-0000654A0000}"/>
    <cellStyle name="Output 4 5 3 5 2" xfId="19046" xr:uid="{00000000-0005-0000-0000-0000664A0000}"/>
    <cellStyle name="Output 4 5 3 5 2 2" xfId="27132" xr:uid="{00000000-0005-0000-0000-0000FC690000}"/>
    <cellStyle name="Output 4 5 3 6" xfId="19047" xr:uid="{00000000-0005-0000-0000-0000674A0000}"/>
    <cellStyle name="Output 4 5 3 6 2" xfId="30455" xr:uid="{00000000-0005-0000-0000-0000F7760000}"/>
    <cellStyle name="Output 4 5 4" xfId="1093" xr:uid="{00000000-0005-0000-0000-000045040000}"/>
    <cellStyle name="Output 4 5 4 2" xfId="2102" xr:uid="{00000000-0005-0000-0000-000036080000}"/>
    <cellStyle name="Output 4 5 4 2 2" xfId="19048" xr:uid="{00000000-0005-0000-0000-0000684A0000}"/>
    <cellStyle name="Output 4 5 4 2 2 2" xfId="19049" xr:uid="{00000000-0005-0000-0000-0000694A0000}"/>
    <cellStyle name="Output 4 5 4 2 2 2 2" xfId="19050" xr:uid="{00000000-0005-0000-0000-00006A4A0000}"/>
    <cellStyle name="Output 4 5 4 2 2 2 2 2" xfId="27359" xr:uid="{00000000-0005-0000-0000-0000DF6A0000}"/>
    <cellStyle name="Output 4 5 4 2 2 3" xfId="19051" xr:uid="{00000000-0005-0000-0000-00006B4A0000}"/>
    <cellStyle name="Output 4 5 4 2 2 3 2" xfId="19052" xr:uid="{00000000-0005-0000-0000-00006C4A0000}"/>
    <cellStyle name="Output 4 5 4 2 2 3 2 2" xfId="31134" xr:uid="{00000000-0005-0000-0000-00009E790000}"/>
    <cellStyle name="Output 4 5 4 2 2 3 3" xfId="26304" xr:uid="{00000000-0005-0000-0000-0000C0660000}"/>
    <cellStyle name="Output 4 5 4 2 2 4" xfId="19053" xr:uid="{00000000-0005-0000-0000-00006D4A0000}"/>
    <cellStyle name="Output 4 5 4 2 2 5" xfId="26565" xr:uid="{00000000-0005-0000-0000-0000C5670000}"/>
    <cellStyle name="Output 4 5 4 2 3" xfId="19054" xr:uid="{00000000-0005-0000-0000-00006E4A0000}"/>
    <cellStyle name="Output 4 5 4 2 3 2" xfId="19055" xr:uid="{00000000-0005-0000-0000-00006F4A0000}"/>
    <cellStyle name="Output 4 5 4 2 4" xfId="19056" xr:uid="{00000000-0005-0000-0000-0000704A0000}"/>
    <cellStyle name="Output 4 5 4 2 4 2" xfId="19057" xr:uid="{00000000-0005-0000-0000-0000714A0000}"/>
    <cellStyle name="Output 4 5 4 2 4 2 2" xfId="28946" xr:uid="{00000000-0005-0000-0000-000012710000}"/>
    <cellStyle name="Output 4 5 4 2 5" xfId="19058" xr:uid="{00000000-0005-0000-0000-0000724A0000}"/>
    <cellStyle name="Output 4 5 4 2 6" xfId="28763" xr:uid="{00000000-0005-0000-0000-00005B700000}"/>
    <cellStyle name="Output 4 5 4 3" xfId="19059" xr:uid="{00000000-0005-0000-0000-0000734A0000}"/>
    <cellStyle name="Output 4 5 4 3 2" xfId="19060" xr:uid="{00000000-0005-0000-0000-0000744A0000}"/>
    <cellStyle name="Output 4 5 4 3 2 2" xfId="19061" xr:uid="{00000000-0005-0000-0000-0000754A0000}"/>
    <cellStyle name="Output 4 5 4 3 2 2 2" xfId="28768" xr:uid="{00000000-0005-0000-0000-000060700000}"/>
    <cellStyle name="Output 4 5 4 3 3" xfId="19062" xr:uid="{00000000-0005-0000-0000-0000764A0000}"/>
    <cellStyle name="Output 4 5 4 3 3 2" xfId="19063" xr:uid="{00000000-0005-0000-0000-0000774A0000}"/>
    <cellStyle name="Output 4 5 4 3 4" xfId="19064" xr:uid="{00000000-0005-0000-0000-0000784A0000}"/>
    <cellStyle name="Output 4 5 4 3 5" xfId="32498" xr:uid="{00000000-0005-0000-0000-0000F27E0000}"/>
    <cellStyle name="Output 4 5 4 4" xfId="19065" xr:uid="{00000000-0005-0000-0000-0000794A0000}"/>
    <cellStyle name="Output 4 5 4 4 2" xfId="19066" xr:uid="{00000000-0005-0000-0000-00007A4A0000}"/>
    <cellStyle name="Output 4 5 4 4 3" xfId="27363" xr:uid="{00000000-0005-0000-0000-0000E36A0000}"/>
    <cellStyle name="Output 4 5 4 5" xfId="19067" xr:uid="{00000000-0005-0000-0000-00007B4A0000}"/>
    <cellStyle name="Output 4 5 4 5 2" xfId="19068" xr:uid="{00000000-0005-0000-0000-00007C4A0000}"/>
    <cellStyle name="Output 4 5 4 5 3" xfId="30838" xr:uid="{00000000-0005-0000-0000-000076780000}"/>
    <cellStyle name="Output 4 5 4 6" xfId="19069" xr:uid="{00000000-0005-0000-0000-00007D4A0000}"/>
    <cellStyle name="Output 4 5 4 7" xfId="25320" xr:uid="{00000000-0005-0000-0000-0000E8620000}"/>
    <cellStyle name="Output 4 5 5" xfId="1987" xr:uid="{00000000-0005-0000-0000-0000C3070000}"/>
    <cellStyle name="Output 4 5 5 2" xfId="19070" xr:uid="{00000000-0005-0000-0000-00007E4A0000}"/>
    <cellStyle name="Output 4 5 5 2 2" xfId="19071" xr:uid="{00000000-0005-0000-0000-00007F4A0000}"/>
    <cellStyle name="Output 4 5 5 2 2 2" xfId="19072" xr:uid="{00000000-0005-0000-0000-0000804A0000}"/>
    <cellStyle name="Output 4 5 5 2 2 2 2" xfId="26676" xr:uid="{00000000-0005-0000-0000-000034680000}"/>
    <cellStyle name="Output 4 5 5 2 2 3" xfId="27828" xr:uid="{00000000-0005-0000-0000-0000B46C0000}"/>
    <cellStyle name="Output 4 5 5 2 3" xfId="19073" xr:uid="{00000000-0005-0000-0000-0000814A0000}"/>
    <cellStyle name="Output 4 5 5 2 3 2" xfId="19074" xr:uid="{00000000-0005-0000-0000-0000824A0000}"/>
    <cellStyle name="Output 4 5 5 2 4" xfId="19075" xr:uid="{00000000-0005-0000-0000-0000834A0000}"/>
    <cellStyle name="Output 4 5 5 2 5" xfId="29052" xr:uid="{00000000-0005-0000-0000-00007C710000}"/>
    <cellStyle name="Output 4 5 5 3" xfId="19076" xr:uid="{00000000-0005-0000-0000-0000844A0000}"/>
    <cellStyle name="Output 4 5 5 3 2" xfId="19077" xr:uid="{00000000-0005-0000-0000-0000854A0000}"/>
    <cellStyle name="Output 4 5 5 4" xfId="19078" xr:uid="{00000000-0005-0000-0000-0000864A0000}"/>
    <cellStyle name="Output 4 5 5 4 2" xfId="19079" xr:uid="{00000000-0005-0000-0000-0000874A0000}"/>
    <cellStyle name="Output 4 5 5 5" xfId="19080" xr:uid="{00000000-0005-0000-0000-0000884A0000}"/>
    <cellStyle name="Output 4 5 5 5 2" xfId="28772" xr:uid="{00000000-0005-0000-0000-000064700000}"/>
    <cellStyle name="Output 4 5 5 6" xfId="32079" xr:uid="{00000000-0005-0000-0000-00004F7D0000}"/>
    <cellStyle name="Output 4 5 6" xfId="19081" xr:uid="{00000000-0005-0000-0000-0000894A0000}"/>
    <cellStyle name="Output 4 5 6 2" xfId="19082" xr:uid="{00000000-0005-0000-0000-00008A4A0000}"/>
    <cellStyle name="Output 4 5 6 2 2" xfId="19083" xr:uid="{00000000-0005-0000-0000-00008B4A0000}"/>
    <cellStyle name="Output 4 5 6 2 2 2" xfId="25518" xr:uid="{00000000-0005-0000-0000-0000AE630000}"/>
    <cellStyle name="Output 4 5 6 2 3" xfId="25161" xr:uid="{00000000-0005-0000-0000-000049620000}"/>
    <cellStyle name="Output 4 5 6 3" xfId="19084" xr:uid="{00000000-0005-0000-0000-00008C4A0000}"/>
    <cellStyle name="Output 4 5 6 3 2" xfId="19085" xr:uid="{00000000-0005-0000-0000-00008D4A0000}"/>
    <cellStyle name="Output 4 5 6 3 2 2" xfId="29567" xr:uid="{00000000-0005-0000-0000-00007F730000}"/>
    <cellStyle name="Output 4 5 6 4" xfId="19086" xr:uid="{00000000-0005-0000-0000-00008E4A0000}"/>
    <cellStyle name="Output 4 5 6 5" xfId="32435" xr:uid="{00000000-0005-0000-0000-0000B37E0000}"/>
    <cellStyle name="Output 4 5 7" xfId="19087" xr:uid="{00000000-0005-0000-0000-00008F4A0000}"/>
    <cellStyle name="Output 4 5 7 2" xfId="19088" xr:uid="{00000000-0005-0000-0000-0000904A0000}"/>
    <cellStyle name="Output 4 5 8" xfId="19089" xr:uid="{00000000-0005-0000-0000-0000914A0000}"/>
    <cellStyle name="Output 4 5 8 2" xfId="19090" xr:uid="{00000000-0005-0000-0000-0000924A0000}"/>
    <cellStyle name="Output 4 5 9" xfId="19091" xr:uid="{00000000-0005-0000-0000-0000934A0000}"/>
    <cellStyle name="Output 4 6" xfId="1137" xr:uid="{00000000-0005-0000-0000-000071040000}"/>
    <cellStyle name="Output 4 6 2" xfId="1487" xr:uid="{00000000-0005-0000-0000-0000CF050000}"/>
    <cellStyle name="Output 4 6 2 2" xfId="2478" xr:uid="{00000000-0005-0000-0000-0000AE090000}"/>
    <cellStyle name="Output 4 6 2 2 2" xfId="19092" xr:uid="{00000000-0005-0000-0000-0000944A0000}"/>
    <cellStyle name="Output 4 6 2 2 2 2" xfId="19093" xr:uid="{00000000-0005-0000-0000-0000954A0000}"/>
    <cellStyle name="Output 4 6 2 2 2 2 2" xfId="19094" xr:uid="{00000000-0005-0000-0000-0000964A0000}"/>
    <cellStyle name="Output 4 6 2 2 2 3" xfId="19095" xr:uid="{00000000-0005-0000-0000-0000974A0000}"/>
    <cellStyle name="Output 4 6 2 2 2 3 2" xfId="19096" xr:uid="{00000000-0005-0000-0000-0000984A0000}"/>
    <cellStyle name="Output 4 6 2 2 2 3 3" xfId="28752" xr:uid="{00000000-0005-0000-0000-000050700000}"/>
    <cellStyle name="Output 4 6 2 2 2 4" xfId="19097" xr:uid="{00000000-0005-0000-0000-0000994A0000}"/>
    <cellStyle name="Output 4 6 2 2 2 5" xfId="25727" xr:uid="{00000000-0005-0000-0000-00007F640000}"/>
    <cellStyle name="Output 4 6 2 2 3" xfId="19098" xr:uid="{00000000-0005-0000-0000-00009A4A0000}"/>
    <cellStyle name="Output 4 6 2 2 3 2" xfId="19099" xr:uid="{00000000-0005-0000-0000-00009B4A0000}"/>
    <cellStyle name="Output 4 6 2 2 4" xfId="19100" xr:uid="{00000000-0005-0000-0000-00009C4A0000}"/>
    <cellStyle name="Output 4 6 2 2 4 2" xfId="19101" xr:uid="{00000000-0005-0000-0000-00009D4A0000}"/>
    <cellStyle name="Output 4 6 2 2 5" xfId="19102" xr:uid="{00000000-0005-0000-0000-00009E4A0000}"/>
    <cellStyle name="Output 4 6 2 2 6" xfId="27837" xr:uid="{00000000-0005-0000-0000-0000BD6C0000}"/>
    <cellStyle name="Output 4 6 2 3" xfId="19103" xr:uid="{00000000-0005-0000-0000-00009F4A0000}"/>
    <cellStyle name="Output 4 6 2 3 2" xfId="19104" xr:uid="{00000000-0005-0000-0000-0000A04A0000}"/>
    <cellStyle name="Output 4 6 2 3 2 2" xfId="19105" xr:uid="{00000000-0005-0000-0000-0000A14A0000}"/>
    <cellStyle name="Output 4 6 2 3 2 3" xfId="26594" xr:uid="{00000000-0005-0000-0000-0000E2670000}"/>
    <cellStyle name="Output 4 6 2 3 3" xfId="19106" xr:uid="{00000000-0005-0000-0000-0000A24A0000}"/>
    <cellStyle name="Output 4 6 2 3 3 2" xfId="19107" xr:uid="{00000000-0005-0000-0000-0000A34A0000}"/>
    <cellStyle name="Output 4 6 2 3 4" xfId="19108" xr:uid="{00000000-0005-0000-0000-0000A44A0000}"/>
    <cellStyle name="Output 4 6 2 4" xfId="19109" xr:uid="{00000000-0005-0000-0000-0000A54A0000}"/>
    <cellStyle name="Output 4 6 2 4 2" xfId="19110" xr:uid="{00000000-0005-0000-0000-0000A64A0000}"/>
    <cellStyle name="Output 4 6 2 5" xfId="19111" xr:uid="{00000000-0005-0000-0000-0000A74A0000}"/>
    <cellStyle name="Output 4 6 2 5 2" xfId="19112" xr:uid="{00000000-0005-0000-0000-0000A84A0000}"/>
    <cellStyle name="Output 4 6 2 6" xfId="19113" xr:uid="{00000000-0005-0000-0000-0000A94A0000}"/>
    <cellStyle name="Output 4 6 2 7" xfId="31336" xr:uid="{00000000-0005-0000-0000-0000687A0000}"/>
    <cellStyle name="Output 4 6 3" xfId="1749" xr:uid="{00000000-0005-0000-0000-0000D5060000}"/>
    <cellStyle name="Output 4 6 3 2" xfId="2734" xr:uid="{00000000-0005-0000-0000-0000AE0A0000}"/>
    <cellStyle name="Output 4 6 3 2 2" xfId="19114" xr:uid="{00000000-0005-0000-0000-0000AA4A0000}"/>
    <cellStyle name="Output 4 6 3 2 2 2" xfId="19115" xr:uid="{00000000-0005-0000-0000-0000AB4A0000}"/>
    <cellStyle name="Output 4 6 3 2 2 2 2" xfId="19116" xr:uid="{00000000-0005-0000-0000-0000AC4A0000}"/>
    <cellStyle name="Output 4 6 3 2 2 3" xfId="19117" xr:uid="{00000000-0005-0000-0000-0000AD4A0000}"/>
    <cellStyle name="Output 4 6 3 2 2 3 2" xfId="19118" xr:uid="{00000000-0005-0000-0000-0000AE4A0000}"/>
    <cellStyle name="Output 4 6 3 2 2 3 2 2" xfId="30636" xr:uid="{00000000-0005-0000-0000-0000AC770000}"/>
    <cellStyle name="Output 4 6 3 2 2 4" xfId="19119" xr:uid="{00000000-0005-0000-0000-0000AF4A0000}"/>
    <cellStyle name="Output 4 6 3 2 2 4 2" xfId="31232" xr:uid="{00000000-0005-0000-0000-0000007A0000}"/>
    <cellStyle name="Output 4 6 3 2 2 5" xfId="25658" xr:uid="{00000000-0005-0000-0000-00003A640000}"/>
    <cellStyle name="Output 4 6 3 2 3" xfId="19120" xr:uid="{00000000-0005-0000-0000-0000B04A0000}"/>
    <cellStyle name="Output 4 6 3 2 3 2" xfId="19121" xr:uid="{00000000-0005-0000-0000-0000B14A0000}"/>
    <cellStyle name="Output 4 6 3 2 4" xfId="19122" xr:uid="{00000000-0005-0000-0000-0000B24A0000}"/>
    <cellStyle name="Output 4 6 3 2 4 2" xfId="19123" xr:uid="{00000000-0005-0000-0000-0000B34A0000}"/>
    <cellStyle name="Output 4 6 3 2 5" xfId="19124" xr:uid="{00000000-0005-0000-0000-0000B44A0000}"/>
    <cellStyle name="Output 4 6 3 3" xfId="19125" xr:uid="{00000000-0005-0000-0000-0000B54A0000}"/>
    <cellStyle name="Output 4 6 3 3 2" xfId="19126" xr:uid="{00000000-0005-0000-0000-0000B64A0000}"/>
    <cellStyle name="Output 4 6 3 3 2 2" xfId="19127" xr:uid="{00000000-0005-0000-0000-0000B74A0000}"/>
    <cellStyle name="Output 4 6 3 3 2 2 2" xfId="25171" xr:uid="{00000000-0005-0000-0000-000053620000}"/>
    <cellStyle name="Output 4 6 3 3 3" xfId="19128" xr:uid="{00000000-0005-0000-0000-0000B84A0000}"/>
    <cellStyle name="Output 4 6 3 3 3 2" xfId="19129" xr:uid="{00000000-0005-0000-0000-0000B94A0000}"/>
    <cellStyle name="Output 4 6 3 3 3 3" xfId="25399" xr:uid="{00000000-0005-0000-0000-000037630000}"/>
    <cellStyle name="Output 4 6 3 3 4" xfId="19130" xr:uid="{00000000-0005-0000-0000-0000BA4A0000}"/>
    <cellStyle name="Output 4 6 3 4" xfId="19131" xr:uid="{00000000-0005-0000-0000-0000BB4A0000}"/>
    <cellStyle name="Output 4 6 3 4 2" xfId="19132" xr:uid="{00000000-0005-0000-0000-0000BC4A0000}"/>
    <cellStyle name="Output 4 6 3 5" xfId="19133" xr:uid="{00000000-0005-0000-0000-0000BD4A0000}"/>
    <cellStyle name="Output 4 6 3 5 2" xfId="19134" xr:uid="{00000000-0005-0000-0000-0000BE4A0000}"/>
    <cellStyle name="Output 4 6 3 6" xfId="19135" xr:uid="{00000000-0005-0000-0000-0000BF4A0000}"/>
    <cellStyle name="Output 4 6 3 6 2" xfId="26192" xr:uid="{00000000-0005-0000-0000-000050660000}"/>
    <cellStyle name="Output 4 6 4" xfId="2140" xr:uid="{00000000-0005-0000-0000-00005C080000}"/>
    <cellStyle name="Output 4 6 4 2" xfId="19136" xr:uid="{00000000-0005-0000-0000-0000C04A0000}"/>
    <cellStyle name="Output 4 6 4 2 2" xfId="19137" xr:uid="{00000000-0005-0000-0000-0000C14A0000}"/>
    <cellStyle name="Output 4 6 4 2 2 2" xfId="19138" xr:uid="{00000000-0005-0000-0000-0000C24A0000}"/>
    <cellStyle name="Output 4 6 4 2 3" xfId="19139" xr:uid="{00000000-0005-0000-0000-0000C34A0000}"/>
    <cellStyle name="Output 4 6 4 2 3 2" xfId="19140" xr:uid="{00000000-0005-0000-0000-0000C44A0000}"/>
    <cellStyle name="Output 4 6 4 2 3 2 2" xfId="25826" xr:uid="{00000000-0005-0000-0000-0000E2640000}"/>
    <cellStyle name="Output 4 6 4 2 4" xfId="19141" xr:uid="{00000000-0005-0000-0000-0000C54A0000}"/>
    <cellStyle name="Output 4 6 4 3" xfId="19142" xr:uid="{00000000-0005-0000-0000-0000C64A0000}"/>
    <cellStyle name="Output 4 6 4 3 2" xfId="19143" xr:uid="{00000000-0005-0000-0000-0000C74A0000}"/>
    <cellStyle name="Output 4 6 4 3 2 2" xfId="29322" xr:uid="{00000000-0005-0000-0000-00008A720000}"/>
    <cellStyle name="Output 4 6 4 4" xfId="19144" xr:uid="{00000000-0005-0000-0000-0000C84A0000}"/>
    <cellStyle name="Output 4 6 4 4 2" xfId="19145" xr:uid="{00000000-0005-0000-0000-0000C94A0000}"/>
    <cellStyle name="Output 4 6 4 4 3" xfId="27251" xr:uid="{00000000-0005-0000-0000-0000736A0000}"/>
    <cellStyle name="Output 4 6 4 5" xfId="19146" xr:uid="{00000000-0005-0000-0000-0000CA4A0000}"/>
    <cellStyle name="Output 4 6 4 6" xfId="32172" xr:uid="{00000000-0005-0000-0000-0000AC7D0000}"/>
    <cellStyle name="Output 4 6 5" xfId="19147" xr:uid="{00000000-0005-0000-0000-0000CB4A0000}"/>
    <cellStyle name="Output 4 6 5 2" xfId="19148" xr:uid="{00000000-0005-0000-0000-0000CC4A0000}"/>
    <cellStyle name="Output 4 6 5 2 2" xfId="19149" xr:uid="{00000000-0005-0000-0000-0000CD4A0000}"/>
    <cellStyle name="Output 4 6 5 2 2 2" xfId="26811" xr:uid="{00000000-0005-0000-0000-0000BB680000}"/>
    <cellStyle name="Output 4 6 5 3" xfId="19150" xr:uid="{00000000-0005-0000-0000-0000CE4A0000}"/>
    <cellStyle name="Output 4 6 5 3 2" xfId="19151" xr:uid="{00000000-0005-0000-0000-0000CF4A0000}"/>
    <cellStyle name="Output 4 6 5 4" xfId="19152" xr:uid="{00000000-0005-0000-0000-0000D04A0000}"/>
    <cellStyle name="Output 4 6 5 5" xfId="32522" xr:uid="{00000000-0005-0000-0000-00000A7F0000}"/>
    <cellStyle name="Output 4 6 6" xfId="19153" xr:uid="{00000000-0005-0000-0000-0000D14A0000}"/>
    <cellStyle name="Output 4 6 6 2" xfId="19154" xr:uid="{00000000-0005-0000-0000-0000D24A0000}"/>
    <cellStyle name="Output 4 6 6 3" xfId="28912" xr:uid="{00000000-0005-0000-0000-0000F0700000}"/>
    <cellStyle name="Output 4 6 7" xfId="19155" xr:uid="{00000000-0005-0000-0000-0000D34A0000}"/>
    <cellStyle name="Output 4 6 7 2" xfId="19156" xr:uid="{00000000-0005-0000-0000-0000D44A0000}"/>
    <cellStyle name="Output 4 6 8" xfId="19157" xr:uid="{00000000-0005-0000-0000-0000D54A0000}"/>
    <cellStyle name="Output 4 6 8 2" xfId="25893" xr:uid="{00000000-0005-0000-0000-000025650000}"/>
    <cellStyle name="Output 4 6 9" xfId="31557" xr:uid="{00000000-0005-0000-0000-0000457B0000}"/>
    <cellStyle name="Output 4 7" xfId="1131" xr:uid="{00000000-0005-0000-0000-00006B040000}"/>
    <cellStyle name="Output 4 7 2" xfId="2134" xr:uid="{00000000-0005-0000-0000-000056080000}"/>
    <cellStyle name="Output 4 7 2 2" xfId="19158" xr:uid="{00000000-0005-0000-0000-0000D64A0000}"/>
    <cellStyle name="Output 4 7 2 2 2" xfId="19159" xr:uid="{00000000-0005-0000-0000-0000D74A0000}"/>
    <cellStyle name="Output 4 7 2 2 2 2" xfId="19160" xr:uid="{00000000-0005-0000-0000-0000D84A0000}"/>
    <cellStyle name="Output 4 7 2 2 3" xfId="19161" xr:uid="{00000000-0005-0000-0000-0000D94A0000}"/>
    <cellStyle name="Output 4 7 2 2 3 2" xfId="19162" xr:uid="{00000000-0005-0000-0000-0000DA4A0000}"/>
    <cellStyle name="Output 4 7 2 2 3 2 2" xfId="26415" xr:uid="{00000000-0005-0000-0000-00002F670000}"/>
    <cellStyle name="Output 4 7 2 2 4" xfId="19163" xr:uid="{00000000-0005-0000-0000-0000DB4A0000}"/>
    <cellStyle name="Output 4 7 2 2 4 2" xfId="26671" xr:uid="{00000000-0005-0000-0000-00002F680000}"/>
    <cellStyle name="Output 4 7 2 3" xfId="19164" xr:uid="{00000000-0005-0000-0000-0000DC4A0000}"/>
    <cellStyle name="Output 4 7 2 3 2" xfId="19165" xr:uid="{00000000-0005-0000-0000-0000DD4A0000}"/>
    <cellStyle name="Output 4 7 2 4" xfId="19166" xr:uid="{00000000-0005-0000-0000-0000DE4A0000}"/>
    <cellStyle name="Output 4 7 2 4 2" xfId="19167" xr:uid="{00000000-0005-0000-0000-0000DF4A0000}"/>
    <cellStyle name="Output 4 7 2 4 2 2" xfId="29057" xr:uid="{00000000-0005-0000-0000-000081710000}"/>
    <cellStyle name="Output 4 7 2 5" xfId="19168" xr:uid="{00000000-0005-0000-0000-0000E04A0000}"/>
    <cellStyle name="Output 4 7 2 5 2" xfId="27623" xr:uid="{00000000-0005-0000-0000-0000E76B0000}"/>
    <cellStyle name="Output 4 7 2 6" xfId="32166" xr:uid="{00000000-0005-0000-0000-0000A67D0000}"/>
    <cellStyle name="Output 4 7 3" xfId="19169" xr:uid="{00000000-0005-0000-0000-0000E14A0000}"/>
    <cellStyle name="Output 4 7 3 2" xfId="19170" xr:uid="{00000000-0005-0000-0000-0000E24A0000}"/>
    <cellStyle name="Output 4 7 3 2 2" xfId="19171" xr:uid="{00000000-0005-0000-0000-0000E34A0000}"/>
    <cellStyle name="Output 4 7 3 2 2 2" xfId="29639" xr:uid="{00000000-0005-0000-0000-0000C7730000}"/>
    <cellStyle name="Output 4 7 3 3" xfId="19172" xr:uid="{00000000-0005-0000-0000-0000E44A0000}"/>
    <cellStyle name="Output 4 7 3 3 2" xfId="19173" xr:uid="{00000000-0005-0000-0000-0000E54A0000}"/>
    <cellStyle name="Output 4 7 3 4" xfId="19174" xr:uid="{00000000-0005-0000-0000-0000E64A0000}"/>
    <cellStyle name="Output 4 7 3 5" xfId="32518" xr:uid="{00000000-0005-0000-0000-0000067F0000}"/>
    <cellStyle name="Output 4 7 4" xfId="19175" xr:uid="{00000000-0005-0000-0000-0000E74A0000}"/>
    <cellStyle name="Output 4 7 4 2" xfId="19176" xr:uid="{00000000-0005-0000-0000-0000E84A0000}"/>
    <cellStyle name="Output 4 7 5" xfId="19177" xr:uid="{00000000-0005-0000-0000-0000E94A0000}"/>
    <cellStyle name="Output 4 7 5 2" xfId="19178" xr:uid="{00000000-0005-0000-0000-0000EA4A0000}"/>
    <cellStyle name="Output 4 7 6" xfId="19179" xr:uid="{00000000-0005-0000-0000-0000EB4A0000}"/>
    <cellStyle name="Output 4 7 7" xfId="25108" xr:uid="{00000000-0005-0000-0000-000014620000}"/>
    <cellStyle name="Output 4 8" xfId="885" xr:uid="{00000000-0005-0000-0000-000075030000}"/>
    <cellStyle name="Output 4 8 2" xfId="1936" xr:uid="{00000000-0005-0000-0000-000090070000}"/>
    <cellStyle name="Output 4 8 2 2" xfId="19180" xr:uid="{00000000-0005-0000-0000-0000EC4A0000}"/>
    <cellStyle name="Output 4 8 2 2 2" xfId="19181" xr:uid="{00000000-0005-0000-0000-0000ED4A0000}"/>
    <cellStyle name="Output 4 8 2 2 2 2" xfId="19182" xr:uid="{00000000-0005-0000-0000-0000EE4A0000}"/>
    <cellStyle name="Output 4 8 2 2 3" xfId="19183" xr:uid="{00000000-0005-0000-0000-0000EF4A0000}"/>
    <cellStyle name="Output 4 8 2 2 3 2" xfId="19184" xr:uid="{00000000-0005-0000-0000-0000F04A0000}"/>
    <cellStyle name="Output 4 8 2 2 3 3" xfId="27361" xr:uid="{00000000-0005-0000-0000-0000E16A0000}"/>
    <cellStyle name="Output 4 8 2 2 4" xfId="19185" xr:uid="{00000000-0005-0000-0000-0000F14A0000}"/>
    <cellStyle name="Output 4 8 2 2 5" xfId="31256" xr:uid="{00000000-0005-0000-0000-0000187A0000}"/>
    <cellStyle name="Output 4 8 2 3" xfId="19186" xr:uid="{00000000-0005-0000-0000-0000F24A0000}"/>
    <cellStyle name="Output 4 8 2 3 2" xfId="19187" xr:uid="{00000000-0005-0000-0000-0000F34A0000}"/>
    <cellStyle name="Output 4 8 2 3 2 2" xfId="30331" xr:uid="{00000000-0005-0000-0000-00007B760000}"/>
    <cellStyle name="Output 4 8 2 3 3" xfId="29727" xr:uid="{00000000-0005-0000-0000-00001F740000}"/>
    <cellStyle name="Output 4 8 2 4" xfId="19188" xr:uid="{00000000-0005-0000-0000-0000F44A0000}"/>
    <cellStyle name="Output 4 8 2 4 2" xfId="19189" xr:uid="{00000000-0005-0000-0000-0000F54A0000}"/>
    <cellStyle name="Output 4 8 2 5" xfId="19190" xr:uid="{00000000-0005-0000-0000-0000F64A0000}"/>
    <cellStyle name="Output 4 8 2 6" xfId="32051" xr:uid="{00000000-0005-0000-0000-0000337D0000}"/>
    <cellStyle name="Output 4 8 3" xfId="19191" xr:uid="{00000000-0005-0000-0000-0000F74A0000}"/>
    <cellStyle name="Output 4 8 3 2" xfId="19192" xr:uid="{00000000-0005-0000-0000-0000F84A0000}"/>
    <cellStyle name="Output 4 8 3 2 2" xfId="19193" xr:uid="{00000000-0005-0000-0000-0000F94A0000}"/>
    <cellStyle name="Output 4 8 3 2 2 2" xfId="30449" xr:uid="{00000000-0005-0000-0000-0000F1760000}"/>
    <cellStyle name="Output 4 8 3 3" xfId="19194" xr:uid="{00000000-0005-0000-0000-0000FA4A0000}"/>
    <cellStyle name="Output 4 8 3 3 2" xfId="19195" xr:uid="{00000000-0005-0000-0000-0000FB4A0000}"/>
    <cellStyle name="Output 4 8 3 3 2 2" xfId="26181" xr:uid="{00000000-0005-0000-0000-000045660000}"/>
    <cellStyle name="Output 4 8 3 4" xfId="19196" xr:uid="{00000000-0005-0000-0000-0000FC4A0000}"/>
    <cellStyle name="Output 4 8 3 5" xfId="32407" xr:uid="{00000000-0005-0000-0000-0000977E0000}"/>
    <cellStyle name="Output 4 8 4" xfId="19197" xr:uid="{00000000-0005-0000-0000-0000FD4A0000}"/>
    <cellStyle name="Output 4 8 4 2" xfId="19198" xr:uid="{00000000-0005-0000-0000-0000FE4A0000}"/>
    <cellStyle name="Output 4 8 4 2 2" xfId="26654" xr:uid="{00000000-0005-0000-0000-00001E680000}"/>
    <cellStyle name="Output 4 8 4 3" xfId="29048" xr:uid="{00000000-0005-0000-0000-000078710000}"/>
    <cellStyle name="Output 4 8 5" xfId="19199" xr:uid="{00000000-0005-0000-0000-0000FF4A0000}"/>
    <cellStyle name="Output 4 8 5 2" xfId="19200" xr:uid="{00000000-0005-0000-0000-0000004B0000}"/>
    <cellStyle name="Output 4 8 5 3" xfId="29189" xr:uid="{00000000-0005-0000-0000-000005720000}"/>
    <cellStyle name="Output 4 8 6" xfId="19201" xr:uid="{00000000-0005-0000-0000-0000014B0000}"/>
    <cellStyle name="Output 4 8 7" xfId="30453" xr:uid="{00000000-0005-0000-0000-0000F5760000}"/>
    <cellStyle name="Output 4 9" xfId="1122" xr:uid="{00000000-0005-0000-0000-000062040000}"/>
    <cellStyle name="Output 4 9 2" xfId="19202" xr:uid="{00000000-0005-0000-0000-0000024B0000}"/>
    <cellStyle name="Output 4 9 2 2" xfId="19203" xr:uid="{00000000-0005-0000-0000-0000034B0000}"/>
    <cellStyle name="Output 4 9 2 2 2" xfId="19204" xr:uid="{00000000-0005-0000-0000-0000044B0000}"/>
    <cellStyle name="Output 4 9 2 2 3" xfId="28010" xr:uid="{00000000-0005-0000-0000-00006A6D0000}"/>
    <cellStyle name="Output 4 9 2 3" xfId="19205" xr:uid="{00000000-0005-0000-0000-0000054B0000}"/>
    <cellStyle name="Output 4 9 2 3 2" xfId="19206" xr:uid="{00000000-0005-0000-0000-0000064B0000}"/>
    <cellStyle name="Output 4 9 2 4" xfId="19207" xr:uid="{00000000-0005-0000-0000-0000074B0000}"/>
    <cellStyle name="Output 4 9 2 4 2" xfId="27079" xr:uid="{00000000-0005-0000-0000-0000C7690000}"/>
    <cellStyle name="Output 4 9 2 5" xfId="32513" xr:uid="{00000000-0005-0000-0000-0000017F0000}"/>
    <cellStyle name="Output 4 9 3" xfId="19208" xr:uid="{00000000-0005-0000-0000-0000084B0000}"/>
    <cellStyle name="Output 4 9 3 2" xfId="19209" xr:uid="{00000000-0005-0000-0000-0000094B0000}"/>
    <cellStyle name="Output 4 9 3 3" xfId="25353" xr:uid="{00000000-0005-0000-0000-000009630000}"/>
    <cellStyle name="Output 4 9 4" xfId="19210" xr:uid="{00000000-0005-0000-0000-00000A4B0000}"/>
    <cellStyle name="Output 4 9 4 2" xfId="19211" xr:uid="{00000000-0005-0000-0000-00000B4B0000}"/>
    <cellStyle name="Output 4 9 4 3" xfId="29630" xr:uid="{00000000-0005-0000-0000-0000BE730000}"/>
    <cellStyle name="Output 4 9 5" xfId="19212" xr:uid="{00000000-0005-0000-0000-00000C4B0000}"/>
    <cellStyle name="Output 4 9 6" xfId="30871" xr:uid="{00000000-0005-0000-0000-000097780000}"/>
    <cellStyle name="Output 5" xfId="299" xr:uid="{00000000-0005-0000-0000-00002B010000}"/>
    <cellStyle name="Output 5 10" xfId="2843" xr:uid="{00000000-0005-0000-0000-00001B0B0000}"/>
    <cellStyle name="Output 5 10 2" xfId="19213" xr:uid="{00000000-0005-0000-0000-00000D4B0000}"/>
    <cellStyle name="Output 5 10 2 2" xfId="19214" xr:uid="{00000000-0005-0000-0000-00000E4B0000}"/>
    <cellStyle name="Output 5 10 3" xfId="19215" xr:uid="{00000000-0005-0000-0000-00000F4B0000}"/>
    <cellStyle name="Output 5 10 3 2" xfId="19216" xr:uid="{00000000-0005-0000-0000-0000104B0000}"/>
    <cellStyle name="Output 5 10 4" xfId="19217" xr:uid="{00000000-0005-0000-0000-0000114B0000}"/>
    <cellStyle name="Output 5 10 5" xfId="31923" xr:uid="{00000000-0005-0000-0000-0000B37C0000}"/>
    <cellStyle name="Output 5 11" xfId="19218" xr:uid="{00000000-0005-0000-0000-0000124B0000}"/>
    <cellStyle name="Output 5 11 2" xfId="19219" xr:uid="{00000000-0005-0000-0000-0000134B0000}"/>
    <cellStyle name="Output 5 11 3" xfId="25760" xr:uid="{00000000-0005-0000-0000-0000A0640000}"/>
    <cellStyle name="Output 5 12" xfId="19220" xr:uid="{00000000-0005-0000-0000-0000144B0000}"/>
    <cellStyle name="Output 5 12 2" xfId="19221" xr:uid="{00000000-0005-0000-0000-0000154B0000}"/>
    <cellStyle name="Output 5 13" xfId="19222" xr:uid="{00000000-0005-0000-0000-0000164B0000}"/>
    <cellStyle name="Output 5 2" xfId="824" xr:uid="{00000000-0005-0000-0000-000038030000}"/>
    <cellStyle name="Output 5 2 10" xfId="19223" xr:uid="{00000000-0005-0000-0000-0000174B0000}"/>
    <cellStyle name="Output 5 2 10 2" xfId="31332" xr:uid="{00000000-0005-0000-0000-0000647A0000}"/>
    <cellStyle name="Output 5 2 11" xfId="27595" xr:uid="{00000000-0005-0000-0000-0000CB6B0000}"/>
    <cellStyle name="Output 5 2 2" xfId="857" xr:uid="{00000000-0005-0000-0000-000059030000}"/>
    <cellStyle name="Output 5 2 2 10" xfId="19224" xr:uid="{00000000-0005-0000-0000-0000184B0000}"/>
    <cellStyle name="Output 5 2 2 11" xfId="29066" xr:uid="{00000000-0005-0000-0000-00008A710000}"/>
    <cellStyle name="Output 5 2 2 2" xfId="1203" xr:uid="{00000000-0005-0000-0000-0000B3040000}"/>
    <cellStyle name="Output 5 2 2 2 2" xfId="1514" xr:uid="{00000000-0005-0000-0000-0000EA050000}"/>
    <cellStyle name="Output 5 2 2 2 2 2" xfId="2505" xr:uid="{00000000-0005-0000-0000-0000C9090000}"/>
    <cellStyle name="Output 5 2 2 2 2 2 2" xfId="19225" xr:uid="{00000000-0005-0000-0000-0000194B0000}"/>
    <cellStyle name="Output 5 2 2 2 2 2 2 2" xfId="19226" xr:uid="{00000000-0005-0000-0000-00001A4B0000}"/>
    <cellStyle name="Output 5 2 2 2 2 2 2 2 2" xfId="19227" xr:uid="{00000000-0005-0000-0000-00001B4B0000}"/>
    <cellStyle name="Output 5 2 2 2 2 2 2 3" xfId="19228" xr:uid="{00000000-0005-0000-0000-00001C4B0000}"/>
    <cellStyle name="Output 5 2 2 2 2 2 2 3 2" xfId="19229" xr:uid="{00000000-0005-0000-0000-00001D4B0000}"/>
    <cellStyle name="Output 5 2 2 2 2 2 2 4" xfId="19230" xr:uid="{00000000-0005-0000-0000-00001E4B0000}"/>
    <cellStyle name="Output 5 2 2 2 2 2 3" xfId="19231" xr:uid="{00000000-0005-0000-0000-00001F4B0000}"/>
    <cellStyle name="Output 5 2 2 2 2 2 3 2" xfId="19232" xr:uid="{00000000-0005-0000-0000-0000204B0000}"/>
    <cellStyle name="Output 5 2 2 2 2 2 3 2 2" xfId="27714" xr:uid="{00000000-0005-0000-0000-0000426C0000}"/>
    <cellStyle name="Output 5 2 2 2 2 2 3 3" xfId="29101" xr:uid="{00000000-0005-0000-0000-0000AD710000}"/>
    <cellStyle name="Output 5 2 2 2 2 2 4" xfId="19233" xr:uid="{00000000-0005-0000-0000-0000214B0000}"/>
    <cellStyle name="Output 5 2 2 2 2 2 4 2" xfId="19234" xr:uid="{00000000-0005-0000-0000-0000224B0000}"/>
    <cellStyle name="Output 5 2 2 2 2 2 5" xfId="19235" xr:uid="{00000000-0005-0000-0000-0000234B0000}"/>
    <cellStyle name="Output 5 2 2 2 2 2 5 2" xfId="28507" xr:uid="{00000000-0005-0000-0000-00005B6F0000}"/>
    <cellStyle name="Output 5 2 2 2 2 2 6" xfId="32192" xr:uid="{00000000-0005-0000-0000-0000C07D0000}"/>
    <cellStyle name="Output 5 2 2 2 2 3" xfId="19236" xr:uid="{00000000-0005-0000-0000-0000244B0000}"/>
    <cellStyle name="Output 5 2 2 2 2 3 2" xfId="19237" xr:uid="{00000000-0005-0000-0000-0000254B0000}"/>
    <cellStyle name="Output 5 2 2 2 2 3 2 2" xfId="19238" xr:uid="{00000000-0005-0000-0000-0000264B0000}"/>
    <cellStyle name="Output 5 2 2 2 2 3 3" xfId="19239" xr:uid="{00000000-0005-0000-0000-0000274B0000}"/>
    <cellStyle name="Output 5 2 2 2 2 3 3 2" xfId="19240" xr:uid="{00000000-0005-0000-0000-0000284B0000}"/>
    <cellStyle name="Output 5 2 2 2 2 3 3 2 2" xfId="28606" xr:uid="{00000000-0005-0000-0000-0000BE6F0000}"/>
    <cellStyle name="Output 5 2 2 2 2 3 4" xfId="19241" xr:uid="{00000000-0005-0000-0000-0000294B0000}"/>
    <cellStyle name="Output 5 2 2 2 2 3 4 2" xfId="29407" xr:uid="{00000000-0005-0000-0000-0000DF720000}"/>
    <cellStyle name="Output 5 2 2 2 2 4" xfId="19242" xr:uid="{00000000-0005-0000-0000-00002A4B0000}"/>
    <cellStyle name="Output 5 2 2 2 2 4 2" xfId="19243" xr:uid="{00000000-0005-0000-0000-00002B4B0000}"/>
    <cellStyle name="Output 5 2 2 2 2 5" xfId="19244" xr:uid="{00000000-0005-0000-0000-00002C4B0000}"/>
    <cellStyle name="Output 5 2 2 2 2 5 2" xfId="19245" xr:uid="{00000000-0005-0000-0000-00002D4B0000}"/>
    <cellStyle name="Output 5 2 2 2 2 6" xfId="19246" xr:uid="{00000000-0005-0000-0000-00002E4B0000}"/>
    <cellStyle name="Output 5 2 2 2 2 7" xfId="31745" xr:uid="{00000000-0005-0000-0000-0000017C0000}"/>
    <cellStyle name="Output 5 2 2 2 3" xfId="1776" xr:uid="{00000000-0005-0000-0000-0000F0060000}"/>
    <cellStyle name="Output 5 2 2 2 3 2" xfId="2761" xr:uid="{00000000-0005-0000-0000-0000C90A0000}"/>
    <cellStyle name="Output 5 2 2 2 3 2 2" xfId="19247" xr:uid="{00000000-0005-0000-0000-00002F4B0000}"/>
    <cellStyle name="Output 5 2 2 2 3 2 2 2" xfId="19248" xr:uid="{00000000-0005-0000-0000-0000304B0000}"/>
    <cellStyle name="Output 5 2 2 2 3 2 2 2 2" xfId="19249" xr:uid="{00000000-0005-0000-0000-0000314B0000}"/>
    <cellStyle name="Output 5 2 2 2 3 2 2 2 3" xfId="28042" xr:uid="{00000000-0005-0000-0000-00008A6D0000}"/>
    <cellStyle name="Output 5 2 2 2 3 2 2 3" xfId="19250" xr:uid="{00000000-0005-0000-0000-0000324B0000}"/>
    <cellStyle name="Output 5 2 2 2 3 2 2 3 2" xfId="19251" xr:uid="{00000000-0005-0000-0000-0000334B0000}"/>
    <cellStyle name="Output 5 2 2 2 3 2 2 3 2 2" xfId="26456" xr:uid="{00000000-0005-0000-0000-000058670000}"/>
    <cellStyle name="Output 5 2 2 2 3 2 2 4" xfId="19252" xr:uid="{00000000-0005-0000-0000-0000344B0000}"/>
    <cellStyle name="Output 5 2 2 2 3 2 2 4 2" xfId="28009" xr:uid="{00000000-0005-0000-0000-0000696D0000}"/>
    <cellStyle name="Output 5 2 2 2 3 2 3" xfId="19253" xr:uid="{00000000-0005-0000-0000-0000354B0000}"/>
    <cellStyle name="Output 5 2 2 2 3 2 3 2" xfId="19254" xr:uid="{00000000-0005-0000-0000-0000364B0000}"/>
    <cellStyle name="Output 5 2 2 2 3 2 4" xfId="19255" xr:uid="{00000000-0005-0000-0000-0000374B0000}"/>
    <cellStyle name="Output 5 2 2 2 3 2 4 2" xfId="19256" xr:uid="{00000000-0005-0000-0000-0000384B0000}"/>
    <cellStyle name="Output 5 2 2 2 3 2 4 2 2" xfId="30494" xr:uid="{00000000-0005-0000-0000-00001E770000}"/>
    <cellStyle name="Output 5 2 2 2 3 2 5" xfId="19257" xr:uid="{00000000-0005-0000-0000-0000394B0000}"/>
    <cellStyle name="Output 5 2 2 2 3 2 6" xfId="32337" xr:uid="{00000000-0005-0000-0000-0000517E0000}"/>
    <cellStyle name="Output 5 2 2 2 3 3" xfId="19258" xr:uid="{00000000-0005-0000-0000-00003A4B0000}"/>
    <cellStyle name="Output 5 2 2 2 3 3 2" xfId="19259" xr:uid="{00000000-0005-0000-0000-00003B4B0000}"/>
    <cellStyle name="Output 5 2 2 2 3 3 2 2" xfId="19260" xr:uid="{00000000-0005-0000-0000-00003C4B0000}"/>
    <cellStyle name="Output 5 2 2 2 3 3 3" xfId="19261" xr:uid="{00000000-0005-0000-0000-00003D4B0000}"/>
    <cellStyle name="Output 5 2 2 2 3 3 3 2" xfId="19262" xr:uid="{00000000-0005-0000-0000-00003E4B0000}"/>
    <cellStyle name="Output 5 2 2 2 3 3 3 3" xfId="28565" xr:uid="{00000000-0005-0000-0000-0000956F0000}"/>
    <cellStyle name="Output 5 2 2 2 3 3 4" xfId="19263" xr:uid="{00000000-0005-0000-0000-00003F4B0000}"/>
    <cellStyle name="Output 5 2 2 2 3 4" xfId="19264" xr:uid="{00000000-0005-0000-0000-0000404B0000}"/>
    <cellStyle name="Output 5 2 2 2 3 4 2" xfId="19265" xr:uid="{00000000-0005-0000-0000-0000414B0000}"/>
    <cellStyle name="Output 5 2 2 2 3 4 3" xfId="25433" xr:uid="{00000000-0005-0000-0000-000059630000}"/>
    <cellStyle name="Output 5 2 2 2 3 5" xfId="19266" xr:uid="{00000000-0005-0000-0000-0000424B0000}"/>
    <cellStyle name="Output 5 2 2 2 3 5 2" xfId="19267" xr:uid="{00000000-0005-0000-0000-0000434B0000}"/>
    <cellStyle name="Output 5 2 2 2 3 5 2 2" xfId="27376" xr:uid="{00000000-0005-0000-0000-0000F06A0000}"/>
    <cellStyle name="Output 5 2 2 2 3 6" xfId="19268" xr:uid="{00000000-0005-0000-0000-0000444B0000}"/>
    <cellStyle name="Output 5 2 2 2 3 7" xfId="26823" xr:uid="{00000000-0005-0000-0000-0000C7680000}"/>
    <cellStyle name="Output 5 2 2 2 4" xfId="2201" xr:uid="{00000000-0005-0000-0000-000099080000}"/>
    <cellStyle name="Output 5 2 2 2 4 2" xfId="19269" xr:uid="{00000000-0005-0000-0000-0000454B0000}"/>
    <cellStyle name="Output 5 2 2 2 4 2 2" xfId="19270" xr:uid="{00000000-0005-0000-0000-0000464B0000}"/>
    <cellStyle name="Output 5 2 2 2 4 2 2 2" xfId="19271" xr:uid="{00000000-0005-0000-0000-0000474B0000}"/>
    <cellStyle name="Output 5 2 2 2 4 2 2 3" xfId="30350" xr:uid="{00000000-0005-0000-0000-00008E760000}"/>
    <cellStyle name="Output 5 2 2 2 4 2 3" xfId="19272" xr:uid="{00000000-0005-0000-0000-0000484B0000}"/>
    <cellStyle name="Output 5 2 2 2 4 2 3 2" xfId="19273" xr:uid="{00000000-0005-0000-0000-0000494B0000}"/>
    <cellStyle name="Output 5 2 2 2 4 2 4" xfId="19274" xr:uid="{00000000-0005-0000-0000-00004A4B0000}"/>
    <cellStyle name="Output 5 2 2 2 4 3" xfId="19275" xr:uid="{00000000-0005-0000-0000-00004B4B0000}"/>
    <cellStyle name="Output 5 2 2 2 4 3 2" xfId="19276" xr:uid="{00000000-0005-0000-0000-00004C4B0000}"/>
    <cellStyle name="Output 5 2 2 2 4 4" xfId="19277" xr:uid="{00000000-0005-0000-0000-00004D4B0000}"/>
    <cellStyle name="Output 5 2 2 2 4 4 2" xfId="19278" xr:uid="{00000000-0005-0000-0000-00004E4B0000}"/>
    <cellStyle name="Output 5 2 2 2 4 4 3" xfId="30431" xr:uid="{00000000-0005-0000-0000-0000DF760000}"/>
    <cellStyle name="Output 5 2 2 2 4 5" xfId="19279" xr:uid="{00000000-0005-0000-0000-00004F4B0000}"/>
    <cellStyle name="Output 5 2 2 2 5" xfId="19280" xr:uid="{00000000-0005-0000-0000-0000504B0000}"/>
    <cellStyle name="Output 5 2 2 2 5 2" xfId="19281" xr:uid="{00000000-0005-0000-0000-0000514B0000}"/>
    <cellStyle name="Output 5 2 2 2 5 2 2" xfId="19282" xr:uid="{00000000-0005-0000-0000-0000524B0000}"/>
    <cellStyle name="Output 5 2 2 2 5 2 2 2" xfId="27027" xr:uid="{00000000-0005-0000-0000-000093690000}"/>
    <cellStyle name="Output 5 2 2 2 5 3" xfId="19283" xr:uid="{00000000-0005-0000-0000-0000534B0000}"/>
    <cellStyle name="Output 5 2 2 2 5 3 2" xfId="19284" xr:uid="{00000000-0005-0000-0000-0000544B0000}"/>
    <cellStyle name="Output 5 2 2 2 5 4" xfId="19285" xr:uid="{00000000-0005-0000-0000-0000554B0000}"/>
    <cellStyle name="Output 5 2 2 2 5 5" xfId="32556" xr:uid="{00000000-0005-0000-0000-00002C7F0000}"/>
    <cellStyle name="Output 5 2 2 2 6" xfId="19286" xr:uid="{00000000-0005-0000-0000-0000564B0000}"/>
    <cellStyle name="Output 5 2 2 2 6 2" xfId="19287" xr:uid="{00000000-0005-0000-0000-0000574B0000}"/>
    <cellStyle name="Output 5 2 2 2 7" xfId="19288" xr:uid="{00000000-0005-0000-0000-0000584B0000}"/>
    <cellStyle name="Output 5 2 2 2 7 2" xfId="19289" xr:uid="{00000000-0005-0000-0000-0000594B0000}"/>
    <cellStyle name="Output 5 2 2 2 8" xfId="19290" xr:uid="{00000000-0005-0000-0000-00005A4B0000}"/>
    <cellStyle name="Output 5 2 2 3" xfId="1392" xr:uid="{00000000-0005-0000-0000-000070050000}"/>
    <cellStyle name="Output 5 2 2 3 2" xfId="1654" xr:uid="{00000000-0005-0000-0000-000076060000}"/>
    <cellStyle name="Output 5 2 2 3 2 2" xfId="2639" xr:uid="{00000000-0005-0000-0000-00004F0A0000}"/>
    <cellStyle name="Output 5 2 2 3 2 2 2" xfId="19291" xr:uid="{00000000-0005-0000-0000-00005B4B0000}"/>
    <cellStyle name="Output 5 2 2 3 2 2 2 2" xfId="19292" xr:uid="{00000000-0005-0000-0000-00005C4B0000}"/>
    <cellStyle name="Output 5 2 2 3 2 2 2 2 2" xfId="19293" xr:uid="{00000000-0005-0000-0000-00005D4B0000}"/>
    <cellStyle name="Output 5 2 2 3 2 2 2 3" xfId="19294" xr:uid="{00000000-0005-0000-0000-00005E4B0000}"/>
    <cellStyle name="Output 5 2 2 3 2 2 2 3 2" xfId="19295" xr:uid="{00000000-0005-0000-0000-00005F4B0000}"/>
    <cellStyle name="Output 5 2 2 3 2 2 2 4" xfId="19296" xr:uid="{00000000-0005-0000-0000-0000604B0000}"/>
    <cellStyle name="Output 5 2 2 3 2 2 2 5" xfId="26571" xr:uid="{00000000-0005-0000-0000-0000CB670000}"/>
    <cellStyle name="Output 5 2 2 3 2 2 3" xfId="19297" xr:uid="{00000000-0005-0000-0000-0000614B0000}"/>
    <cellStyle name="Output 5 2 2 3 2 2 3 2" xfId="19298" xr:uid="{00000000-0005-0000-0000-0000624B0000}"/>
    <cellStyle name="Output 5 2 2 3 2 2 3 3" xfId="30905" xr:uid="{00000000-0005-0000-0000-0000B9780000}"/>
    <cellStyle name="Output 5 2 2 3 2 2 4" xfId="19299" xr:uid="{00000000-0005-0000-0000-0000634B0000}"/>
    <cellStyle name="Output 5 2 2 3 2 2 4 2" xfId="19300" xr:uid="{00000000-0005-0000-0000-0000644B0000}"/>
    <cellStyle name="Output 5 2 2 3 2 2 4 3" xfId="25659" xr:uid="{00000000-0005-0000-0000-00003B640000}"/>
    <cellStyle name="Output 5 2 2 3 2 2 5" xfId="19301" xr:uid="{00000000-0005-0000-0000-0000654B0000}"/>
    <cellStyle name="Output 5 2 2 3 2 2 6" xfId="32264" xr:uid="{00000000-0005-0000-0000-0000087E0000}"/>
    <cellStyle name="Output 5 2 2 3 2 3" xfId="19302" xr:uid="{00000000-0005-0000-0000-0000664B0000}"/>
    <cellStyle name="Output 5 2 2 3 2 3 2" xfId="19303" xr:uid="{00000000-0005-0000-0000-0000674B0000}"/>
    <cellStyle name="Output 5 2 2 3 2 3 2 2" xfId="19304" xr:uid="{00000000-0005-0000-0000-0000684B0000}"/>
    <cellStyle name="Output 5 2 2 3 2 3 3" xfId="19305" xr:uid="{00000000-0005-0000-0000-0000694B0000}"/>
    <cellStyle name="Output 5 2 2 3 2 3 3 2" xfId="19306" xr:uid="{00000000-0005-0000-0000-00006A4B0000}"/>
    <cellStyle name="Output 5 2 2 3 2 3 4" xfId="19307" xr:uid="{00000000-0005-0000-0000-00006B4B0000}"/>
    <cellStyle name="Output 5 2 2 3 2 4" xfId="19308" xr:uid="{00000000-0005-0000-0000-00006C4B0000}"/>
    <cellStyle name="Output 5 2 2 3 2 4 2" xfId="19309" xr:uid="{00000000-0005-0000-0000-00006D4B0000}"/>
    <cellStyle name="Output 5 2 2 3 2 5" xfId="19310" xr:uid="{00000000-0005-0000-0000-00006E4B0000}"/>
    <cellStyle name="Output 5 2 2 3 2 5 2" xfId="19311" xr:uid="{00000000-0005-0000-0000-00006F4B0000}"/>
    <cellStyle name="Output 5 2 2 3 2 6" xfId="19312" xr:uid="{00000000-0005-0000-0000-0000704B0000}"/>
    <cellStyle name="Output 5 2 2 3 2 7" xfId="26344" xr:uid="{00000000-0005-0000-0000-0000E8660000}"/>
    <cellStyle name="Output 5 2 2 3 3" xfId="2383" xr:uid="{00000000-0005-0000-0000-00004F090000}"/>
    <cellStyle name="Output 5 2 2 3 3 2" xfId="19313" xr:uid="{00000000-0005-0000-0000-0000714B0000}"/>
    <cellStyle name="Output 5 2 2 3 3 2 2" xfId="19314" xr:uid="{00000000-0005-0000-0000-0000724B0000}"/>
    <cellStyle name="Output 5 2 2 3 3 2 2 2" xfId="19315" xr:uid="{00000000-0005-0000-0000-0000734B0000}"/>
    <cellStyle name="Output 5 2 2 3 3 2 3" xfId="19316" xr:uid="{00000000-0005-0000-0000-0000744B0000}"/>
    <cellStyle name="Output 5 2 2 3 3 2 3 2" xfId="19317" xr:uid="{00000000-0005-0000-0000-0000754B0000}"/>
    <cellStyle name="Output 5 2 2 3 3 2 4" xfId="19318" xr:uid="{00000000-0005-0000-0000-0000764B0000}"/>
    <cellStyle name="Output 5 2 2 3 3 3" xfId="19319" xr:uid="{00000000-0005-0000-0000-0000774B0000}"/>
    <cellStyle name="Output 5 2 2 3 3 3 2" xfId="19320" xr:uid="{00000000-0005-0000-0000-0000784B0000}"/>
    <cellStyle name="Output 5 2 2 3 3 4" xfId="19321" xr:uid="{00000000-0005-0000-0000-0000794B0000}"/>
    <cellStyle name="Output 5 2 2 3 3 4 2" xfId="19322" xr:uid="{00000000-0005-0000-0000-00007A4B0000}"/>
    <cellStyle name="Output 5 2 2 3 3 5" xfId="19323" xr:uid="{00000000-0005-0000-0000-00007B4B0000}"/>
    <cellStyle name="Output 5 2 2 3 3 6" xfId="27932" xr:uid="{00000000-0005-0000-0000-00001C6D0000}"/>
    <cellStyle name="Output 5 2 2 3 4" xfId="19324" xr:uid="{00000000-0005-0000-0000-00007C4B0000}"/>
    <cellStyle name="Output 5 2 2 3 4 2" xfId="19325" xr:uid="{00000000-0005-0000-0000-00007D4B0000}"/>
    <cellStyle name="Output 5 2 2 3 4 2 2" xfId="19326" xr:uid="{00000000-0005-0000-0000-00007E4B0000}"/>
    <cellStyle name="Output 5 2 2 3 4 3" xfId="19327" xr:uid="{00000000-0005-0000-0000-00007F4B0000}"/>
    <cellStyle name="Output 5 2 2 3 4 3 2" xfId="19328" xr:uid="{00000000-0005-0000-0000-0000804B0000}"/>
    <cellStyle name="Output 5 2 2 3 4 3 3" xfId="29859" xr:uid="{00000000-0005-0000-0000-0000A3740000}"/>
    <cellStyle name="Output 5 2 2 3 4 4" xfId="19329" xr:uid="{00000000-0005-0000-0000-0000814B0000}"/>
    <cellStyle name="Output 5 2 2 3 4 4 2" xfId="29454" xr:uid="{00000000-0005-0000-0000-00000E730000}"/>
    <cellStyle name="Output 5 2 2 3 5" xfId="19330" xr:uid="{00000000-0005-0000-0000-0000824B0000}"/>
    <cellStyle name="Output 5 2 2 3 5 2" xfId="19331" xr:uid="{00000000-0005-0000-0000-0000834B0000}"/>
    <cellStyle name="Output 5 2 2 3 6" xfId="19332" xr:uid="{00000000-0005-0000-0000-0000844B0000}"/>
    <cellStyle name="Output 5 2 2 3 6 2" xfId="19333" xr:uid="{00000000-0005-0000-0000-0000854B0000}"/>
    <cellStyle name="Output 5 2 2 3 6 3" xfId="28878" xr:uid="{00000000-0005-0000-0000-0000CE700000}"/>
    <cellStyle name="Output 5 2 2 3 7" xfId="19334" xr:uid="{00000000-0005-0000-0000-0000864B0000}"/>
    <cellStyle name="Output 5 2 2 3 7 2" xfId="28820" xr:uid="{00000000-0005-0000-0000-000094700000}"/>
    <cellStyle name="Output 5 2 2 3 8" xfId="31505" xr:uid="{00000000-0005-0000-0000-0000117B0000}"/>
    <cellStyle name="Output 5 2 2 4" xfId="1297" xr:uid="{00000000-0005-0000-0000-000011050000}"/>
    <cellStyle name="Output 5 2 2 4 2" xfId="2288" xr:uid="{00000000-0005-0000-0000-0000F0080000}"/>
    <cellStyle name="Output 5 2 2 4 2 2" xfId="19335" xr:uid="{00000000-0005-0000-0000-0000874B0000}"/>
    <cellStyle name="Output 5 2 2 4 2 2 2" xfId="19336" xr:uid="{00000000-0005-0000-0000-0000884B0000}"/>
    <cellStyle name="Output 5 2 2 4 2 2 2 2" xfId="19337" xr:uid="{00000000-0005-0000-0000-0000894B0000}"/>
    <cellStyle name="Output 5 2 2 4 2 2 3" xfId="19338" xr:uid="{00000000-0005-0000-0000-00008A4B0000}"/>
    <cellStyle name="Output 5 2 2 4 2 2 3 2" xfId="19339" xr:uid="{00000000-0005-0000-0000-00008B4B0000}"/>
    <cellStyle name="Output 5 2 2 4 2 2 3 2 2" xfId="29613" xr:uid="{00000000-0005-0000-0000-0000AD730000}"/>
    <cellStyle name="Output 5 2 2 4 2 2 4" xfId="19340" xr:uid="{00000000-0005-0000-0000-00008C4B0000}"/>
    <cellStyle name="Output 5 2 2 4 2 3" xfId="19341" xr:uid="{00000000-0005-0000-0000-00008D4B0000}"/>
    <cellStyle name="Output 5 2 2 4 2 3 2" xfId="19342" xr:uid="{00000000-0005-0000-0000-00008E4B0000}"/>
    <cellStyle name="Output 5 2 2 4 2 4" xfId="19343" xr:uid="{00000000-0005-0000-0000-00008F4B0000}"/>
    <cellStyle name="Output 5 2 2 4 2 4 2" xfId="19344" xr:uid="{00000000-0005-0000-0000-0000904B0000}"/>
    <cellStyle name="Output 5 2 2 4 2 5" xfId="19345" xr:uid="{00000000-0005-0000-0000-0000914B0000}"/>
    <cellStyle name="Output 5 2 2 4 3" xfId="19346" xr:uid="{00000000-0005-0000-0000-0000924B0000}"/>
    <cellStyle name="Output 5 2 2 4 3 2" xfId="19347" xr:uid="{00000000-0005-0000-0000-0000934B0000}"/>
    <cellStyle name="Output 5 2 2 4 3 2 2" xfId="19348" xr:uid="{00000000-0005-0000-0000-0000944B0000}"/>
    <cellStyle name="Output 5 2 2 4 3 3" xfId="19349" xr:uid="{00000000-0005-0000-0000-0000954B0000}"/>
    <cellStyle name="Output 5 2 2 4 3 3 2" xfId="19350" xr:uid="{00000000-0005-0000-0000-0000964B0000}"/>
    <cellStyle name="Output 5 2 2 4 3 4" xfId="19351" xr:uid="{00000000-0005-0000-0000-0000974B0000}"/>
    <cellStyle name="Output 5 2 2 4 4" xfId="19352" xr:uid="{00000000-0005-0000-0000-0000984B0000}"/>
    <cellStyle name="Output 5 2 2 4 4 2" xfId="19353" xr:uid="{00000000-0005-0000-0000-0000994B0000}"/>
    <cellStyle name="Output 5 2 2 4 5" xfId="19354" xr:uid="{00000000-0005-0000-0000-00009A4B0000}"/>
    <cellStyle name="Output 5 2 2 4 5 2" xfId="19355" xr:uid="{00000000-0005-0000-0000-00009B4B0000}"/>
    <cellStyle name="Output 5 2 2 4 6" xfId="19356" xr:uid="{00000000-0005-0000-0000-00009C4B0000}"/>
    <cellStyle name="Output 5 2 2 4 7" xfId="31670" xr:uid="{00000000-0005-0000-0000-0000B67B0000}"/>
    <cellStyle name="Output 5 2 2 5" xfId="1559" xr:uid="{00000000-0005-0000-0000-000017060000}"/>
    <cellStyle name="Output 5 2 2 5 2" xfId="2544" xr:uid="{00000000-0005-0000-0000-0000F0090000}"/>
    <cellStyle name="Output 5 2 2 5 2 2" xfId="19357" xr:uid="{00000000-0005-0000-0000-00009D4B0000}"/>
    <cellStyle name="Output 5 2 2 5 2 2 2" xfId="19358" xr:uid="{00000000-0005-0000-0000-00009E4B0000}"/>
    <cellStyle name="Output 5 2 2 5 2 2 2 2" xfId="19359" xr:uid="{00000000-0005-0000-0000-00009F4B0000}"/>
    <cellStyle name="Output 5 2 2 5 2 2 2 2 2" xfId="29704" xr:uid="{00000000-0005-0000-0000-000008740000}"/>
    <cellStyle name="Output 5 2 2 5 2 2 3" xfId="19360" xr:uid="{00000000-0005-0000-0000-0000A04B0000}"/>
    <cellStyle name="Output 5 2 2 5 2 2 3 2" xfId="19361" xr:uid="{00000000-0005-0000-0000-0000A14B0000}"/>
    <cellStyle name="Output 5 2 2 5 2 2 3 2 2" xfId="26052" xr:uid="{00000000-0005-0000-0000-0000C4650000}"/>
    <cellStyle name="Output 5 2 2 5 2 2 3 3" xfId="26994" xr:uid="{00000000-0005-0000-0000-000072690000}"/>
    <cellStyle name="Output 5 2 2 5 2 2 4" xfId="19362" xr:uid="{00000000-0005-0000-0000-0000A24B0000}"/>
    <cellStyle name="Output 5 2 2 5 2 2 4 2" xfId="27040" xr:uid="{00000000-0005-0000-0000-0000A0690000}"/>
    <cellStyle name="Output 5 2 2 5 2 2 5" xfId="30140" xr:uid="{00000000-0005-0000-0000-0000BC750000}"/>
    <cellStyle name="Output 5 2 2 5 2 3" xfId="19363" xr:uid="{00000000-0005-0000-0000-0000A34B0000}"/>
    <cellStyle name="Output 5 2 2 5 2 3 2" xfId="19364" xr:uid="{00000000-0005-0000-0000-0000A44B0000}"/>
    <cellStyle name="Output 5 2 2 5 2 4" xfId="19365" xr:uid="{00000000-0005-0000-0000-0000A54B0000}"/>
    <cellStyle name="Output 5 2 2 5 2 4 2" xfId="19366" xr:uid="{00000000-0005-0000-0000-0000A64B0000}"/>
    <cellStyle name="Output 5 2 2 5 2 5" xfId="19367" xr:uid="{00000000-0005-0000-0000-0000A74B0000}"/>
    <cellStyle name="Output 5 2 2 5 2 6" xfId="32212" xr:uid="{00000000-0005-0000-0000-0000D47D0000}"/>
    <cellStyle name="Output 5 2 2 5 3" xfId="19368" xr:uid="{00000000-0005-0000-0000-0000A84B0000}"/>
    <cellStyle name="Output 5 2 2 5 3 2" xfId="19369" xr:uid="{00000000-0005-0000-0000-0000A94B0000}"/>
    <cellStyle name="Output 5 2 2 5 3 2 2" xfId="19370" xr:uid="{00000000-0005-0000-0000-0000AA4B0000}"/>
    <cellStyle name="Output 5 2 2 5 3 2 2 2" xfId="28985" xr:uid="{00000000-0005-0000-0000-000039710000}"/>
    <cellStyle name="Output 5 2 2 5 3 3" xfId="19371" xr:uid="{00000000-0005-0000-0000-0000AB4B0000}"/>
    <cellStyle name="Output 5 2 2 5 3 3 2" xfId="19372" xr:uid="{00000000-0005-0000-0000-0000AC4B0000}"/>
    <cellStyle name="Output 5 2 2 5 3 4" xfId="19373" xr:uid="{00000000-0005-0000-0000-0000AD4B0000}"/>
    <cellStyle name="Output 5 2 2 5 4" xfId="19374" xr:uid="{00000000-0005-0000-0000-0000AE4B0000}"/>
    <cellStyle name="Output 5 2 2 5 4 2" xfId="19375" xr:uid="{00000000-0005-0000-0000-0000AF4B0000}"/>
    <cellStyle name="Output 5 2 2 5 5" xfId="19376" xr:uid="{00000000-0005-0000-0000-0000B04B0000}"/>
    <cellStyle name="Output 5 2 2 5 5 2" xfId="19377" xr:uid="{00000000-0005-0000-0000-0000B14B0000}"/>
    <cellStyle name="Output 5 2 2 5 6" xfId="19378" xr:uid="{00000000-0005-0000-0000-0000B24B0000}"/>
    <cellStyle name="Output 5 2 2 5 7" xfId="31773" xr:uid="{00000000-0005-0000-0000-00001D7C0000}"/>
    <cellStyle name="Output 5 2 2 6" xfId="1910" xr:uid="{00000000-0005-0000-0000-000076070000}"/>
    <cellStyle name="Output 5 2 2 6 2" xfId="19379" xr:uid="{00000000-0005-0000-0000-0000B34B0000}"/>
    <cellStyle name="Output 5 2 2 6 2 2" xfId="19380" xr:uid="{00000000-0005-0000-0000-0000B44B0000}"/>
    <cellStyle name="Output 5 2 2 6 2 2 2" xfId="19381" xr:uid="{00000000-0005-0000-0000-0000B54B0000}"/>
    <cellStyle name="Output 5 2 2 6 2 3" xfId="19382" xr:uid="{00000000-0005-0000-0000-0000B64B0000}"/>
    <cellStyle name="Output 5 2 2 6 2 3 2" xfId="19383" xr:uid="{00000000-0005-0000-0000-0000B74B0000}"/>
    <cellStyle name="Output 5 2 2 6 2 4" xfId="19384" xr:uid="{00000000-0005-0000-0000-0000B84B0000}"/>
    <cellStyle name="Output 5 2 2 6 2 5" xfId="30587" xr:uid="{00000000-0005-0000-0000-00007B770000}"/>
    <cellStyle name="Output 5 2 2 6 3" xfId="19385" xr:uid="{00000000-0005-0000-0000-0000B94B0000}"/>
    <cellStyle name="Output 5 2 2 6 3 2" xfId="19386" xr:uid="{00000000-0005-0000-0000-0000BA4B0000}"/>
    <cellStyle name="Output 5 2 2 6 3 3" xfId="29458" xr:uid="{00000000-0005-0000-0000-000012730000}"/>
    <cellStyle name="Output 5 2 2 6 4" xfId="19387" xr:uid="{00000000-0005-0000-0000-0000BB4B0000}"/>
    <cellStyle name="Output 5 2 2 6 4 2" xfId="19388" xr:uid="{00000000-0005-0000-0000-0000BC4B0000}"/>
    <cellStyle name="Output 5 2 2 6 5" xfId="19389" xr:uid="{00000000-0005-0000-0000-0000BD4B0000}"/>
    <cellStyle name="Output 5 2 2 7" xfId="2844" xr:uid="{00000000-0005-0000-0000-00001C0B0000}"/>
    <cellStyle name="Output 5 2 2 7 2" xfId="19390" xr:uid="{00000000-0005-0000-0000-0000BE4B0000}"/>
    <cellStyle name="Output 5 2 2 7 2 2" xfId="19391" xr:uid="{00000000-0005-0000-0000-0000BF4B0000}"/>
    <cellStyle name="Output 5 2 2 7 3" xfId="19392" xr:uid="{00000000-0005-0000-0000-0000C04B0000}"/>
    <cellStyle name="Output 5 2 2 7 3 2" xfId="19393" xr:uid="{00000000-0005-0000-0000-0000C14B0000}"/>
    <cellStyle name="Output 5 2 2 7 4" xfId="19394" xr:uid="{00000000-0005-0000-0000-0000C24B0000}"/>
    <cellStyle name="Output 5 2 2 7 5" xfId="31939" xr:uid="{00000000-0005-0000-0000-0000C37C0000}"/>
    <cellStyle name="Output 5 2 2 8" xfId="19395" xr:uid="{00000000-0005-0000-0000-0000C34B0000}"/>
    <cellStyle name="Output 5 2 2 8 2" xfId="19396" xr:uid="{00000000-0005-0000-0000-0000C44B0000}"/>
    <cellStyle name="Output 5 2 2 9" xfId="19397" xr:uid="{00000000-0005-0000-0000-0000C54B0000}"/>
    <cellStyle name="Output 5 2 2 9 2" xfId="19398" xr:uid="{00000000-0005-0000-0000-0000C64B0000}"/>
    <cellStyle name="Output 5 2 2 9 2 2" xfId="31094" xr:uid="{00000000-0005-0000-0000-000076790000}"/>
    <cellStyle name="Output 5 2 3" xfId="1235" xr:uid="{00000000-0005-0000-0000-0000D3040000}"/>
    <cellStyle name="Output 5 2 3 2" xfId="1353" xr:uid="{00000000-0005-0000-0000-000049050000}"/>
    <cellStyle name="Output 5 2 3 2 2" xfId="2344" xr:uid="{00000000-0005-0000-0000-000028090000}"/>
    <cellStyle name="Output 5 2 3 2 2 2" xfId="19399" xr:uid="{00000000-0005-0000-0000-0000C74B0000}"/>
    <cellStyle name="Output 5 2 3 2 2 2 2" xfId="19400" xr:uid="{00000000-0005-0000-0000-0000C84B0000}"/>
    <cellStyle name="Output 5 2 3 2 2 2 2 2" xfId="19401" xr:uid="{00000000-0005-0000-0000-0000C94B0000}"/>
    <cellStyle name="Output 5 2 3 2 2 2 3" xfId="19402" xr:uid="{00000000-0005-0000-0000-0000CA4B0000}"/>
    <cellStyle name="Output 5 2 3 2 2 2 3 2" xfId="19403" xr:uid="{00000000-0005-0000-0000-0000CB4B0000}"/>
    <cellStyle name="Output 5 2 3 2 2 2 3 3" xfId="30613" xr:uid="{00000000-0005-0000-0000-000095770000}"/>
    <cellStyle name="Output 5 2 3 2 2 2 4" xfId="19404" xr:uid="{00000000-0005-0000-0000-0000CC4B0000}"/>
    <cellStyle name="Output 5 2 3 2 2 3" xfId="19405" xr:uid="{00000000-0005-0000-0000-0000CD4B0000}"/>
    <cellStyle name="Output 5 2 3 2 2 3 2" xfId="19406" xr:uid="{00000000-0005-0000-0000-0000CE4B0000}"/>
    <cellStyle name="Output 5 2 3 2 2 4" xfId="19407" xr:uid="{00000000-0005-0000-0000-0000CF4B0000}"/>
    <cellStyle name="Output 5 2 3 2 2 4 2" xfId="19408" xr:uid="{00000000-0005-0000-0000-0000D04B0000}"/>
    <cellStyle name="Output 5 2 3 2 2 5" xfId="19409" xr:uid="{00000000-0005-0000-0000-0000D14B0000}"/>
    <cellStyle name="Output 5 2 3 2 3" xfId="19410" xr:uid="{00000000-0005-0000-0000-0000D24B0000}"/>
    <cellStyle name="Output 5 2 3 2 3 2" xfId="19411" xr:uid="{00000000-0005-0000-0000-0000D34B0000}"/>
    <cellStyle name="Output 5 2 3 2 3 2 2" xfId="19412" xr:uid="{00000000-0005-0000-0000-0000D44B0000}"/>
    <cellStyle name="Output 5 2 3 2 3 2 3" xfId="28936" xr:uid="{00000000-0005-0000-0000-000008710000}"/>
    <cellStyle name="Output 5 2 3 2 3 3" xfId="19413" xr:uid="{00000000-0005-0000-0000-0000D54B0000}"/>
    <cellStyle name="Output 5 2 3 2 3 3 2" xfId="19414" xr:uid="{00000000-0005-0000-0000-0000D64B0000}"/>
    <cellStyle name="Output 5 2 3 2 3 3 2 2" xfId="29317" xr:uid="{00000000-0005-0000-0000-000085720000}"/>
    <cellStyle name="Output 5 2 3 2 3 4" xfId="19415" xr:uid="{00000000-0005-0000-0000-0000D74B0000}"/>
    <cellStyle name="Output 5 2 3 2 3 5" xfId="28271" xr:uid="{00000000-0005-0000-0000-00006F6E0000}"/>
    <cellStyle name="Output 5 2 3 2 4" xfId="19416" xr:uid="{00000000-0005-0000-0000-0000D84B0000}"/>
    <cellStyle name="Output 5 2 3 2 4 2" xfId="19417" xr:uid="{00000000-0005-0000-0000-0000D94B0000}"/>
    <cellStyle name="Output 5 2 3 2 5" xfId="19418" xr:uid="{00000000-0005-0000-0000-0000DA4B0000}"/>
    <cellStyle name="Output 5 2 3 2 5 2" xfId="19419" xr:uid="{00000000-0005-0000-0000-0000DB4B0000}"/>
    <cellStyle name="Output 5 2 3 2 6" xfId="19420" xr:uid="{00000000-0005-0000-0000-0000DC4B0000}"/>
    <cellStyle name="Output 5 2 3 2 7" xfId="31695" xr:uid="{00000000-0005-0000-0000-0000CF7B0000}"/>
    <cellStyle name="Output 5 2 3 3" xfId="1615" xr:uid="{00000000-0005-0000-0000-00004F060000}"/>
    <cellStyle name="Output 5 2 3 3 2" xfId="2600" xr:uid="{00000000-0005-0000-0000-0000280A0000}"/>
    <cellStyle name="Output 5 2 3 3 2 2" xfId="19421" xr:uid="{00000000-0005-0000-0000-0000DD4B0000}"/>
    <cellStyle name="Output 5 2 3 3 2 2 2" xfId="19422" xr:uid="{00000000-0005-0000-0000-0000DE4B0000}"/>
    <cellStyle name="Output 5 2 3 3 2 2 2 2" xfId="19423" xr:uid="{00000000-0005-0000-0000-0000DF4B0000}"/>
    <cellStyle name="Output 5 2 3 3 2 2 2 2 2" xfId="26509" xr:uid="{00000000-0005-0000-0000-00008D670000}"/>
    <cellStyle name="Output 5 2 3 3 2 2 3" xfId="19424" xr:uid="{00000000-0005-0000-0000-0000E04B0000}"/>
    <cellStyle name="Output 5 2 3 3 2 2 3 2" xfId="19425" xr:uid="{00000000-0005-0000-0000-0000E14B0000}"/>
    <cellStyle name="Output 5 2 3 3 2 2 4" xfId="19426" xr:uid="{00000000-0005-0000-0000-0000E24B0000}"/>
    <cellStyle name="Output 5 2 3 3 2 3" xfId="19427" xr:uid="{00000000-0005-0000-0000-0000E34B0000}"/>
    <cellStyle name="Output 5 2 3 3 2 3 2" xfId="19428" xr:uid="{00000000-0005-0000-0000-0000E44B0000}"/>
    <cellStyle name="Output 5 2 3 3 2 4" xfId="19429" xr:uid="{00000000-0005-0000-0000-0000E54B0000}"/>
    <cellStyle name="Output 5 2 3 3 2 4 2" xfId="19430" xr:uid="{00000000-0005-0000-0000-0000E64B0000}"/>
    <cellStyle name="Output 5 2 3 3 2 4 3" xfId="30385" xr:uid="{00000000-0005-0000-0000-0000B1760000}"/>
    <cellStyle name="Output 5 2 3 3 2 5" xfId="19431" xr:uid="{00000000-0005-0000-0000-0000E74B0000}"/>
    <cellStyle name="Output 5 2 3 3 2 6" xfId="26428" xr:uid="{00000000-0005-0000-0000-00003C670000}"/>
    <cellStyle name="Output 5 2 3 3 3" xfId="19432" xr:uid="{00000000-0005-0000-0000-0000E84B0000}"/>
    <cellStyle name="Output 5 2 3 3 3 2" xfId="19433" xr:uid="{00000000-0005-0000-0000-0000E94B0000}"/>
    <cellStyle name="Output 5 2 3 3 3 2 2" xfId="19434" xr:uid="{00000000-0005-0000-0000-0000EA4B0000}"/>
    <cellStyle name="Output 5 2 3 3 3 3" xfId="19435" xr:uid="{00000000-0005-0000-0000-0000EB4B0000}"/>
    <cellStyle name="Output 5 2 3 3 3 3 2" xfId="19436" xr:uid="{00000000-0005-0000-0000-0000EC4B0000}"/>
    <cellStyle name="Output 5 2 3 3 3 4" xfId="19437" xr:uid="{00000000-0005-0000-0000-0000ED4B0000}"/>
    <cellStyle name="Output 5 2 3 3 3 4 2" xfId="25179" xr:uid="{00000000-0005-0000-0000-00005B620000}"/>
    <cellStyle name="Output 5 2 3 3 3 5" xfId="28604" xr:uid="{00000000-0005-0000-0000-0000BC6F0000}"/>
    <cellStyle name="Output 5 2 3 3 4" xfId="19438" xr:uid="{00000000-0005-0000-0000-0000EE4B0000}"/>
    <cellStyle name="Output 5 2 3 3 4 2" xfId="19439" xr:uid="{00000000-0005-0000-0000-0000EF4B0000}"/>
    <cellStyle name="Output 5 2 3 3 5" xfId="19440" xr:uid="{00000000-0005-0000-0000-0000F04B0000}"/>
    <cellStyle name="Output 5 2 3 3 5 2" xfId="19441" xr:uid="{00000000-0005-0000-0000-0000F14B0000}"/>
    <cellStyle name="Output 5 2 3 3 6" xfId="19442" xr:uid="{00000000-0005-0000-0000-0000F24B0000}"/>
    <cellStyle name="Output 5 2 3 3 7" xfId="31804" xr:uid="{00000000-0005-0000-0000-00003C7C0000}"/>
    <cellStyle name="Output 5 2 3 4" xfId="2233" xr:uid="{00000000-0005-0000-0000-0000B9080000}"/>
    <cellStyle name="Output 5 2 3 4 2" xfId="19443" xr:uid="{00000000-0005-0000-0000-0000F34B0000}"/>
    <cellStyle name="Output 5 2 3 4 2 2" xfId="19444" xr:uid="{00000000-0005-0000-0000-0000F44B0000}"/>
    <cellStyle name="Output 5 2 3 4 2 2 2" xfId="19445" xr:uid="{00000000-0005-0000-0000-0000F54B0000}"/>
    <cellStyle name="Output 5 2 3 4 2 3" xfId="19446" xr:uid="{00000000-0005-0000-0000-0000F64B0000}"/>
    <cellStyle name="Output 5 2 3 4 2 3 2" xfId="19447" xr:uid="{00000000-0005-0000-0000-0000F74B0000}"/>
    <cellStyle name="Output 5 2 3 4 2 4" xfId="19448" xr:uid="{00000000-0005-0000-0000-0000F84B0000}"/>
    <cellStyle name="Output 5 2 3 4 2 4 2" xfId="28674" xr:uid="{00000000-0005-0000-0000-000002700000}"/>
    <cellStyle name="Output 5 2 3 4 3" xfId="19449" xr:uid="{00000000-0005-0000-0000-0000F94B0000}"/>
    <cellStyle name="Output 5 2 3 4 3 2" xfId="19450" xr:uid="{00000000-0005-0000-0000-0000FA4B0000}"/>
    <cellStyle name="Output 5 2 3 4 4" xfId="19451" xr:uid="{00000000-0005-0000-0000-0000FB4B0000}"/>
    <cellStyle name="Output 5 2 3 4 4 2" xfId="19452" xr:uid="{00000000-0005-0000-0000-0000FC4B0000}"/>
    <cellStyle name="Output 5 2 3 4 4 2 2" xfId="31241" xr:uid="{00000000-0005-0000-0000-0000097A0000}"/>
    <cellStyle name="Output 5 2 3 4 4 3" xfId="25365" xr:uid="{00000000-0005-0000-0000-000015630000}"/>
    <cellStyle name="Output 5 2 3 4 5" xfId="19453" xr:uid="{00000000-0005-0000-0000-0000FD4B0000}"/>
    <cellStyle name="Output 5 2 3 4 6" xfId="31056" xr:uid="{00000000-0005-0000-0000-000050790000}"/>
    <cellStyle name="Output 5 2 3 5" xfId="19454" xr:uid="{00000000-0005-0000-0000-0000FE4B0000}"/>
    <cellStyle name="Output 5 2 3 5 2" xfId="19455" xr:uid="{00000000-0005-0000-0000-0000FF4B0000}"/>
    <cellStyle name="Output 5 2 3 5 2 2" xfId="19456" xr:uid="{00000000-0005-0000-0000-0000004C0000}"/>
    <cellStyle name="Output 5 2 3 5 2 3" xfId="25544" xr:uid="{00000000-0005-0000-0000-0000C8630000}"/>
    <cellStyle name="Output 5 2 3 5 3" xfId="19457" xr:uid="{00000000-0005-0000-0000-0000014C0000}"/>
    <cellStyle name="Output 5 2 3 5 3 2" xfId="19458" xr:uid="{00000000-0005-0000-0000-0000024C0000}"/>
    <cellStyle name="Output 5 2 3 5 3 2 2" xfId="26116" xr:uid="{00000000-0005-0000-0000-000004660000}"/>
    <cellStyle name="Output 5 2 3 5 3 3" xfId="26802" xr:uid="{00000000-0005-0000-0000-0000B2680000}"/>
    <cellStyle name="Output 5 2 3 5 4" xfId="19459" xr:uid="{00000000-0005-0000-0000-0000034C0000}"/>
    <cellStyle name="Output 5 2 3 5 4 2" xfId="27099" xr:uid="{00000000-0005-0000-0000-0000DB690000}"/>
    <cellStyle name="Output 5 2 3 5 5" xfId="32577" xr:uid="{00000000-0005-0000-0000-0000417F0000}"/>
    <cellStyle name="Output 5 2 3 6" xfId="19460" xr:uid="{00000000-0005-0000-0000-0000044C0000}"/>
    <cellStyle name="Output 5 2 3 6 2" xfId="19461" xr:uid="{00000000-0005-0000-0000-0000054C0000}"/>
    <cellStyle name="Output 5 2 3 6 2 2" xfId="27501" xr:uid="{00000000-0005-0000-0000-00006D6B0000}"/>
    <cellStyle name="Output 5 2 3 6 3" xfId="28443" xr:uid="{00000000-0005-0000-0000-00001B6F0000}"/>
    <cellStyle name="Output 5 2 3 7" xfId="19462" xr:uid="{00000000-0005-0000-0000-0000064C0000}"/>
    <cellStyle name="Output 5 2 3 7 2" xfId="19463" xr:uid="{00000000-0005-0000-0000-0000074C0000}"/>
    <cellStyle name="Output 5 2 3 8" xfId="19464" xr:uid="{00000000-0005-0000-0000-0000084C0000}"/>
    <cellStyle name="Output 5 2 3 9" xfId="28200" xr:uid="{00000000-0005-0000-0000-0000286E0000}"/>
    <cellStyle name="Output 5 2 4" xfId="514" xr:uid="{00000000-0005-0000-0000-000002020000}"/>
    <cellStyle name="Output 5 2 4 2" xfId="1316" xr:uid="{00000000-0005-0000-0000-000024050000}"/>
    <cellStyle name="Output 5 2 4 2 2" xfId="2307" xr:uid="{00000000-0005-0000-0000-000003090000}"/>
    <cellStyle name="Output 5 2 4 2 2 2" xfId="19465" xr:uid="{00000000-0005-0000-0000-0000094C0000}"/>
    <cellStyle name="Output 5 2 4 2 2 2 2" xfId="19466" xr:uid="{00000000-0005-0000-0000-00000A4C0000}"/>
    <cellStyle name="Output 5 2 4 2 2 2 2 2" xfId="19467" xr:uid="{00000000-0005-0000-0000-00000B4C0000}"/>
    <cellStyle name="Output 5 2 4 2 2 2 2 2 2" xfId="28444" xr:uid="{00000000-0005-0000-0000-00001C6F0000}"/>
    <cellStyle name="Output 5 2 4 2 2 2 3" xfId="19468" xr:uid="{00000000-0005-0000-0000-00000C4C0000}"/>
    <cellStyle name="Output 5 2 4 2 2 2 3 2" xfId="19469" xr:uid="{00000000-0005-0000-0000-00000D4C0000}"/>
    <cellStyle name="Output 5 2 4 2 2 2 4" xfId="19470" xr:uid="{00000000-0005-0000-0000-00000E4C0000}"/>
    <cellStyle name="Output 5 2 4 2 2 2 4 2" xfId="30556" xr:uid="{00000000-0005-0000-0000-00005C770000}"/>
    <cellStyle name="Output 5 2 4 2 2 3" xfId="19471" xr:uid="{00000000-0005-0000-0000-00000F4C0000}"/>
    <cellStyle name="Output 5 2 4 2 2 3 2" xfId="19472" xr:uid="{00000000-0005-0000-0000-0000104C0000}"/>
    <cellStyle name="Output 5 2 4 2 2 4" xfId="19473" xr:uid="{00000000-0005-0000-0000-0000114C0000}"/>
    <cellStyle name="Output 5 2 4 2 2 4 2" xfId="19474" xr:uid="{00000000-0005-0000-0000-0000124C0000}"/>
    <cellStyle name="Output 5 2 4 2 2 4 3" xfId="25548" xr:uid="{00000000-0005-0000-0000-0000CC630000}"/>
    <cellStyle name="Output 5 2 4 2 2 5" xfId="19475" xr:uid="{00000000-0005-0000-0000-0000134C0000}"/>
    <cellStyle name="Output 5 2 4 2 2 6" xfId="27841" xr:uid="{00000000-0005-0000-0000-0000C16C0000}"/>
    <cellStyle name="Output 5 2 4 2 3" xfId="19476" xr:uid="{00000000-0005-0000-0000-0000144C0000}"/>
    <cellStyle name="Output 5 2 4 2 3 2" xfId="19477" xr:uid="{00000000-0005-0000-0000-0000154C0000}"/>
    <cellStyle name="Output 5 2 4 2 3 2 2" xfId="19478" xr:uid="{00000000-0005-0000-0000-0000164C0000}"/>
    <cellStyle name="Output 5 2 4 2 3 3" xfId="19479" xr:uid="{00000000-0005-0000-0000-0000174C0000}"/>
    <cellStyle name="Output 5 2 4 2 3 3 2" xfId="19480" xr:uid="{00000000-0005-0000-0000-0000184C0000}"/>
    <cellStyle name="Output 5 2 4 2 3 4" xfId="19481" xr:uid="{00000000-0005-0000-0000-0000194C0000}"/>
    <cellStyle name="Output 5 2 4 2 4" xfId="19482" xr:uid="{00000000-0005-0000-0000-00001A4C0000}"/>
    <cellStyle name="Output 5 2 4 2 4 2" xfId="19483" xr:uid="{00000000-0005-0000-0000-00001B4C0000}"/>
    <cellStyle name="Output 5 2 4 2 5" xfId="19484" xr:uid="{00000000-0005-0000-0000-00001C4C0000}"/>
    <cellStyle name="Output 5 2 4 2 5 2" xfId="19485" xr:uid="{00000000-0005-0000-0000-00001D4C0000}"/>
    <cellStyle name="Output 5 2 4 2 6" xfId="19486" xr:uid="{00000000-0005-0000-0000-00001E4C0000}"/>
    <cellStyle name="Output 5 2 4 2 7" xfId="31681" xr:uid="{00000000-0005-0000-0000-0000C17B0000}"/>
    <cellStyle name="Output 5 2 4 3" xfId="1578" xr:uid="{00000000-0005-0000-0000-00002A060000}"/>
    <cellStyle name="Output 5 2 4 3 2" xfId="2563" xr:uid="{00000000-0005-0000-0000-0000030A0000}"/>
    <cellStyle name="Output 5 2 4 3 2 2" xfId="19487" xr:uid="{00000000-0005-0000-0000-00001F4C0000}"/>
    <cellStyle name="Output 5 2 4 3 2 2 2" xfId="19488" xr:uid="{00000000-0005-0000-0000-0000204C0000}"/>
    <cellStyle name="Output 5 2 4 3 2 2 2 2" xfId="19489" xr:uid="{00000000-0005-0000-0000-0000214C0000}"/>
    <cellStyle name="Output 5 2 4 3 2 2 3" xfId="19490" xr:uid="{00000000-0005-0000-0000-0000224C0000}"/>
    <cellStyle name="Output 5 2 4 3 2 2 3 2" xfId="19491" xr:uid="{00000000-0005-0000-0000-0000234C0000}"/>
    <cellStyle name="Output 5 2 4 3 2 2 4" xfId="19492" xr:uid="{00000000-0005-0000-0000-0000244C0000}"/>
    <cellStyle name="Output 5 2 4 3 2 2 4 2" xfId="27945" xr:uid="{00000000-0005-0000-0000-0000296D0000}"/>
    <cellStyle name="Output 5 2 4 3 2 3" xfId="19493" xr:uid="{00000000-0005-0000-0000-0000254C0000}"/>
    <cellStyle name="Output 5 2 4 3 2 3 2" xfId="19494" xr:uid="{00000000-0005-0000-0000-0000264C0000}"/>
    <cellStyle name="Output 5 2 4 3 2 3 3" xfId="28713" xr:uid="{00000000-0005-0000-0000-000029700000}"/>
    <cellStyle name="Output 5 2 4 3 2 4" xfId="19495" xr:uid="{00000000-0005-0000-0000-0000274C0000}"/>
    <cellStyle name="Output 5 2 4 3 2 4 2" xfId="19496" xr:uid="{00000000-0005-0000-0000-0000284C0000}"/>
    <cellStyle name="Output 5 2 4 3 2 5" xfId="19497" xr:uid="{00000000-0005-0000-0000-0000294C0000}"/>
    <cellStyle name="Output 5 2 4 3 2 5 2" xfId="29375" xr:uid="{00000000-0005-0000-0000-0000BF720000}"/>
    <cellStyle name="Output 5 2 4 3 2 6" xfId="32223" xr:uid="{00000000-0005-0000-0000-0000DF7D0000}"/>
    <cellStyle name="Output 5 2 4 3 3" xfId="19498" xr:uid="{00000000-0005-0000-0000-00002A4C0000}"/>
    <cellStyle name="Output 5 2 4 3 3 2" xfId="19499" xr:uid="{00000000-0005-0000-0000-00002B4C0000}"/>
    <cellStyle name="Output 5 2 4 3 3 2 2" xfId="19500" xr:uid="{00000000-0005-0000-0000-00002C4C0000}"/>
    <cellStyle name="Output 5 2 4 3 3 2 3" xfId="28304" xr:uid="{00000000-0005-0000-0000-0000906E0000}"/>
    <cellStyle name="Output 5 2 4 3 3 3" xfId="19501" xr:uid="{00000000-0005-0000-0000-00002D4C0000}"/>
    <cellStyle name="Output 5 2 4 3 3 3 2" xfId="19502" xr:uid="{00000000-0005-0000-0000-00002E4C0000}"/>
    <cellStyle name="Output 5 2 4 3 3 4" xfId="19503" xr:uid="{00000000-0005-0000-0000-00002F4C0000}"/>
    <cellStyle name="Output 5 2 4 3 4" xfId="19504" xr:uid="{00000000-0005-0000-0000-0000304C0000}"/>
    <cellStyle name="Output 5 2 4 3 4 2" xfId="19505" xr:uid="{00000000-0005-0000-0000-0000314C0000}"/>
    <cellStyle name="Output 5 2 4 3 4 2 2" xfId="25522" xr:uid="{00000000-0005-0000-0000-0000B2630000}"/>
    <cellStyle name="Output 5 2 4 3 4 3" xfId="30644" xr:uid="{00000000-0005-0000-0000-0000B4770000}"/>
    <cellStyle name="Output 5 2 4 3 5" xfId="19506" xr:uid="{00000000-0005-0000-0000-0000324C0000}"/>
    <cellStyle name="Output 5 2 4 3 5 2" xfId="19507" xr:uid="{00000000-0005-0000-0000-0000334C0000}"/>
    <cellStyle name="Output 5 2 4 3 5 3" xfId="27366" xr:uid="{00000000-0005-0000-0000-0000E66A0000}"/>
    <cellStyle name="Output 5 2 4 3 6" xfId="19508" xr:uid="{00000000-0005-0000-0000-0000344C0000}"/>
    <cellStyle name="Output 5 2 4 3 7" xfId="31783" xr:uid="{00000000-0005-0000-0000-0000277C0000}"/>
    <cellStyle name="Output 5 2 4 4" xfId="1847" xr:uid="{00000000-0005-0000-0000-000037070000}"/>
    <cellStyle name="Output 5 2 4 4 2" xfId="19509" xr:uid="{00000000-0005-0000-0000-0000354C0000}"/>
    <cellStyle name="Output 5 2 4 4 2 2" xfId="19510" xr:uid="{00000000-0005-0000-0000-0000364C0000}"/>
    <cellStyle name="Output 5 2 4 4 2 2 2" xfId="19511" xr:uid="{00000000-0005-0000-0000-0000374C0000}"/>
    <cellStyle name="Output 5 2 4 4 2 3" xfId="19512" xr:uid="{00000000-0005-0000-0000-0000384C0000}"/>
    <cellStyle name="Output 5 2 4 4 2 3 2" xfId="19513" xr:uid="{00000000-0005-0000-0000-0000394C0000}"/>
    <cellStyle name="Output 5 2 4 4 2 3 3" xfId="25250" xr:uid="{00000000-0005-0000-0000-0000A2620000}"/>
    <cellStyle name="Output 5 2 4 4 2 4" xfId="19514" xr:uid="{00000000-0005-0000-0000-00003A4C0000}"/>
    <cellStyle name="Output 5 2 4 4 2 4 2" xfId="25193" xr:uid="{00000000-0005-0000-0000-000069620000}"/>
    <cellStyle name="Output 5 2 4 4 3" xfId="19515" xr:uid="{00000000-0005-0000-0000-00003B4C0000}"/>
    <cellStyle name="Output 5 2 4 4 3 2" xfId="19516" xr:uid="{00000000-0005-0000-0000-00003C4C0000}"/>
    <cellStyle name="Output 5 2 4 4 3 3" xfId="30820" xr:uid="{00000000-0005-0000-0000-000064780000}"/>
    <cellStyle name="Output 5 2 4 4 4" xfId="19517" xr:uid="{00000000-0005-0000-0000-00003D4C0000}"/>
    <cellStyle name="Output 5 2 4 4 4 2" xfId="19518" xr:uid="{00000000-0005-0000-0000-00003E4C0000}"/>
    <cellStyle name="Output 5 2 4 4 5" xfId="19519" xr:uid="{00000000-0005-0000-0000-00003F4C0000}"/>
    <cellStyle name="Output 5 2 4 4 6" xfId="31996" xr:uid="{00000000-0005-0000-0000-0000FC7C0000}"/>
    <cellStyle name="Output 5 2 4 5" xfId="19520" xr:uid="{00000000-0005-0000-0000-0000404C0000}"/>
    <cellStyle name="Output 5 2 4 5 2" xfId="19521" xr:uid="{00000000-0005-0000-0000-0000414C0000}"/>
    <cellStyle name="Output 5 2 4 5 2 2" xfId="19522" xr:uid="{00000000-0005-0000-0000-0000424C0000}"/>
    <cellStyle name="Output 5 2 4 5 3" xfId="19523" xr:uid="{00000000-0005-0000-0000-0000434C0000}"/>
    <cellStyle name="Output 5 2 4 5 3 2" xfId="19524" xr:uid="{00000000-0005-0000-0000-0000444C0000}"/>
    <cellStyle name="Output 5 2 4 5 3 3" xfId="26946" xr:uid="{00000000-0005-0000-0000-000042690000}"/>
    <cellStyle name="Output 5 2 4 5 4" xfId="19525" xr:uid="{00000000-0005-0000-0000-0000454C0000}"/>
    <cellStyle name="Output 5 2 4 5 4 2" xfId="30213" xr:uid="{00000000-0005-0000-0000-000005760000}"/>
    <cellStyle name="Output 5 2 4 5 5" xfId="25871" xr:uid="{00000000-0005-0000-0000-00000F650000}"/>
    <cellStyle name="Output 5 2 4 6" xfId="19526" xr:uid="{00000000-0005-0000-0000-0000464C0000}"/>
    <cellStyle name="Output 5 2 4 6 2" xfId="19527" xr:uid="{00000000-0005-0000-0000-0000474C0000}"/>
    <cellStyle name="Output 5 2 4 6 2 2" xfId="26648" xr:uid="{00000000-0005-0000-0000-000018680000}"/>
    <cellStyle name="Output 5 2 4 7" xfId="19528" xr:uid="{00000000-0005-0000-0000-0000484C0000}"/>
    <cellStyle name="Output 5 2 4 7 2" xfId="19529" xr:uid="{00000000-0005-0000-0000-0000494C0000}"/>
    <cellStyle name="Output 5 2 4 7 2 2" xfId="26684" xr:uid="{00000000-0005-0000-0000-00003C680000}"/>
    <cellStyle name="Output 5 2 4 8" xfId="19530" xr:uid="{00000000-0005-0000-0000-00004A4C0000}"/>
    <cellStyle name="Output 5 2 5" xfId="1138" xr:uid="{00000000-0005-0000-0000-000072040000}"/>
    <cellStyle name="Output 5 2 5 2" xfId="2141" xr:uid="{00000000-0005-0000-0000-00005D080000}"/>
    <cellStyle name="Output 5 2 5 2 2" xfId="19531" xr:uid="{00000000-0005-0000-0000-00004B4C0000}"/>
    <cellStyle name="Output 5 2 5 2 2 2" xfId="19532" xr:uid="{00000000-0005-0000-0000-00004C4C0000}"/>
    <cellStyle name="Output 5 2 5 2 2 2 2" xfId="19533" xr:uid="{00000000-0005-0000-0000-00004D4C0000}"/>
    <cellStyle name="Output 5 2 5 2 2 3" xfId="19534" xr:uid="{00000000-0005-0000-0000-00004E4C0000}"/>
    <cellStyle name="Output 5 2 5 2 2 3 2" xfId="19535" xr:uid="{00000000-0005-0000-0000-00004F4C0000}"/>
    <cellStyle name="Output 5 2 5 2 2 4" xfId="19536" xr:uid="{00000000-0005-0000-0000-0000504C0000}"/>
    <cellStyle name="Output 5 2 5 2 2 4 2" xfId="26257" xr:uid="{00000000-0005-0000-0000-000091660000}"/>
    <cellStyle name="Output 5 2 5 2 2 5" xfId="27690" xr:uid="{00000000-0005-0000-0000-00002A6C0000}"/>
    <cellStyle name="Output 5 2 5 2 3" xfId="19537" xr:uid="{00000000-0005-0000-0000-0000514C0000}"/>
    <cellStyle name="Output 5 2 5 2 3 2" xfId="19538" xr:uid="{00000000-0005-0000-0000-0000524C0000}"/>
    <cellStyle name="Output 5 2 5 2 4" xfId="19539" xr:uid="{00000000-0005-0000-0000-0000534C0000}"/>
    <cellStyle name="Output 5 2 5 2 4 2" xfId="19540" xr:uid="{00000000-0005-0000-0000-0000544C0000}"/>
    <cellStyle name="Output 5 2 5 2 5" xfId="19541" xr:uid="{00000000-0005-0000-0000-0000554C0000}"/>
    <cellStyle name="Output 5 2 5 2 6" xfId="32173" xr:uid="{00000000-0005-0000-0000-0000AD7D0000}"/>
    <cellStyle name="Output 5 2 5 3" xfId="19542" xr:uid="{00000000-0005-0000-0000-0000564C0000}"/>
    <cellStyle name="Output 5 2 5 3 2" xfId="19543" xr:uid="{00000000-0005-0000-0000-0000574C0000}"/>
    <cellStyle name="Output 5 2 5 3 2 2" xfId="19544" xr:uid="{00000000-0005-0000-0000-0000584C0000}"/>
    <cellStyle name="Output 5 2 5 3 2 3" xfId="26301" xr:uid="{00000000-0005-0000-0000-0000BD660000}"/>
    <cellStyle name="Output 5 2 5 3 3" xfId="19545" xr:uid="{00000000-0005-0000-0000-0000594C0000}"/>
    <cellStyle name="Output 5 2 5 3 3 2" xfId="19546" xr:uid="{00000000-0005-0000-0000-00005A4C0000}"/>
    <cellStyle name="Output 5 2 5 3 4" xfId="19547" xr:uid="{00000000-0005-0000-0000-00005B4C0000}"/>
    <cellStyle name="Output 5 2 5 3 5" xfId="32523" xr:uid="{00000000-0005-0000-0000-00000B7F0000}"/>
    <cellStyle name="Output 5 2 5 4" xfId="19548" xr:uid="{00000000-0005-0000-0000-00005C4C0000}"/>
    <cellStyle name="Output 5 2 5 4 2" xfId="19549" xr:uid="{00000000-0005-0000-0000-00005D4C0000}"/>
    <cellStyle name="Output 5 2 5 5" xfId="19550" xr:uid="{00000000-0005-0000-0000-00005E4C0000}"/>
    <cellStyle name="Output 5 2 5 5 2" xfId="19551" xr:uid="{00000000-0005-0000-0000-00005F4C0000}"/>
    <cellStyle name="Output 5 2 5 6" xfId="19552" xr:uid="{00000000-0005-0000-0000-0000604C0000}"/>
    <cellStyle name="Output 5 2 5 6 2" xfId="30742" xr:uid="{00000000-0005-0000-0000-000016780000}"/>
    <cellStyle name="Output 5 2 5 7" xfId="31638" xr:uid="{00000000-0005-0000-0000-0000967B0000}"/>
    <cellStyle name="Output 5 2 6" xfId="813" xr:uid="{00000000-0005-0000-0000-00002D030000}"/>
    <cellStyle name="Output 5 2 6 2" xfId="1888" xr:uid="{00000000-0005-0000-0000-000060070000}"/>
    <cellStyle name="Output 5 2 6 2 2" xfId="19553" xr:uid="{00000000-0005-0000-0000-0000614C0000}"/>
    <cellStyle name="Output 5 2 6 2 2 2" xfId="19554" xr:uid="{00000000-0005-0000-0000-0000624C0000}"/>
    <cellStyle name="Output 5 2 6 2 2 2 2" xfId="19555" xr:uid="{00000000-0005-0000-0000-0000634C0000}"/>
    <cellStyle name="Output 5 2 6 2 2 3" xfId="19556" xr:uid="{00000000-0005-0000-0000-0000644C0000}"/>
    <cellStyle name="Output 5 2 6 2 2 3 2" xfId="19557" xr:uid="{00000000-0005-0000-0000-0000654C0000}"/>
    <cellStyle name="Output 5 2 6 2 2 4" xfId="19558" xr:uid="{00000000-0005-0000-0000-0000664C0000}"/>
    <cellStyle name="Output 5 2 6 2 3" xfId="19559" xr:uid="{00000000-0005-0000-0000-0000674C0000}"/>
    <cellStyle name="Output 5 2 6 2 3 2" xfId="19560" xr:uid="{00000000-0005-0000-0000-0000684C0000}"/>
    <cellStyle name="Output 5 2 6 2 3 2 2" xfId="27254" xr:uid="{00000000-0005-0000-0000-0000766A0000}"/>
    <cellStyle name="Output 5 2 6 2 4" xfId="19561" xr:uid="{00000000-0005-0000-0000-0000694C0000}"/>
    <cellStyle name="Output 5 2 6 2 4 2" xfId="19562" xr:uid="{00000000-0005-0000-0000-00006A4C0000}"/>
    <cellStyle name="Output 5 2 6 2 4 3" xfId="27262" xr:uid="{00000000-0005-0000-0000-00007E6A0000}"/>
    <cellStyle name="Output 5 2 6 2 5" xfId="19563" xr:uid="{00000000-0005-0000-0000-00006B4C0000}"/>
    <cellStyle name="Output 5 2 6 2 5 2" xfId="30381" xr:uid="{00000000-0005-0000-0000-0000AD760000}"/>
    <cellStyle name="Output 5 2 6 2 6" xfId="32020" xr:uid="{00000000-0005-0000-0000-0000147D0000}"/>
    <cellStyle name="Output 5 2 6 3" xfId="19564" xr:uid="{00000000-0005-0000-0000-00006C4C0000}"/>
    <cellStyle name="Output 5 2 6 3 2" xfId="19565" xr:uid="{00000000-0005-0000-0000-00006D4C0000}"/>
    <cellStyle name="Output 5 2 6 3 2 2" xfId="19566" xr:uid="{00000000-0005-0000-0000-00006E4C0000}"/>
    <cellStyle name="Output 5 2 6 3 3" xfId="19567" xr:uid="{00000000-0005-0000-0000-00006F4C0000}"/>
    <cellStyle name="Output 5 2 6 3 3 2" xfId="19568" xr:uid="{00000000-0005-0000-0000-0000704C0000}"/>
    <cellStyle name="Output 5 2 6 3 4" xfId="19569" xr:uid="{00000000-0005-0000-0000-0000714C0000}"/>
    <cellStyle name="Output 5 2 6 3 4 2" xfId="27425" xr:uid="{00000000-0005-0000-0000-0000216B0000}"/>
    <cellStyle name="Output 5 2 6 4" xfId="19570" xr:uid="{00000000-0005-0000-0000-0000724C0000}"/>
    <cellStyle name="Output 5 2 6 4 2" xfId="19571" xr:uid="{00000000-0005-0000-0000-0000734C0000}"/>
    <cellStyle name="Output 5 2 6 5" xfId="19572" xr:uid="{00000000-0005-0000-0000-0000744C0000}"/>
    <cellStyle name="Output 5 2 6 5 2" xfId="19573" xr:uid="{00000000-0005-0000-0000-0000754C0000}"/>
    <cellStyle name="Output 5 2 6 6" xfId="19574" xr:uid="{00000000-0005-0000-0000-0000764C0000}"/>
    <cellStyle name="Output 5 2 7" xfId="1806" xr:uid="{00000000-0005-0000-0000-00000E070000}"/>
    <cellStyle name="Output 5 2 7 2" xfId="19575" xr:uid="{00000000-0005-0000-0000-0000774C0000}"/>
    <cellStyle name="Output 5 2 7 2 2" xfId="19576" xr:uid="{00000000-0005-0000-0000-0000784C0000}"/>
    <cellStyle name="Output 5 2 7 2 2 2" xfId="19577" xr:uid="{00000000-0005-0000-0000-0000794C0000}"/>
    <cellStyle name="Output 5 2 7 2 3" xfId="19578" xr:uid="{00000000-0005-0000-0000-00007A4C0000}"/>
    <cellStyle name="Output 5 2 7 2 3 2" xfId="19579" xr:uid="{00000000-0005-0000-0000-00007B4C0000}"/>
    <cellStyle name="Output 5 2 7 2 3 3" xfId="30948" xr:uid="{00000000-0005-0000-0000-0000E4780000}"/>
    <cellStyle name="Output 5 2 7 2 4" xfId="19580" xr:uid="{00000000-0005-0000-0000-00007C4C0000}"/>
    <cellStyle name="Output 5 2 7 3" xfId="19581" xr:uid="{00000000-0005-0000-0000-00007D4C0000}"/>
    <cellStyle name="Output 5 2 7 3 2" xfId="19582" xr:uid="{00000000-0005-0000-0000-00007E4C0000}"/>
    <cellStyle name="Output 5 2 7 3 2 2" xfId="28125" xr:uid="{00000000-0005-0000-0000-0000DD6D0000}"/>
    <cellStyle name="Output 5 2 7 4" xfId="19583" xr:uid="{00000000-0005-0000-0000-00007F4C0000}"/>
    <cellStyle name="Output 5 2 7 4 2" xfId="19584" xr:uid="{00000000-0005-0000-0000-0000804C0000}"/>
    <cellStyle name="Output 5 2 7 5" xfId="19585" xr:uid="{00000000-0005-0000-0000-0000814C0000}"/>
    <cellStyle name="Output 5 2 7 5 2" xfId="26921" xr:uid="{00000000-0005-0000-0000-000029690000}"/>
    <cellStyle name="Output 5 2 7 6" xfId="31977" xr:uid="{00000000-0005-0000-0000-0000E97C0000}"/>
    <cellStyle name="Output 5 2 8" xfId="19586" xr:uid="{00000000-0005-0000-0000-0000824C0000}"/>
    <cellStyle name="Output 5 2 8 2" xfId="19587" xr:uid="{00000000-0005-0000-0000-0000834C0000}"/>
    <cellStyle name="Output 5 2 8 2 2" xfId="29329" xr:uid="{00000000-0005-0000-0000-000091720000}"/>
    <cellStyle name="Output 5 2 9" xfId="19588" xr:uid="{00000000-0005-0000-0000-0000844C0000}"/>
    <cellStyle name="Output 5 2 9 2" xfId="19589" xr:uid="{00000000-0005-0000-0000-0000854C0000}"/>
    <cellStyle name="Output 5 2 9 3" xfId="28759" xr:uid="{00000000-0005-0000-0000-000057700000}"/>
    <cellStyle name="Output 5 3" xfId="1084" xr:uid="{00000000-0005-0000-0000-00003C040000}"/>
    <cellStyle name="Output 5 3 10" xfId="31361" xr:uid="{00000000-0005-0000-0000-0000817A0000}"/>
    <cellStyle name="Output 5 3 2" xfId="1467" xr:uid="{00000000-0005-0000-0000-0000BB050000}"/>
    <cellStyle name="Output 5 3 2 2" xfId="1729" xr:uid="{00000000-0005-0000-0000-0000C1060000}"/>
    <cellStyle name="Output 5 3 2 2 2" xfId="2714" xr:uid="{00000000-0005-0000-0000-00009A0A0000}"/>
    <cellStyle name="Output 5 3 2 2 2 2" xfId="19590" xr:uid="{00000000-0005-0000-0000-0000864C0000}"/>
    <cellStyle name="Output 5 3 2 2 2 2 2" xfId="19591" xr:uid="{00000000-0005-0000-0000-0000874C0000}"/>
    <cellStyle name="Output 5 3 2 2 2 2 2 2" xfId="19592" xr:uid="{00000000-0005-0000-0000-0000884C0000}"/>
    <cellStyle name="Output 5 3 2 2 2 2 2 2 2" xfId="26293" xr:uid="{00000000-0005-0000-0000-0000B5660000}"/>
    <cellStyle name="Output 5 3 2 2 2 2 3" xfId="19593" xr:uid="{00000000-0005-0000-0000-0000894C0000}"/>
    <cellStyle name="Output 5 3 2 2 2 2 3 2" xfId="19594" xr:uid="{00000000-0005-0000-0000-00008A4C0000}"/>
    <cellStyle name="Output 5 3 2 2 2 2 4" xfId="19595" xr:uid="{00000000-0005-0000-0000-00008B4C0000}"/>
    <cellStyle name="Output 5 3 2 2 2 3" xfId="19596" xr:uid="{00000000-0005-0000-0000-00008C4C0000}"/>
    <cellStyle name="Output 5 3 2 2 2 3 2" xfId="19597" xr:uid="{00000000-0005-0000-0000-00008D4C0000}"/>
    <cellStyle name="Output 5 3 2 2 2 3 2 2" xfId="28684" xr:uid="{00000000-0005-0000-0000-00000C700000}"/>
    <cellStyle name="Output 5 3 2 2 2 4" xfId="19598" xr:uid="{00000000-0005-0000-0000-00008E4C0000}"/>
    <cellStyle name="Output 5 3 2 2 2 4 2" xfId="19599" xr:uid="{00000000-0005-0000-0000-00008F4C0000}"/>
    <cellStyle name="Output 5 3 2 2 2 4 2 2" xfId="30243" xr:uid="{00000000-0005-0000-0000-000023760000}"/>
    <cellStyle name="Output 5 3 2 2 2 5" xfId="19600" xr:uid="{00000000-0005-0000-0000-0000904C0000}"/>
    <cellStyle name="Output 5 3 2 2 2 5 2" xfId="28788" xr:uid="{00000000-0005-0000-0000-000074700000}"/>
    <cellStyle name="Output 5 3 2 2 2 6" xfId="32309" xr:uid="{00000000-0005-0000-0000-0000357E0000}"/>
    <cellStyle name="Output 5 3 2 2 3" xfId="19601" xr:uid="{00000000-0005-0000-0000-0000914C0000}"/>
    <cellStyle name="Output 5 3 2 2 3 2" xfId="19602" xr:uid="{00000000-0005-0000-0000-0000924C0000}"/>
    <cellStyle name="Output 5 3 2 2 3 2 2" xfId="19603" xr:uid="{00000000-0005-0000-0000-0000934C0000}"/>
    <cellStyle name="Output 5 3 2 2 3 2 3" xfId="30399" xr:uid="{00000000-0005-0000-0000-0000BF760000}"/>
    <cellStyle name="Output 5 3 2 2 3 3" xfId="19604" xr:uid="{00000000-0005-0000-0000-0000944C0000}"/>
    <cellStyle name="Output 5 3 2 2 3 3 2" xfId="19605" xr:uid="{00000000-0005-0000-0000-0000954C0000}"/>
    <cellStyle name="Output 5 3 2 2 3 3 2 2" xfId="29583" xr:uid="{00000000-0005-0000-0000-00008F730000}"/>
    <cellStyle name="Output 5 3 2 2 3 4" xfId="19606" xr:uid="{00000000-0005-0000-0000-0000964C0000}"/>
    <cellStyle name="Output 5 3 2 2 4" xfId="19607" xr:uid="{00000000-0005-0000-0000-0000974C0000}"/>
    <cellStyle name="Output 5 3 2 2 4 2" xfId="19608" xr:uid="{00000000-0005-0000-0000-0000984C0000}"/>
    <cellStyle name="Output 5 3 2 2 5" xfId="19609" xr:uid="{00000000-0005-0000-0000-0000994C0000}"/>
    <cellStyle name="Output 5 3 2 2 5 2" xfId="19610" xr:uid="{00000000-0005-0000-0000-00009A4C0000}"/>
    <cellStyle name="Output 5 3 2 2 5 3" xfId="29023" xr:uid="{00000000-0005-0000-0000-00005F710000}"/>
    <cellStyle name="Output 5 3 2 2 6" xfId="19611" xr:uid="{00000000-0005-0000-0000-00009B4C0000}"/>
    <cellStyle name="Output 5 3 2 2 7" xfId="31871" xr:uid="{00000000-0005-0000-0000-00007F7C0000}"/>
    <cellStyle name="Output 5 3 2 3" xfId="2458" xr:uid="{00000000-0005-0000-0000-00009A090000}"/>
    <cellStyle name="Output 5 3 2 3 2" xfId="19612" xr:uid="{00000000-0005-0000-0000-00009C4C0000}"/>
    <cellStyle name="Output 5 3 2 3 2 2" xfId="19613" xr:uid="{00000000-0005-0000-0000-00009D4C0000}"/>
    <cellStyle name="Output 5 3 2 3 2 2 2" xfId="19614" xr:uid="{00000000-0005-0000-0000-00009E4C0000}"/>
    <cellStyle name="Output 5 3 2 3 2 3" xfId="19615" xr:uid="{00000000-0005-0000-0000-00009F4C0000}"/>
    <cellStyle name="Output 5 3 2 3 2 3 2" xfId="19616" xr:uid="{00000000-0005-0000-0000-0000A04C0000}"/>
    <cellStyle name="Output 5 3 2 3 2 4" xfId="19617" xr:uid="{00000000-0005-0000-0000-0000A14C0000}"/>
    <cellStyle name="Output 5 3 2 3 3" xfId="19618" xr:uid="{00000000-0005-0000-0000-0000A24C0000}"/>
    <cellStyle name="Output 5 3 2 3 3 2" xfId="19619" xr:uid="{00000000-0005-0000-0000-0000A34C0000}"/>
    <cellStyle name="Output 5 3 2 3 4" xfId="19620" xr:uid="{00000000-0005-0000-0000-0000A44C0000}"/>
    <cellStyle name="Output 5 3 2 3 4 2" xfId="19621" xr:uid="{00000000-0005-0000-0000-0000A54C0000}"/>
    <cellStyle name="Output 5 3 2 3 5" xfId="19622" xr:uid="{00000000-0005-0000-0000-0000A64C0000}"/>
    <cellStyle name="Output 5 3 2 4" xfId="19623" xr:uid="{00000000-0005-0000-0000-0000A74C0000}"/>
    <cellStyle name="Output 5 3 2 4 2" xfId="19624" xr:uid="{00000000-0005-0000-0000-0000A84C0000}"/>
    <cellStyle name="Output 5 3 2 4 2 2" xfId="19625" xr:uid="{00000000-0005-0000-0000-0000A94C0000}"/>
    <cellStyle name="Output 5 3 2 4 3" xfId="19626" xr:uid="{00000000-0005-0000-0000-0000AA4C0000}"/>
    <cellStyle name="Output 5 3 2 4 3 2" xfId="19627" xr:uid="{00000000-0005-0000-0000-0000AB4C0000}"/>
    <cellStyle name="Output 5 3 2 4 3 2 2" xfId="30966" xr:uid="{00000000-0005-0000-0000-0000F6780000}"/>
    <cellStyle name="Output 5 3 2 4 3 3" xfId="28571" xr:uid="{00000000-0005-0000-0000-00009B6F0000}"/>
    <cellStyle name="Output 5 3 2 4 4" xfId="19628" xr:uid="{00000000-0005-0000-0000-0000AC4C0000}"/>
    <cellStyle name="Output 5 3 2 5" xfId="19629" xr:uid="{00000000-0005-0000-0000-0000AD4C0000}"/>
    <cellStyle name="Output 5 3 2 5 2" xfId="19630" xr:uid="{00000000-0005-0000-0000-0000AE4C0000}"/>
    <cellStyle name="Output 5 3 2 6" xfId="19631" xr:uid="{00000000-0005-0000-0000-0000AF4C0000}"/>
    <cellStyle name="Output 5 3 2 6 2" xfId="19632" xr:uid="{00000000-0005-0000-0000-0000B04C0000}"/>
    <cellStyle name="Output 5 3 2 7" xfId="19633" xr:uid="{00000000-0005-0000-0000-0000B14C0000}"/>
    <cellStyle name="Output 5 3 2 8" xfId="31544" xr:uid="{00000000-0005-0000-0000-0000387B0000}"/>
    <cellStyle name="Output 5 3 3" xfId="1053" xr:uid="{00000000-0005-0000-0000-00001D040000}"/>
    <cellStyle name="Output 5 3 3 2" xfId="2064" xr:uid="{00000000-0005-0000-0000-000010080000}"/>
    <cellStyle name="Output 5 3 3 2 2" xfId="19634" xr:uid="{00000000-0005-0000-0000-0000B24C0000}"/>
    <cellStyle name="Output 5 3 3 2 2 2" xfId="19635" xr:uid="{00000000-0005-0000-0000-0000B34C0000}"/>
    <cellStyle name="Output 5 3 3 2 2 2 2" xfId="19636" xr:uid="{00000000-0005-0000-0000-0000B44C0000}"/>
    <cellStyle name="Output 5 3 3 2 2 3" xfId="19637" xr:uid="{00000000-0005-0000-0000-0000B54C0000}"/>
    <cellStyle name="Output 5 3 3 2 2 3 2" xfId="19638" xr:uid="{00000000-0005-0000-0000-0000B64C0000}"/>
    <cellStyle name="Output 5 3 3 2 2 4" xfId="19639" xr:uid="{00000000-0005-0000-0000-0000B74C0000}"/>
    <cellStyle name="Output 5 3 3 2 3" xfId="19640" xr:uid="{00000000-0005-0000-0000-0000B84C0000}"/>
    <cellStyle name="Output 5 3 3 2 3 2" xfId="19641" xr:uid="{00000000-0005-0000-0000-0000B94C0000}"/>
    <cellStyle name="Output 5 3 3 2 4" xfId="19642" xr:uid="{00000000-0005-0000-0000-0000BA4C0000}"/>
    <cellStyle name="Output 5 3 3 2 4 2" xfId="19643" xr:uid="{00000000-0005-0000-0000-0000BB4C0000}"/>
    <cellStyle name="Output 5 3 3 2 5" xfId="19644" xr:uid="{00000000-0005-0000-0000-0000BC4C0000}"/>
    <cellStyle name="Output 5 3 3 2 6" xfId="32124" xr:uid="{00000000-0005-0000-0000-00007C7D0000}"/>
    <cellStyle name="Output 5 3 3 3" xfId="19645" xr:uid="{00000000-0005-0000-0000-0000BD4C0000}"/>
    <cellStyle name="Output 5 3 3 3 2" xfId="19646" xr:uid="{00000000-0005-0000-0000-0000BE4C0000}"/>
    <cellStyle name="Output 5 3 3 3 2 2" xfId="19647" xr:uid="{00000000-0005-0000-0000-0000BF4C0000}"/>
    <cellStyle name="Output 5 3 3 3 2 3" xfId="28703" xr:uid="{00000000-0005-0000-0000-00001F700000}"/>
    <cellStyle name="Output 5 3 3 3 3" xfId="19648" xr:uid="{00000000-0005-0000-0000-0000C04C0000}"/>
    <cellStyle name="Output 5 3 3 3 3 2" xfId="19649" xr:uid="{00000000-0005-0000-0000-0000C14C0000}"/>
    <cellStyle name="Output 5 3 3 3 4" xfId="19650" xr:uid="{00000000-0005-0000-0000-0000C24C0000}"/>
    <cellStyle name="Output 5 3 3 3 5" xfId="32478" xr:uid="{00000000-0005-0000-0000-0000DE7E0000}"/>
    <cellStyle name="Output 5 3 3 4" xfId="19651" xr:uid="{00000000-0005-0000-0000-0000C34C0000}"/>
    <cellStyle name="Output 5 3 3 4 2" xfId="19652" xr:uid="{00000000-0005-0000-0000-0000C44C0000}"/>
    <cellStyle name="Output 5 3 3 4 2 2" xfId="29913" xr:uid="{00000000-0005-0000-0000-0000D9740000}"/>
    <cellStyle name="Output 5 3 3 5" xfId="19653" xr:uid="{00000000-0005-0000-0000-0000C54C0000}"/>
    <cellStyle name="Output 5 3 3 5 2" xfId="19654" xr:uid="{00000000-0005-0000-0000-0000C64C0000}"/>
    <cellStyle name="Output 5 3 3 5 3" xfId="27688" xr:uid="{00000000-0005-0000-0000-0000286C0000}"/>
    <cellStyle name="Output 5 3 3 6" xfId="19655" xr:uid="{00000000-0005-0000-0000-0000C74C0000}"/>
    <cellStyle name="Output 5 3 3 7" xfId="25311" xr:uid="{00000000-0005-0000-0000-0000DF620000}"/>
    <cellStyle name="Output 5 3 4" xfId="961" xr:uid="{00000000-0005-0000-0000-0000C1030000}"/>
    <cellStyle name="Output 5 3 4 2" xfId="1988" xr:uid="{00000000-0005-0000-0000-0000C4070000}"/>
    <cellStyle name="Output 5 3 4 2 2" xfId="19656" xr:uid="{00000000-0005-0000-0000-0000C84C0000}"/>
    <cellStyle name="Output 5 3 4 2 2 2" xfId="19657" xr:uid="{00000000-0005-0000-0000-0000C94C0000}"/>
    <cellStyle name="Output 5 3 4 2 2 2 2" xfId="19658" xr:uid="{00000000-0005-0000-0000-0000CA4C0000}"/>
    <cellStyle name="Output 5 3 4 2 2 3" xfId="19659" xr:uid="{00000000-0005-0000-0000-0000CB4C0000}"/>
    <cellStyle name="Output 5 3 4 2 2 3 2" xfId="19660" xr:uid="{00000000-0005-0000-0000-0000CC4C0000}"/>
    <cellStyle name="Output 5 3 4 2 2 3 3" xfId="27484" xr:uid="{00000000-0005-0000-0000-00005C6B0000}"/>
    <cellStyle name="Output 5 3 4 2 2 4" xfId="19661" xr:uid="{00000000-0005-0000-0000-0000CD4C0000}"/>
    <cellStyle name="Output 5 3 4 2 3" xfId="19662" xr:uid="{00000000-0005-0000-0000-0000CE4C0000}"/>
    <cellStyle name="Output 5 3 4 2 3 2" xfId="19663" xr:uid="{00000000-0005-0000-0000-0000CF4C0000}"/>
    <cellStyle name="Output 5 3 4 2 4" xfId="19664" xr:uid="{00000000-0005-0000-0000-0000D04C0000}"/>
    <cellStyle name="Output 5 3 4 2 4 2" xfId="19665" xr:uid="{00000000-0005-0000-0000-0000D14C0000}"/>
    <cellStyle name="Output 5 3 4 2 5" xfId="19666" xr:uid="{00000000-0005-0000-0000-0000D24C0000}"/>
    <cellStyle name="Output 5 3 4 2 6" xfId="32080" xr:uid="{00000000-0005-0000-0000-0000507D0000}"/>
    <cellStyle name="Output 5 3 4 3" xfId="19667" xr:uid="{00000000-0005-0000-0000-0000D34C0000}"/>
    <cellStyle name="Output 5 3 4 3 2" xfId="19668" xr:uid="{00000000-0005-0000-0000-0000D44C0000}"/>
    <cellStyle name="Output 5 3 4 3 2 2" xfId="19669" xr:uid="{00000000-0005-0000-0000-0000D54C0000}"/>
    <cellStyle name="Output 5 3 4 3 2 2 2" xfId="28611" xr:uid="{00000000-0005-0000-0000-0000C36F0000}"/>
    <cellStyle name="Output 5 3 4 3 2 3" xfId="28006" xr:uid="{00000000-0005-0000-0000-0000666D0000}"/>
    <cellStyle name="Output 5 3 4 3 3" xfId="19670" xr:uid="{00000000-0005-0000-0000-0000D64C0000}"/>
    <cellStyle name="Output 5 3 4 3 3 2" xfId="19671" xr:uid="{00000000-0005-0000-0000-0000D74C0000}"/>
    <cellStyle name="Output 5 3 4 3 3 3" xfId="30506" xr:uid="{00000000-0005-0000-0000-00002A770000}"/>
    <cellStyle name="Output 5 3 4 3 4" xfId="19672" xr:uid="{00000000-0005-0000-0000-0000D84C0000}"/>
    <cellStyle name="Output 5 3 4 3 4 2" xfId="26202" xr:uid="{00000000-0005-0000-0000-00005A660000}"/>
    <cellStyle name="Output 5 3 4 3 5" xfId="32436" xr:uid="{00000000-0005-0000-0000-0000B47E0000}"/>
    <cellStyle name="Output 5 3 4 4" xfId="19673" xr:uid="{00000000-0005-0000-0000-0000D94C0000}"/>
    <cellStyle name="Output 5 3 4 4 2" xfId="19674" xr:uid="{00000000-0005-0000-0000-0000DA4C0000}"/>
    <cellStyle name="Output 5 3 4 5" xfId="19675" xr:uid="{00000000-0005-0000-0000-0000DB4C0000}"/>
    <cellStyle name="Output 5 3 4 5 2" xfId="19676" xr:uid="{00000000-0005-0000-0000-0000DC4C0000}"/>
    <cellStyle name="Output 5 3 4 5 2 2" xfId="26522" xr:uid="{00000000-0005-0000-0000-00009A670000}"/>
    <cellStyle name="Output 5 3 4 6" xfId="19677" xr:uid="{00000000-0005-0000-0000-0000DD4C0000}"/>
    <cellStyle name="Output 5 3 4 6 2" xfId="29008" xr:uid="{00000000-0005-0000-0000-000050710000}"/>
    <cellStyle name="Output 5 3 4 7" xfId="28040" xr:uid="{00000000-0005-0000-0000-0000886D0000}"/>
    <cellStyle name="Output 5 3 5" xfId="2094" xr:uid="{00000000-0005-0000-0000-00002E080000}"/>
    <cellStyle name="Output 5 3 5 2" xfId="19678" xr:uid="{00000000-0005-0000-0000-0000DE4C0000}"/>
    <cellStyle name="Output 5 3 5 2 2" xfId="19679" xr:uid="{00000000-0005-0000-0000-0000DF4C0000}"/>
    <cellStyle name="Output 5 3 5 2 2 2" xfId="19680" xr:uid="{00000000-0005-0000-0000-0000E04C0000}"/>
    <cellStyle name="Output 5 3 5 2 3" xfId="19681" xr:uid="{00000000-0005-0000-0000-0000E14C0000}"/>
    <cellStyle name="Output 5 3 5 2 3 2" xfId="19682" xr:uid="{00000000-0005-0000-0000-0000E24C0000}"/>
    <cellStyle name="Output 5 3 5 2 3 2 2" xfId="27481" xr:uid="{00000000-0005-0000-0000-0000596B0000}"/>
    <cellStyle name="Output 5 3 5 2 4" xfId="19683" xr:uid="{00000000-0005-0000-0000-0000E34C0000}"/>
    <cellStyle name="Output 5 3 5 3" xfId="19684" xr:uid="{00000000-0005-0000-0000-0000E44C0000}"/>
    <cellStyle name="Output 5 3 5 3 2" xfId="19685" xr:uid="{00000000-0005-0000-0000-0000E54C0000}"/>
    <cellStyle name="Output 5 3 5 3 2 2" xfId="27671" xr:uid="{00000000-0005-0000-0000-0000176C0000}"/>
    <cellStyle name="Output 5 3 5 3 3" xfId="29366" xr:uid="{00000000-0005-0000-0000-0000B6720000}"/>
    <cellStyle name="Output 5 3 5 4" xfId="19686" xr:uid="{00000000-0005-0000-0000-0000E64C0000}"/>
    <cellStyle name="Output 5 3 5 4 2" xfId="19687" xr:uid="{00000000-0005-0000-0000-0000E74C0000}"/>
    <cellStyle name="Output 5 3 5 5" xfId="19688" xr:uid="{00000000-0005-0000-0000-0000E84C0000}"/>
    <cellStyle name="Output 5 3 5 6" xfId="32141" xr:uid="{00000000-0005-0000-0000-00008D7D0000}"/>
    <cellStyle name="Output 5 3 6" xfId="19689" xr:uid="{00000000-0005-0000-0000-0000E94C0000}"/>
    <cellStyle name="Output 5 3 6 2" xfId="19690" xr:uid="{00000000-0005-0000-0000-0000EA4C0000}"/>
    <cellStyle name="Output 5 3 6 2 2" xfId="19691" xr:uid="{00000000-0005-0000-0000-0000EB4C0000}"/>
    <cellStyle name="Output 5 3 6 2 3" xfId="26616" xr:uid="{00000000-0005-0000-0000-0000F8670000}"/>
    <cellStyle name="Output 5 3 6 3" xfId="19692" xr:uid="{00000000-0005-0000-0000-0000EC4C0000}"/>
    <cellStyle name="Output 5 3 6 3 2" xfId="19693" xr:uid="{00000000-0005-0000-0000-0000ED4C0000}"/>
    <cellStyle name="Output 5 3 6 3 3" xfId="29576" xr:uid="{00000000-0005-0000-0000-000088730000}"/>
    <cellStyle name="Output 5 3 6 4" xfId="19694" xr:uid="{00000000-0005-0000-0000-0000EE4C0000}"/>
    <cellStyle name="Output 5 3 6 4 2" xfId="30278" xr:uid="{00000000-0005-0000-0000-000046760000}"/>
    <cellStyle name="Output 5 3 6 5" xfId="32493" xr:uid="{00000000-0005-0000-0000-0000ED7E0000}"/>
    <cellStyle name="Output 5 3 7" xfId="19695" xr:uid="{00000000-0005-0000-0000-0000EF4C0000}"/>
    <cellStyle name="Output 5 3 7 2" xfId="19696" xr:uid="{00000000-0005-0000-0000-0000F04C0000}"/>
    <cellStyle name="Output 5 3 7 3" xfId="27835" xr:uid="{00000000-0005-0000-0000-0000BB6C0000}"/>
    <cellStyle name="Output 5 3 8" xfId="19697" xr:uid="{00000000-0005-0000-0000-0000F14C0000}"/>
    <cellStyle name="Output 5 3 8 2" xfId="19698" xr:uid="{00000000-0005-0000-0000-0000F24C0000}"/>
    <cellStyle name="Output 5 3 8 2 2" xfId="30967" xr:uid="{00000000-0005-0000-0000-0000F7780000}"/>
    <cellStyle name="Output 5 3 8 3" xfId="28618" xr:uid="{00000000-0005-0000-0000-0000CA6F0000}"/>
    <cellStyle name="Output 5 3 9" xfId="19699" xr:uid="{00000000-0005-0000-0000-0000F34C0000}"/>
    <cellStyle name="Output 5 4" xfId="1100" xr:uid="{00000000-0005-0000-0000-00004C040000}"/>
    <cellStyle name="Output 5 4 2" xfId="1476" xr:uid="{00000000-0005-0000-0000-0000C4050000}"/>
    <cellStyle name="Output 5 4 2 2" xfId="1738" xr:uid="{00000000-0005-0000-0000-0000CA060000}"/>
    <cellStyle name="Output 5 4 2 2 2" xfId="2723" xr:uid="{00000000-0005-0000-0000-0000A30A0000}"/>
    <cellStyle name="Output 5 4 2 2 2 2" xfId="19700" xr:uid="{00000000-0005-0000-0000-0000F44C0000}"/>
    <cellStyle name="Output 5 4 2 2 2 2 2" xfId="19701" xr:uid="{00000000-0005-0000-0000-0000F54C0000}"/>
    <cellStyle name="Output 5 4 2 2 2 2 2 2" xfId="19702" xr:uid="{00000000-0005-0000-0000-0000F64C0000}"/>
    <cellStyle name="Output 5 4 2 2 2 2 3" xfId="19703" xr:uid="{00000000-0005-0000-0000-0000F74C0000}"/>
    <cellStyle name="Output 5 4 2 2 2 2 3 2" xfId="19704" xr:uid="{00000000-0005-0000-0000-0000F84C0000}"/>
    <cellStyle name="Output 5 4 2 2 2 2 4" xfId="19705" xr:uid="{00000000-0005-0000-0000-0000F94C0000}"/>
    <cellStyle name="Output 5 4 2 2 2 3" xfId="19706" xr:uid="{00000000-0005-0000-0000-0000FA4C0000}"/>
    <cellStyle name="Output 5 4 2 2 2 3 2" xfId="19707" xr:uid="{00000000-0005-0000-0000-0000FB4C0000}"/>
    <cellStyle name="Output 5 4 2 2 2 3 3" xfId="27462" xr:uid="{00000000-0005-0000-0000-0000466B0000}"/>
    <cellStyle name="Output 5 4 2 2 2 4" xfId="19708" xr:uid="{00000000-0005-0000-0000-0000FC4C0000}"/>
    <cellStyle name="Output 5 4 2 2 2 4 2" xfId="19709" xr:uid="{00000000-0005-0000-0000-0000FD4C0000}"/>
    <cellStyle name="Output 5 4 2 2 2 5" xfId="19710" xr:uid="{00000000-0005-0000-0000-0000FE4C0000}"/>
    <cellStyle name="Output 5 4 2 2 2 6" xfId="32315" xr:uid="{00000000-0005-0000-0000-00003B7E0000}"/>
    <cellStyle name="Output 5 4 2 2 3" xfId="19711" xr:uid="{00000000-0005-0000-0000-0000FF4C0000}"/>
    <cellStyle name="Output 5 4 2 2 3 2" xfId="19712" xr:uid="{00000000-0005-0000-0000-0000004D0000}"/>
    <cellStyle name="Output 5 4 2 2 3 2 2" xfId="19713" xr:uid="{00000000-0005-0000-0000-0000014D0000}"/>
    <cellStyle name="Output 5 4 2 2 3 3" xfId="19714" xr:uid="{00000000-0005-0000-0000-0000024D0000}"/>
    <cellStyle name="Output 5 4 2 2 3 3 2" xfId="19715" xr:uid="{00000000-0005-0000-0000-0000034D0000}"/>
    <cellStyle name="Output 5 4 2 2 3 3 3" xfId="25922" xr:uid="{00000000-0005-0000-0000-000042650000}"/>
    <cellStyle name="Output 5 4 2 2 3 4" xfId="19716" xr:uid="{00000000-0005-0000-0000-0000044D0000}"/>
    <cellStyle name="Output 5 4 2 2 4" xfId="19717" xr:uid="{00000000-0005-0000-0000-0000054D0000}"/>
    <cellStyle name="Output 5 4 2 2 4 2" xfId="19718" xr:uid="{00000000-0005-0000-0000-0000064D0000}"/>
    <cellStyle name="Output 5 4 2 2 5" xfId="19719" xr:uid="{00000000-0005-0000-0000-0000074D0000}"/>
    <cellStyle name="Output 5 4 2 2 5 2" xfId="19720" xr:uid="{00000000-0005-0000-0000-0000084D0000}"/>
    <cellStyle name="Output 5 4 2 2 5 3" xfId="30099" xr:uid="{00000000-0005-0000-0000-000093750000}"/>
    <cellStyle name="Output 5 4 2 2 6" xfId="19721" xr:uid="{00000000-0005-0000-0000-0000094D0000}"/>
    <cellStyle name="Output 5 4 2 2 7" xfId="31878" xr:uid="{00000000-0005-0000-0000-0000867C0000}"/>
    <cellStyle name="Output 5 4 2 3" xfId="2467" xr:uid="{00000000-0005-0000-0000-0000A3090000}"/>
    <cellStyle name="Output 5 4 2 3 2" xfId="19722" xr:uid="{00000000-0005-0000-0000-00000A4D0000}"/>
    <cellStyle name="Output 5 4 2 3 2 2" xfId="19723" xr:uid="{00000000-0005-0000-0000-00000B4D0000}"/>
    <cellStyle name="Output 5 4 2 3 2 2 2" xfId="19724" xr:uid="{00000000-0005-0000-0000-00000C4D0000}"/>
    <cellStyle name="Output 5 4 2 3 2 2 2 2" xfId="28522" xr:uid="{00000000-0005-0000-0000-00006A6F0000}"/>
    <cellStyle name="Output 5 4 2 3 2 3" xfId="19725" xr:uid="{00000000-0005-0000-0000-00000D4D0000}"/>
    <cellStyle name="Output 5 4 2 3 2 3 2" xfId="19726" xr:uid="{00000000-0005-0000-0000-00000E4D0000}"/>
    <cellStyle name="Output 5 4 2 3 2 4" xfId="19727" xr:uid="{00000000-0005-0000-0000-00000F4D0000}"/>
    <cellStyle name="Output 5 4 2 3 3" xfId="19728" xr:uid="{00000000-0005-0000-0000-0000104D0000}"/>
    <cellStyle name="Output 5 4 2 3 3 2" xfId="19729" xr:uid="{00000000-0005-0000-0000-0000114D0000}"/>
    <cellStyle name="Output 5 4 2 3 3 2 2" xfId="28503" xr:uid="{00000000-0005-0000-0000-0000576F0000}"/>
    <cellStyle name="Output 5 4 2 3 4" xfId="19730" xr:uid="{00000000-0005-0000-0000-0000124D0000}"/>
    <cellStyle name="Output 5 4 2 3 4 2" xfId="19731" xr:uid="{00000000-0005-0000-0000-0000134D0000}"/>
    <cellStyle name="Output 5 4 2 3 5" xfId="19732" xr:uid="{00000000-0005-0000-0000-0000144D0000}"/>
    <cellStyle name="Output 5 4 2 3 6" xfId="27246" xr:uid="{00000000-0005-0000-0000-00006E6A0000}"/>
    <cellStyle name="Output 5 4 2 4" xfId="19733" xr:uid="{00000000-0005-0000-0000-0000154D0000}"/>
    <cellStyle name="Output 5 4 2 4 2" xfId="19734" xr:uid="{00000000-0005-0000-0000-0000164D0000}"/>
    <cellStyle name="Output 5 4 2 4 2 2" xfId="19735" xr:uid="{00000000-0005-0000-0000-0000174D0000}"/>
    <cellStyle name="Output 5 4 2 4 3" xfId="19736" xr:uid="{00000000-0005-0000-0000-0000184D0000}"/>
    <cellStyle name="Output 5 4 2 4 3 2" xfId="19737" xr:uid="{00000000-0005-0000-0000-0000194D0000}"/>
    <cellStyle name="Output 5 4 2 4 4" xfId="19738" xr:uid="{00000000-0005-0000-0000-00001A4D0000}"/>
    <cellStyle name="Output 5 4 2 5" xfId="19739" xr:uid="{00000000-0005-0000-0000-00001B4D0000}"/>
    <cellStyle name="Output 5 4 2 5 2" xfId="19740" xr:uid="{00000000-0005-0000-0000-00001C4D0000}"/>
    <cellStyle name="Output 5 4 2 5 2 2" xfId="29726" xr:uid="{00000000-0005-0000-0000-00001E740000}"/>
    <cellStyle name="Output 5 4 2 5 3" xfId="27747" xr:uid="{00000000-0005-0000-0000-0000636C0000}"/>
    <cellStyle name="Output 5 4 2 6" xfId="19741" xr:uid="{00000000-0005-0000-0000-00001D4D0000}"/>
    <cellStyle name="Output 5 4 2 6 2" xfId="19742" xr:uid="{00000000-0005-0000-0000-00001E4D0000}"/>
    <cellStyle name="Output 5 4 2 7" xfId="19743" xr:uid="{00000000-0005-0000-0000-00001F4D0000}"/>
    <cellStyle name="Output 5 4 2 8" xfId="31553" xr:uid="{00000000-0005-0000-0000-0000417B0000}"/>
    <cellStyle name="Output 5 4 3" xfId="1024" xr:uid="{00000000-0005-0000-0000-000000040000}"/>
    <cellStyle name="Output 5 4 3 2" xfId="2039" xr:uid="{00000000-0005-0000-0000-0000F7070000}"/>
    <cellStyle name="Output 5 4 3 2 2" xfId="19744" xr:uid="{00000000-0005-0000-0000-0000204D0000}"/>
    <cellStyle name="Output 5 4 3 2 2 2" xfId="19745" xr:uid="{00000000-0005-0000-0000-0000214D0000}"/>
    <cellStyle name="Output 5 4 3 2 2 2 2" xfId="19746" xr:uid="{00000000-0005-0000-0000-0000224D0000}"/>
    <cellStyle name="Output 5 4 3 2 2 3" xfId="19747" xr:uid="{00000000-0005-0000-0000-0000234D0000}"/>
    <cellStyle name="Output 5 4 3 2 2 3 2" xfId="19748" xr:uid="{00000000-0005-0000-0000-0000244D0000}"/>
    <cellStyle name="Output 5 4 3 2 2 4" xfId="19749" xr:uid="{00000000-0005-0000-0000-0000254D0000}"/>
    <cellStyle name="Output 5 4 3 2 2 5" xfId="27153" xr:uid="{00000000-0005-0000-0000-0000116A0000}"/>
    <cellStyle name="Output 5 4 3 2 3" xfId="19750" xr:uid="{00000000-0005-0000-0000-0000264D0000}"/>
    <cellStyle name="Output 5 4 3 2 3 2" xfId="19751" xr:uid="{00000000-0005-0000-0000-0000274D0000}"/>
    <cellStyle name="Output 5 4 3 2 4" xfId="19752" xr:uid="{00000000-0005-0000-0000-0000284D0000}"/>
    <cellStyle name="Output 5 4 3 2 4 2" xfId="19753" xr:uid="{00000000-0005-0000-0000-0000294D0000}"/>
    <cellStyle name="Output 5 4 3 2 5" xfId="19754" xr:uid="{00000000-0005-0000-0000-00002A4D0000}"/>
    <cellStyle name="Output 5 4 3 2 6" xfId="32111" xr:uid="{00000000-0005-0000-0000-00006F7D0000}"/>
    <cellStyle name="Output 5 4 3 3" xfId="19755" xr:uid="{00000000-0005-0000-0000-00002B4D0000}"/>
    <cellStyle name="Output 5 4 3 3 2" xfId="19756" xr:uid="{00000000-0005-0000-0000-00002C4D0000}"/>
    <cellStyle name="Output 5 4 3 3 2 2" xfId="19757" xr:uid="{00000000-0005-0000-0000-00002D4D0000}"/>
    <cellStyle name="Output 5 4 3 3 3" xfId="19758" xr:uid="{00000000-0005-0000-0000-00002E4D0000}"/>
    <cellStyle name="Output 5 4 3 3 3 2" xfId="19759" xr:uid="{00000000-0005-0000-0000-00002F4D0000}"/>
    <cellStyle name="Output 5 4 3 3 3 2 2" xfId="28432" xr:uid="{00000000-0005-0000-0000-0000106F0000}"/>
    <cellStyle name="Output 5 4 3 3 4" xfId="19760" xr:uid="{00000000-0005-0000-0000-0000304D0000}"/>
    <cellStyle name="Output 5 4 3 3 4 2" xfId="29240" xr:uid="{00000000-0005-0000-0000-000038720000}"/>
    <cellStyle name="Output 5 4 3 4" xfId="19761" xr:uid="{00000000-0005-0000-0000-0000314D0000}"/>
    <cellStyle name="Output 5 4 3 4 2" xfId="19762" xr:uid="{00000000-0005-0000-0000-0000324D0000}"/>
    <cellStyle name="Output 5 4 3 5" xfId="19763" xr:uid="{00000000-0005-0000-0000-0000334D0000}"/>
    <cellStyle name="Output 5 4 3 5 2" xfId="19764" xr:uid="{00000000-0005-0000-0000-0000344D0000}"/>
    <cellStyle name="Output 5 4 3 6" xfId="19765" xr:uid="{00000000-0005-0000-0000-0000354D0000}"/>
    <cellStyle name="Output 5 4 3 6 2" xfId="30295" xr:uid="{00000000-0005-0000-0000-000057760000}"/>
    <cellStyle name="Output 5 4 4" xfId="1150" xr:uid="{00000000-0005-0000-0000-00007E040000}"/>
    <cellStyle name="Output 5 4 4 2" xfId="2153" xr:uid="{00000000-0005-0000-0000-000069080000}"/>
    <cellStyle name="Output 5 4 4 2 2" xfId="19766" xr:uid="{00000000-0005-0000-0000-0000364D0000}"/>
    <cellStyle name="Output 5 4 4 2 2 2" xfId="19767" xr:uid="{00000000-0005-0000-0000-0000374D0000}"/>
    <cellStyle name="Output 5 4 4 2 2 2 2" xfId="19768" xr:uid="{00000000-0005-0000-0000-0000384D0000}"/>
    <cellStyle name="Output 5 4 4 2 2 2 2 2" xfId="26809" xr:uid="{00000000-0005-0000-0000-0000B9680000}"/>
    <cellStyle name="Output 5 4 4 2 2 3" xfId="19769" xr:uid="{00000000-0005-0000-0000-0000394D0000}"/>
    <cellStyle name="Output 5 4 4 2 2 3 2" xfId="19770" xr:uid="{00000000-0005-0000-0000-00003A4D0000}"/>
    <cellStyle name="Output 5 4 4 2 2 3 2 2" xfId="30983" xr:uid="{00000000-0005-0000-0000-000007790000}"/>
    <cellStyle name="Output 5 4 4 2 2 4" xfId="19771" xr:uid="{00000000-0005-0000-0000-00003B4D0000}"/>
    <cellStyle name="Output 5 4 4 2 3" xfId="19772" xr:uid="{00000000-0005-0000-0000-00003C4D0000}"/>
    <cellStyle name="Output 5 4 4 2 3 2" xfId="19773" xr:uid="{00000000-0005-0000-0000-00003D4D0000}"/>
    <cellStyle name="Output 5 4 4 2 4" xfId="19774" xr:uid="{00000000-0005-0000-0000-00003E4D0000}"/>
    <cellStyle name="Output 5 4 4 2 4 2" xfId="19775" xr:uid="{00000000-0005-0000-0000-00003F4D0000}"/>
    <cellStyle name="Output 5 4 4 2 4 3" xfId="30300" xr:uid="{00000000-0005-0000-0000-00005C760000}"/>
    <cellStyle name="Output 5 4 4 2 5" xfId="19776" xr:uid="{00000000-0005-0000-0000-0000404D0000}"/>
    <cellStyle name="Output 5 4 4 2 6" xfId="32179" xr:uid="{00000000-0005-0000-0000-0000B37D0000}"/>
    <cellStyle name="Output 5 4 4 3" xfId="19777" xr:uid="{00000000-0005-0000-0000-0000414D0000}"/>
    <cellStyle name="Output 5 4 4 3 2" xfId="19778" xr:uid="{00000000-0005-0000-0000-0000424D0000}"/>
    <cellStyle name="Output 5 4 4 3 2 2" xfId="19779" xr:uid="{00000000-0005-0000-0000-0000434D0000}"/>
    <cellStyle name="Output 5 4 4 3 3" xfId="19780" xr:uid="{00000000-0005-0000-0000-0000444D0000}"/>
    <cellStyle name="Output 5 4 4 3 3 2" xfId="19781" xr:uid="{00000000-0005-0000-0000-0000454D0000}"/>
    <cellStyle name="Output 5 4 4 3 3 3" xfId="29919" xr:uid="{00000000-0005-0000-0000-0000DF740000}"/>
    <cellStyle name="Output 5 4 4 3 4" xfId="19782" xr:uid="{00000000-0005-0000-0000-0000464D0000}"/>
    <cellStyle name="Output 5 4 4 3 4 2" xfId="26777" xr:uid="{00000000-0005-0000-0000-000099680000}"/>
    <cellStyle name="Output 5 4 4 3 5" xfId="32531" xr:uid="{00000000-0005-0000-0000-0000137F0000}"/>
    <cellStyle name="Output 5 4 4 4" xfId="19783" xr:uid="{00000000-0005-0000-0000-0000474D0000}"/>
    <cellStyle name="Output 5 4 4 4 2" xfId="19784" xr:uid="{00000000-0005-0000-0000-0000484D0000}"/>
    <cellStyle name="Output 5 4 4 5" xfId="19785" xr:uid="{00000000-0005-0000-0000-0000494D0000}"/>
    <cellStyle name="Output 5 4 4 5 2" xfId="19786" xr:uid="{00000000-0005-0000-0000-00004A4D0000}"/>
    <cellStyle name="Output 5 4 4 5 2 2" xfId="27726" xr:uid="{00000000-0005-0000-0000-00004E6C0000}"/>
    <cellStyle name="Output 5 4 4 5 3" xfId="27963" xr:uid="{00000000-0005-0000-0000-00003B6D0000}"/>
    <cellStyle name="Output 5 4 4 6" xfId="19787" xr:uid="{00000000-0005-0000-0000-00004B4D0000}"/>
    <cellStyle name="Output 5 4 5" xfId="2107" xr:uid="{00000000-0005-0000-0000-00003B080000}"/>
    <cellStyle name="Output 5 4 5 2" xfId="19788" xr:uid="{00000000-0005-0000-0000-00004C4D0000}"/>
    <cellStyle name="Output 5 4 5 2 2" xfId="19789" xr:uid="{00000000-0005-0000-0000-00004D4D0000}"/>
    <cellStyle name="Output 5 4 5 2 2 2" xfId="19790" xr:uid="{00000000-0005-0000-0000-00004E4D0000}"/>
    <cellStyle name="Output 5 4 5 2 2 2 2" xfId="28885" xr:uid="{00000000-0005-0000-0000-0000D5700000}"/>
    <cellStyle name="Output 5 4 5 2 3" xfId="19791" xr:uid="{00000000-0005-0000-0000-00004F4D0000}"/>
    <cellStyle name="Output 5 4 5 2 3 2" xfId="19792" xr:uid="{00000000-0005-0000-0000-0000504D0000}"/>
    <cellStyle name="Output 5 4 5 2 4" xfId="19793" xr:uid="{00000000-0005-0000-0000-0000514D0000}"/>
    <cellStyle name="Output 5 4 5 3" xfId="19794" xr:uid="{00000000-0005-0000-0000-0000524D0000}"/>
    <cellStyle name="Output 5 4 5 3 2" xfId="19795" xr:uid="{00000000-0005-0000-0000-0000534D0000}"/>
    <cellStyle name="Output 5 4 5 4" xfId="19796" xr:uid="{00000000-0005-0000-0000-0000544D0000}"/>
    <cellStyle name="Output 5 4 5 4 2" xfId="19797" xr:uid="{00000000-0005-0000-0000-0000554D0000}"/>
    <cellStyle name="Output 5 4 5 5" xfId="19798" xr:uid="{00000000-0005-0000-0000-0000564D0000}"/>
    <cellStyle name="Output 5 4 5 6" xfId="32152" xr:uid="{00000000-0005-0000-0000-0000987D0000}"/>
    <cellStyle name="Output 5 4 6" xfId="19799" xr:uid="{00000000-0005-0000-0000-0000574D0000}"/>
    <cellStyle name="Output 5 4 6 2" xfId="19800" xr:uid="{00000000-0005-0000-0000-0000584D0000}"/>
    <cellStyle name="Output 5 4 6 2 2" xfId="19801" xr:uid="{00000000-0005-0000-0000-0000594D0000}"/>
    <cellStyle name="Output 5 4 6 3" xfId="19802" xr:uid="{00000000-0005-0000-0000-00005A4D0000}"/>
    <cellStyle name="Output 5 4 6 3 2" xfId="19803" xr:uid="{00000000-0005-0000-0000-00005B4D0000}"/>
    <cellStyle name="Output 5 4 6 3 3" xfId="27861" xr:uid="{00000000-0005-0000-0000-0000D56C0000}"/>
    <cellStyle name="Output 5 4 6 4" xfId="19804" xr:uid="{00000000-0005-0000-0000-00005C4D0000}"/>
    <cellStyle name="Output 5 4 6 5" xfId="28895" xr:uid="{00000000-0005-0000-0000-0000DF700000}"/>
    <cellStyle name="Output 5 4 7" xfId="19805" xr:uid="{00000000-0005-0000-0000-00005D4D0000}"/>
    <cellStyle name="Output 5 4 7 2" xfId="19806" xr:uid="{00000000-0005-0000-0000-00005E4D0000}"/>
    <cellStyle name="Output 5 4 7 2 2" xfId="26100" xr:uid="{00000000-0005-0000-0000-0000F4650000}"/>
    <cellStyle name="Output 5 4 8" xfId="19807" xr:uid="{00000000-0005-0000-0000-00005F4D0000}"/>
    <cellStyle name="Output 5 4 8 2" xfId="19808" xr:uid="{00000000-0005-0000-0000-0000604D0000}"/>
    <cellStyle name="Output 5 4 9" xfId="19809" xr:uid="{00000000-0005-0000-0000-0000614D0000}"/>
    <cellStyle name="Output 5 5" xfId="792" xr:uid="{00000000-0005-0000-0000-000018030000}"/>
    <cellStyle name="Output 5 5 10" xfId="31392" xr:uid="{00000000-0005-0000-0000-0000A07A0000}"/>
    <cellStyle name="Output 5 5 2" xfId="1332" xr:uid="{00000000-0005-0000-0000-000034050000}"/>
    <cellStyle name="Output 5 5 2 2" xfId="1594" xr:uid="{00000000-0005-0000-0000-00003A060000}"/>
    <cellStyle name="Output 5 5 2 2 2" xfId="2579" xr:uid="{00000000-0005-0000-0000-0000130A0000}"/>
    <cellStyle name="Output 5 5 2 2 2 2" xfId="19810" xr:uid="{00000000-0005-0000-0000-0000624D0000}"/>
    <cellStyle name="Output 5 5 2 2 2 2 2" xfId="19811" xr:uid="{00000000-0005-0000-0000-0000634D0000}"/>
    <cellStyle name="Output 5 5 2 2 2 2 2 2" xfId="19812" xr:uid="{00000000-0005-0000-0000-0000644D0000}"/>
    <cellStyle name="Output 5 5 2 2 2 2 2 3" xfId="26951" xr:uid="{00000000-0005-0000-0000-000047690000}"/>
    <cellStyle name="Output 5 5 2 2 2 2 3" xfId="19813" xr:uid="{00000000-0005-0000-0000-0000654D0000}"/>
    <cellStyle name="Output 5 5 2 2 2 2 3 2" xfId="19814" xr:uid="{00000000-0005-0000-0000-0000664D0000}"/>
    <cellStyle name="Output 5 5 2 2 2 2 4" xfId="19815" xr:uid="{00000000-0005-0000-0000-0000674D0000}"/>
    <cellStyle name="Output 5 5 2 2 2 2 5" xfId="30210" xr:uid="{00000000-0005-0000-0000-000002760000}"/>
    <cellStyle name="Output 5 5 2 2 2 3" xfId="19816" xr:uid="{00000000-0005-0000-0000-0000684D0000}"/>
    <cellStyle name="Output 5 5 2 2 2 3 2" xfId="19817" xr:uid="{00000000-0005-0000-0000-0000694D0000}"/>
    <cellStyle name="Output 5 5 2 2 2 3 2 2" xfId="29510" xr:uid="{00000000-0005-0000-0000-000046730000}"/>
    <cellStyle name="Output 5 5 2 2 2 4" xfId="19818" xr:uid="{00000000-0005-0000-0000-00006A4D0000}"/>
    <cellStyle name="Output 5 5 2 2 2 4 2" xfId="19819" xr:uid="{00000000-0005-0000-0000-00006B4D0000}"/>
    <cellStyle name="Output 5 5 2 2 2 4 3" xfId="27581" xr:uid="{00000000-0005-0000-0000-0000BD6B0000}"/>
    <cellStyle name="Output 5 5 2 2 2 5" xfId="19820" xr:uid="{00000000-0005-0000-0000-00006C4D0000}"/>
    <cellStyle name="Output 5 5 2 2 2 6" xfId="32229" xr:uid="{00000000-0005-0000-0000-0000E57D0000}"/>
    <cellStyle name="Output 5 5 2 2 3" xfId="19821" xr:uid="{00000000-0005-0000-0000-00006D4D0000}"/>
    <cellStyle name="Output 5 5 2 2 3 2" xfId="19822" xr:uid="{00000000-0005-0000-0000-00006E4D0000}"/>
    <cellStyle name="Output 5 5 2 2 3 2 2" xfId="19823" xr:uid="{00000000-0005-0000-0000-00006F4D0000}"/>
    <cellStyle name="Output 5 5 2 2 3 3" xfId="19824" xr:uid="{00000000-0005-0000-0000-0000704D0000}"/>
    <cellStyle name="Output 5 5 2 2 3 3 2" xfId="19825" xr:uid="{00000000-0005-0000-0000-0000714D0000}"/>
    <cellStyle name="Output 5 5 2 2 3 3 3" xfId="27177" xr:uid="{00000000-0005-0000-0000-0000296A0000}"/>
    <cellStyle name="Output 5 5 2 2 3 4" xfId="19826" xr:uid="{00000000-0005-0000-0000-0000724D0000}"/>
    <cellStyle name="Output 5 5 2 2 3 5" xfId="30124" xr:uid="{00000000-0005-0000-0000-0000AC750000}"/>
    <cellStyle name="Output 5 5 2 2 4" xfId="19827" xr:uid="{00000000-0005-0000-0000-0000734D0000}"/>
    <cellStyle name="Output 5 5 2 2 4 2" xfId="19828" xr:uid="{00000000-0005-0000-0000-0000744D0000}"/>
    <cellStyle name="Output 5 5 2 2 5" xfId="19829" xr:uid="{00000000-0005-0000-0000-0000754D0000}"/>
    <cellStyle name="Output 5 5 2 2 5 2" xfId="19830" xr:uid="{00000000-0005-0000-0000-0000764D0000}"/>
    <cellStyle name="Output 5 5 2 2 6" xfId="19831" xr:uid="{00000000-0005-0000-0000-0000774D0000}"/>
    <cellStyle name="Output 5 5 2 2 7" xfId="30337" xr:uid="{00000000-0005-0000-0000-000081760000}"/>
    <cellStyle name="Output 5 5 2 3" xfId="2323" xr:uid="{00000000-0005-0000-0000-000013090000}"/>
    <cellStyle name="Output 5 5 2 3 2" xfId="19832" xr:uid="{00000000-0005-0000-0000-0000784D0000}"/>
    <cellStyle name="Output 5 5 2 3 2 2" xfId="19833" xr:uid="{00000000-0005-0000-0000-0000794D0000}"/>
    <cellStyle name="Output 5 5 2 3 2 2 2" xfId="19834" xr:uid="{00000000-0005-0000-0000-00007A4D0000}"/>
    <cellStyle name="Output 5 5 2 3 2 3" xfId="19835" xr:uid="{00000000-0005-0000-0000-00007B4D0000}"/>
    <cellStyle name="Output 5 5 2 3 2 3 2" xfId="19836" xr:uid="{00000000-0005-0000-0000-00007C4D0000}"/>
    <cellStyle name="Output 5 5 2 3 2 3 2 2" xfId="30815" xr:uid="{00000000-0005-0000-0000-00005F780000}"/>
    <cellStyle name="Output 5 5 2 3 2 3 3" xfId="29421" xr:uid="{00000000-0005-0000-0000-0000ED720000}"/>
    <cellStyle name="Output 5 5 2 3 2 4" xfId="19837" xr:uid="{00000000-0005-0000-0000-00007D4D0000}"/>
    <cellStyle name="Output 5 5 2 3 3" xfId="19838" xr:uid="{00000000-0005-0000-0000-00007E4D0000}"/>
    <cellStyle name="Output 5 5 2 3 3 2" xfId="19839" xr:uid="{00000000-0005-0000-0000-00007F4D0000}"/>
    <cellStyle name="Output 5 5 2 3 3 2 2" xfId="28548" xr:uid="{00000000-0005-0000-0000-0000846F0000}"/>
    <cellStyle name="Output 5 5 2 3 4" xfId="19840" xr:uid="{00000000-0005-0000-0000-0000804D0000}"/>
    <cellStyle name="Output 5 5 2 3 4 2" xfId="19841" xr:uid="{00000000-0005-0000-0000-0000814D0000}"/>
    <cellStyle name="Output 5 5 2 3 5" xfId="19842" xr:uid="{00000000-0005-0000-0000-0000824D0000}"/>
    <cellStyle name="Output 5 5 2 3 5 2" xfId="28164" xr:uid="{00000000-0005-0000-0000-0000046E0000}"/>
    <cellStyle name="Output 5 5 2 3 6" xfId="25214" xr:uid="{00000000-0005-0000-0000-00007E620000}"/>
    <cellStyle name="Output 5 5 2 4" xfId="19843" xr:uid="{00000000-0005-0000-0000-0000834D0000}"/>
    <cellStyle name="Output 5 5 2 4 2" xfId="19844" xr:uid="{00000000-0005-0000-0000-0000844D0000}"/>
    <cellStyle name="Output 5 5 2 4 2 2" xfId="19845" xr:uid="{00000000-0005-0000-0000-0000854D0000}"/>
    <cellStyle name="Output 5 5 2 4 2 3" xfId="31028" xr:uid="{00000000-0005-0000-0000-000034790000}"/>
    <cellStyle name="Output 5 5 2 4 3" xfId="19846" xr:uid="{00000000-0005-0000-0000-0000864D0000}"/>
    <cellStyle name="Output 5 5 2 4 3 2" xfId="19847" xr:uid="{00000000-0005-0000-0000-0000874D0000}"/>
    <cellStyle name="Output 5 5 2 4 4" xfId="19848" xr:uid="{00000000-0005-0000-0000-0000884D0000}"/>
    <cellStyle name="Output 5 5 2 5" xfId="19849" xr:uid="{00000000-0005-0000-0000-0000894D0000}"/>
    <cellStyle name="Output 5 5 2 5 2" xfId="19850" xr:uid="{00000000-0005-0000-0000-00008A4D0000}"/>
    <cellStyle name="Output 5 5 2 5 3" xfId="27439" xr:uid="{00000000-0005-0000-0000-00002F6B0000}"/>
    <cellStyle name="Output 5 5 2 6" xfId="19851" xr:uid="{00000000-0005-0000-0000-00008B4D0000}"/>
    <cellStyle name="Output 5 5 2 6 2" xfId="19852" xr:uid="{00000000-0005-0000-0000-00008C4D0000}"/>
    <cellStyle name="Output 5 5 2 7" xfId="19853" xr:uid="{00000000-0005-0000-0000-00008D4D0000}"/>
    <cellStyle name="Output 5 5 2 8" xfId="31457" xr:uid="{00000000-0005-0000-0000-0000E17A0000}"/>
    <cellStyle name="Output 5 5 3" xfId="964" xr:uid="{00000000-0005-0000-0000-0000C4030000}"/>
    <cellStyle name="Output 5 5 3 2" xfId="1991" xr:uid="{00000000-0005-0000-0000-0000C7070000}"/>
    <cellStyle name="Output 5 5 3 2 2" xfId="19854" xr:uid="{00000000-0005-0000-0000-00008E4D0000}"/>
    <cellStyle name="Output 5 5 3 2 2 2" xfId="19855" xr:uid="{00000000-0005-0000-0000-00008F4D0000}"/>
    <cellStyle name="Output 5 5 3 2 2 2 2" xfId="19856" xr:uid="{00000000-0005-0000-0000-0000904D0000}"/>
    <cellStyle name="Output 5 5 3 2 2 3" xfId="19857" xr:uid="{00000000-0005-0000-0000-0000914D0000}"/>
    <cellStyle name="Output 5 5 3 2 2 3 2" xfId="19858" xr:uid="{00000000-0005-0000-0000-0000924D0000}"/>
    <cellStyle name="Output 5 5 3 2 2 4" xfId="19859" xr:uid="{00000000-0005-0000-0000-0000934D0000}"/>
    <cellStyle name="Output 5 5 3 2 2 4 2" xfId="27397" xr:uid="{00000000-0005-0000-0000-0000056B0000}"/>
    <cellStyle name="Output 5 5 3 2 3" xfId="19860" xr:uid="{00000000-0005-0000-0000-0000944D0000}"/>
    <cellStyle name="Output 5 5 3 2 3 2" xfId="19861" xr:uid="{00000000-0005-0000-0000-0000954D0000}"/>
    <cellStyle name="Output 5 5 3 2 4" xfId="19862" xr:uid="{00000000-0005-0000-0000-0000964D0000}"/>
    <cellStyle name="Output 5 5 3 2 4 2" xfId="19863" xr:uid="{00000000-0005-0000-0000-0000974D0000}"/>
    <cellStyle name="Output 5 5 3 2 5" xfId="19864" xr:uid="{00000000-0005-0000-0000-0000984D0000}"/>
    <cellStyle name="Output 5 5 3 2 6" xfId="32083" xr:uid="{00000000-0005-0000-0000-0000537D0000}"/>
    <cellStyle name="Output 5 5 3 3" xfId="19865" xr:uid="{00000000-0005-0000-0000-0000994D0000}"/>
    <cellStyle name="Output 5 5 3 3 2" xfId="19866" xr:uid="{00000000-0005-0000-0000-00009A4D0000}"/>
    <cellStyle name="Output 5 5 3 3 2 2" xfId="19867" xr:uid="{00000000-0005-0000-0000-00009B4D0000}"/>
    <cellStyle name="Output 5 5 3 3 3" xfId="19868" xr:uid="{00000000-0005-0000-0000-00009C4D0000}"/>
    <cellStyle name="Output 5 5 3 3 3 2" xfId="19869" xr:uid="{00000000-0005-0000-0000-00009D4D0000}"/>
    <cellStyle name="Output 5 5 3 3 4" xfId="19870" xr:uid="{00000000-0005-0000-0000-00009E4D0000}"/>
    <cellStyle name="Output 5 5 3 4" xfId="19871" xr:uid="{00000000-0005-0000-0000-00009F4D0000}"/>
    <cellStyle name="Output 5 5 3 4 2" xfId="19872" xr:uid="{00000000-0005-0000-0000-0000A04D0000}"/>
    <cellStyle name="Output 5 5 3 5" xfId="19873" xr:uid="{00000000-0005-0000-0000-0000A14D0000}"/>
    <cellStyle name="Output 5 5 3 5 2" xfId="19874" xr:uid="{00000000-0005-0000-0000-0000A24D0000}"/>
    <cellStyle name="Output 5 5 3 5 2 2" xfId="27176" xr:uid="{00000000-0005-0000-0000-0000286A0000}"/>
    <cellStyle name="Output 5 5 3 6" xfId="19875" xr:uid="{00000000-0005-0000-0000-0000A34D0000}"/>
    <cellStyle name="Output 5 5 3 7" xfId="31625" xr:uid="{00000000-0005-0000-0000-0000897B0000}"/>
    <cellStyle name="Output 5 5 4" xfId="914" xr:uid="{00000000-0005-0000-0000-000092030000}"/>
    <cellStyle name="Output 5 5 4 2" xfId="1958" xr:uid="{00000000-0005-0000-0000-0000A6070000}"/>
    <cellStyle name="Output 5 5 4 2 2" xfId="19876" xr:uid="{00000000-0005-0000-0000-0000A44D0000}"/>
    <cellStyle name="Output 5 5 4 2 2 2" xfId="19877" xr:uid="{00000000-0005-0000-0000-0000A54D0000}"/>
    <cellStyle name="Output 5 5 4 2 2 2 2" xfId="19878" xr:uid="{00000000-0005-0000-0000-0000A64D0000}"/>
    <cellStyle name="Output 5 5 4 2 2 2 2 2" xfId="25261" xr:uid="{00000000-0005-0000-0000-0000AD620000}"/>
    <cellStyle name="Output 5 5 4 2 2 3" xfId="19879" xr:uid="{00000000-0005-0000-0000-0000A74D0000}"/>
    <cellStyle name="Output 5 5 4 2 2 3 2" xfId="19880" xr:uid="{00000000-0005-0000-0000-0000A84D0000}"/>
    <cellStyle name="Output 5 5 4 2 2 4" xfId="19881" xr:uid="{00000000-0005-0000-0000-0000A94D0000}"/>
    <cellStyle name="Output 5 5 4 2 3" xfId="19882" xr:uid="{00000000-0005-0000-0000-0000AA4D0000}"/>
    <cellStyle name="Output 5 5 4 2 3 2" xfId="19883" xr:uid="{00000000-0005-0000-0000-0000AB4D0000}"/>
    <cellStyle name="Output 5 5 4 2 3 3" xfId="26631" xr:uid="{00000000-0005-0000-0000-000007680000}"/>
    <cellStyle name="Output 5 5 4 2 4" xfId="19884" xr:uid="{00000000-0005-0000-0000-0000AC4D0000}"/>
    <cellStyle name="Output 5 5 4 2 4 2" xfId="19885" xr:uid="{00000000-0005-0000-0000-0000AD4D0000}"/>
    <cellStyle name="Output 5 5 4 2 5" xfId="19886" xr:uid="{00000000-0005-0000-0000-0000AE4D0000}"/>
    <cellStyle name="Output 5 5 4 2 5 2" xfId="30595" xr:uid="{00000000-0005-0000-0000-000083770000}"/>
    <cellStyle name="Output 5 5 4 3" xfId="19887" xr:uid="{00000000-0005-0000-0000-0000AF4D0000}"/>
    <cellStyle name="Output 5 5 4 3 2" xfId="19888" xr:uid="{00000000-0005-0000-0000-0000B04D0000}"/>
    <cellStyle name="Output 5 5 4 3 2 2" xfId="19889" xr:uid="{00000000-0005-0000-0000-0000B14D0000}"/>
    <cellStyle name="Output 5 5 4 3 3" xfId="19890" xr:uid="{00000000-0005-0000-0000-0000B24D0000}"/>
    <cellStyle name="Output 5 5 4 3 3 2" xfId="19891" xr:uid="{00000000-0005-0000-0000-0000B34D0000}"/>
    <cellStyle name="Output 5 5 4 3 3 2 2" xfId="30780" xr:uid="{00000000-0005-0000-0000-00003C780000}"/>
    <cellStyle name="Output 5 5 4 3 4" xfId="19892" xr:uid="{00000000-0005-0000-0000-0000B44D0000}"/>
    <cellStyle name="Output 5 5 4 3 4 2" xfId="31264" xr:uid="{00000000-0005-0000-0000-0000207A0000}"/>
    <cellStyle name="Output 5 5 4 3 5" xfId="32419" xr:uid="{00000000-0005-0000-0000-0000A37E0000}"/>
    <cellStyle name="Output 5 5 4 4" xfId="19893" xr:uid="{00000000-0005-0000-0000-0000B54D0000}"/>
    <cellStyle name="Output 5 5 4 4 2" xfId="19894" xr:uid="{00000000-0005-0000-0000-0000B64D0000}"/>
    <cellStyle name="Output 5 5 4 4 2 2" xfId="27293" xr:uid="{00000000-0005-0000-0000-00009D6A0000}"/>
    <cellStyle name="Output 5 5 4 5" xfId="19895" xr:uid="{00000000-0005-0000-0000-0000B74D0000}"/>
    <cellStyle name="Output 5 5 4 5 2" xfId="19896" xr:uid="{00000000-0005-0000-0000-0000B84D0000}"/>
    <cellStyle name="Output 5 5 4 6" xfId="19897" xr:uid="{00000000-0005-0000-0000-0000B94D0000}"/>
    <cellStyle name="Output 5 5 4 7" xfId="31613" xr:uid="{00000000-0005-0000-0000-00007D7B0000}"/>
    <cellStyle name="Output 5 5 5" xfId="1871" xr:uid="{00000000-0005-0000-0000-00004F070000}"/>
    <cellStyle name="Output 5 5 5 2" xfId="19898" xr:uid="{00000000-0005-0000-0000-0000BA4D0000}"/>
    <cellStyle name="Output 5 5 5 2 2" xfId="19899" xr:uid="{00000000-0005-0000-0000-0000BB4D0000}"/>
    <cellStyle name="Output 5 5 5 2 2 2" xfId="19900" xr:uid="{00000000-0005-0000-0000-0000BC4D0000}"/>
    <cellStyle name="Output 5 5 5 2 3" xfId="19901" xr:uid="{00000000-0005-0000-0000-0000BD4D0000}"/>
    <cellStyle name="Output 5 5 5 2 3 2" xfId="19902" xr:uid="{00000000-0005-0000-0000-0000BE4D0000}"/>
    <cellStyle name="Output 5 5 5 2 4" xfId="19903" xr:uid="{00000000-0005-0000-0000-0000BF4D0000}"/>
    <cellStyle name="Output 5 5 5 2 4 2" xfId="27138" xr:uid="{00000000-0005-0000-0000-0000026A0000}"/>
    <cellStyle name="Output 5 5 5 3" xfId="19904" xr:uid="{00000000-0005-0000-0000-0000C04D0000}"/>
    <cellStyle name="Output 5 5 5 3 2" xfId="19905" xr:uid="{00000000-0005-0000-0000-0000C14D0000}"/>
    <cellStyle name="Output 5 5 5 3 2 2" xfId="30700" xr:uid="{00000000-0005-0000-0000-0000EC770000}"/>
    <cellStyle name="Output 5 5 5 4" xfId="19906" xr:uid="{00000000-0005-0000-0000-0000C24D0000}"/>
    <cellStyle name="Output 5 5 5 4 2" xfId="19907" xr:uid="{00000000-0005-0000-0000-0000C34D0000}"/>
    <cellStyle name="Output 5 5 5 5" xfId="19908" xr:uid="{00000000-0005-0000-0000-0000C44D0000}"/>
    <cellStyle name="Output 5 5 5 6" xfId="27629" xr:uid="{00000000-0005-0000-0000-0000ED6B0000}"/>
    <cellStyle name="Output 5 5 6" xfId="19909" xr:uid="{00000000-0005-0000-0000-0000C54D0000}"/>
    <cellStyle name="Output 5 5 6 2" xfId="19910" xr:uid="{00000000-0005-0000-0000-0000C64D0000}"/>
    <cellStyle name="Output 5 5 6 2 2" xfId="19911" xr:uid="{00000000-0005-0000-0000-0000C74D0000}"/>
    <cellStyle name="Output 5 5 6 2 2 2" xfId="30842" xr:uid="{00000000-0005-0000-0000-00007A780000}"/>
    <cellStyle name="Output 5 5 6 3" xfId="19912" xr:uid="{00000000-0005-0000-0000-0000C84D0000}"/>
    <cellStyle name="Output 5 5 6 3 2" xfId="19913" xr:uid="{00000000-0005-0000-0000-0000C94D0000}"/>
    <cellStyle name="Output 5 5 6 4" xfId="19914" xr:uid="{00000000-0005-0000-0000-0000CA4D0000}"/>
    <cellStyle name="Output 5 5 6 5" xfId="32367" xr:uid="{00000000-0005-0000-0000-00006F7E0000}"/>
    <cellStyle name="Output 5 5 7" xfId="19915" xr:uid="{00000000-0005-0000-0000-0000CB4D0000}"/>
    <cellStyle name="Output 5 5 7 2" xfId="19916" xr:uid="{00000000-0005-0000-0000-0000CC4D0000}"/>
    <cellStyle name="Output 5 5 7 2 2" xfId="27674" xr:uid="{00000000-0005-0000-0000-00001A6C0000}"/>
    <cellStyle name="Output 5 5 8" xfId="19917" xr:uid="{00000000-0005-0000-0000-0000CD4D0000}"/>
    <cellStyle name="Output 5 5 8 2" xfId="19918" xr:uid="{00000000-0005-0000-0000-0000CE4D0000}"/>
    <cellStyle name="Output 5 5 9" xfId="19919" xr:uid="{00000000-0005-0000-0000-0000CF4D0000}"/>
    <cellStyle name="Output 5 6" xfId="805" xr:uid="{00000000-0005-0000-0000-000025030000}"/>
    <cellStyle name="Output 5 6 2" xfId="1318" xr:uid="{00000000-0005-0000-0000-000026050000}"/>
    <cellStyle name="Output 5 6 2 2" xfId="2309" xr:uid="{00000000-0005-0000-0000-000005090000}"/>
    <cellStyle name="Output 5 6 2 2 2" xfId="19920" xr:uid="{00000000-0005-0000-0000-0000D04D0000}"/>
    <cellStyle name="Output 5 6 2 2 2 2" xfId="19921" xr:uid="{00000000-0005-0000-0000-0000D14D0000}"/>
    <cellStyle name="Output 5 6 2 2 2 2 2" xfId="19922" xr:uid="{00000000-0005-0000-0000-0000D24D0000}"/>
    <cellStyle name="Output 5 6 2 2 2 3" xfId="19923" xr:uid="{00000000-0005-0000-0000-0000D34D0000}"/>
    <cellStyle name="Output 5 6 2 2 2 3 2" xfId="19924" xr:uid="{00000000-0005-0000-0000-0000D44D0000}"/>
    <cellStyle name="Output 5 6 2 2 2 4" xfId="19925" xr:uid="{00000000-0005-0000-0000-0000D54D0000}"/>
    <cellStyle name="Output 5 6 2 2 2 5" xfId="27012" xr:uid="{00000000-0005-0000-0000-000084690000}"/>
    <cellStyle name="Output 5 6 2 2 3" xfId="19926" xr:uid="{00000000-0005-0000-0000-0000D64D0000}"/>
    <cellStyle name="Output 5 6 2 2 3 2" xfId="19927" xr:uid="{00000000-0005-0000-0000-0000D74D0000}"/>
    <cellStyle name="Output 5 6 2 2 4" xfId="19928" xr:uid="{00000000-0005-0000-0000-0000D84D0000}"/>
    <cellStyle name="Output 5 6 2 2 4 2" xfId="19929" xr:uid="{00000000-0005-0000-0000-0000D94D0000}"/>
    <cellStyle name="Output 5 6 2 2 5" xfId="19930" xr:uid="{00000000-0005-0000-0000-0000DA4D0000}"/>
    <cellStyle name="Output 5 6 2 3" xfId="19931" xr:uid="{00000000-0005-0000-0000-0000DB4D0000}"/>
    <cellStyle name="Output 5 6 2 3 2" xfId="19932" xr:uid="{00000000-0005-0000-0000-0000DC4D0000}"/>
    <cellStyle name="Output 5 6 2 3 2 2" xfId="19933" xr:uid="{00000000-0005-0000-0000-0000DD4D0000}"/>
    <cellStyle name="Output 5 6 2 3 3" xfId="19934" xr:uid="{00000000-0005-0000-0000-0000DE4D0000}"/>
    <cellStyle name="Output 5 6 2 3 3 2" xfId="19935" xr:uid="{00000000-0005-0000-0000-0000DF4D0000}"/>
    <cellStyle name="Output 5 6 2 3 4" xfId="19936" xr:uid="{00000000-0005-0000-0000-0000E04D0000}"/>
    <cellStyle name="Output 5 6 2 4" xfId="19937" xr:uid="{00000000-0005-0000-0000-0000E14D0000}"/>
    <cellStyle name="Output 5 6 2 4 2" xfId="19938" xr:uid="{00000000-0005-0000-0000-0000E24D0000}"/>
    <cellStyle name="Output 5 6 2 5" xfId="19939" xr:uid="{00000000-0005-0000-0000-0000E34D0000}"/>
    <cellStyle name="Output 5 6 2 5 2" xfId="19940" xr:uid="{00000000-0005-0000-0000-0000E44D0000}"/>
    <cellStyle name="Output 5 6 2 6" xfId="19941" xr:uid="{00000000-0005-0000-0000-0000E54D0000}"/>
    <cellStyle name="Output 5 6 2 7" xfId="31682" xr:uid="{00000000-0005-0000-0000-0000C27B0000}"/>
    <cellStyle name="Output 5 6 3" xfId="1580" xr:uid="{00000000-0005-0000-0000-00002C060000}"/>
    <cellStyle name="Output 5 6 3 2" xfId="2565" xr:uid="{00000000-0005-0000-0000-0000050A0000}"/>
    <cellStyle name="Output 5 6 3 2 2" xfId="19942" xr:uid="{00000000-0005-0000-0000-0000E64D0000}"/>
    <cellStyle name="Output 5 6 3 2 2 2" xfId="19943" xr:uid="{00000000-0005-0000-0000-0000E74D0000}"/>
    <cellStyle name="Output 5 6 3 2 2 2 2" xfId="19944" xr:uid="{00000000-0005-0000-0000-0000E84D0000}"/>
    <cellStyle name="Output 5 6 3 2 2 2 2 2" xfId="25188" xr:uid="{00000000-0005-0000-0000-000064620000}"/>
    <cellStyle name="Output 5 6 3 2 2 3" xfId="19945" xr:uid="{00000000-0005-0000-0000-0000E94D0000}"/>
    <cellStyle name="Output 5 6 3 2 2 3 2" xfId="19946" xr:uid="{00000000-0005-0000-0000-0000EA4D0000}"/>
    <cellStyle name="Output 5 6 3 2 2 3 2 2" xfId="28972" xr:uid="{00000000-0005-0000-0000-00002C710000}"/>
    <cellStyle name="Output 5 6 3 2 2 3 3" xfId="29367" xr:uid="{00000000-0005-0000-0000-0000B7720000}"/>
    <cellStyle name="Output 5 6 3 2 2 4" xfId="19947" xr:uid="{00000000-0005-0000-0000-0000EB4D0000}"/>
    <cellStyle name="Output 5 6 3 2 3" xfId="19948" xr:uid="{00000000-0005-0000-0000-0000EC4D0000}"/>
    <cellStyle name="Output 5 6 3 2 3 2" xfId="19949" xr:uid="{00000000-0005-0000-0000-0000ED4D0000}"/>
    <cellStyle name="Output 5 6 3 2 3 2 2" xfId="28020" xr:uid="{00000000-0005-0000-0000-0000746D0000}"/>
    <cellStyle name="Output 5 6 3 2 4" xfId="19950" xr:uid="{00000000-0005-0000-0000-0000EE4D0000}"/>
    <cellStyle name="Output 5 6 3 2 4 2" xfId="19951" xr:uid="{00000000-0005-0000-0000-0000EF4D0000}"/>
    <cellStyle name="Output 5 6 3 2 4 3" xfId="27383" xr:uid="{00000000-0005-0000-0000-0000F76A0000}"/>
    <cellStyle name="Output 5 6 3 2 5" xfId="19952" xr:uid="{00000000-0005-0000-0000-0000F04D0000}"/>
    <cellStyle name="Output 5 6 3 2 6" xfId="31239" xr:uid="{00000000-0005-0000-0000-0000077A0000}"/>
    <cellStyle name="Output 5 6 3 3" xfId="19953" xr:uid="{00000000-0005-0000-0000-0000F14D0000}"/>
    <cellStyle name="Output 5 6 3 3 2" xfId="19954" xr:uid="{00000000-0005-0000-0000-0000F24D0000}"/>
    <cellStyle name="Output 5 6 3 3 2 2" xfId="19955" xr:uid="{00000000-0005-0000-0000-0000F34D0000}"/>
    <cellStyle name="Output 5 6 3 3 2 2 2" xfId="29989" xr:uid="{00000000-0005-0000-0000-000025750000}"/>
    <cellStyle name="Output 5 6 3 3 3" xfId="19956" xr:uid="{00000000-0005-0000-0000-0000F44D0000}"/>
    <cellStyle name="Output 5 6 3 3 3 2" xfId="19957" xr:uid="{00000000-0005-0000-0000-0000F54D0000}"/>
    <cellStyle name="Output 5 6 3 3 4" xfId="19958" xr:uid="{00000000-0005-0000-0000-0000F64D0000}"/>
    <cellStyle name="Output 5 6 3 3 5" xfId="26386" xr:uid="{00000000-0005-0000-0000-000012670000}"/>
    <cellStyle name="Output 5 6 3 4" xfId="19959" xr:uid="{00000000-0005-0000-0000-0000F74D0000}"/>
    <cellStyle name="Output 5 6 3 4 2" xfId="19960" xr:uid="{00000000-0005-0000-0000-0000F84D0000}"/>
    <cellStyle name="Output 5 6 3 5" xfId="19961" xr:uid="{00000000-0005-0000-0000-0000F94D0000}"/>
    <cellStyle name="Output 5 6 3 5 2" xfId="19962" xr:uid="{00000000-0005-0000-0000-0000FA4D0000}"/>
    <cellStyle name="Output 5 6 3 6" xfId="19963" xr:uid="{00000000-0005-0000-0000-0000FB4D0000}"/>
    <cellStyle name="Output 5 6 3 6 2" xfId="31199" xr:uid="{00000000-0005-0000-0000-0000DF790000}"/>
    <cellStyle name="Output 5 6 4" xfId="1881" xr:uid="{00000000-0005-0000-0000-000059070000}"/>
    <cellStyle name="Output 5 6 4 2" xfId="19964" xr:uid="{00000000-0005-0000-0000-0000FC4D0000}"/>
    <cellStyle name="Output 5 6 4 2 2" xfId="19965" xr:uid="{00000000-0005-0000-0000-0000FD4D0000}"/>
    <cellStyle name="Output 5 6 4 2 2 2" xfId="19966" xr:uid="{00000000-0005-0000-0000-0000FE4D0000}"/>
    <cellStyle name="Output 5 6 4 2 3" xfId="19967" xr:uid="{00000000-0005-0000-0000-0000FF4D0000}"/>
    <cellStyle name="Output 5 6 4 2 3 2" xfId="19968" xr:uid="{00000000-0005-0000-0000-0000004E0000}"/>
    <cellStyle name="Output 5 6 4 2 4" xfId="19969" xr:uid="{00000000-0005-0000-0000-0000014E0000}"/>
    <cellStyle name="Output 5 6 4 3" xfId="19970" xr:uid="{00000000-0005-0000-0000-0000024E0000}"/>
    <cellStyle name="Output 5 6 4 3 2" xfId="19971" xr:uid="{00000000-0005-0000-0000-0000034E0000}"/>
    <cellStyle name="Output 5 6 4 3 2 2" xfId="28512" xr:uid="{00000000-0005-0000-0000-0000606F0000}"/>
    <cellStyle name="Output 5 6 4 3 3" xfId="27903" xr:uid="{00000000-0005-0000-0000-0000FF6C0000}"/>
    <cellStyle name="Output 5 6 4 4" xfId="19972" xr:uid="{00000000-0005-0000-0000-0000044E0000}"/>
    <cellStyle name="Output 5 6 4 4 2" xfId="19973" xr:uid="{00000000-0005-0000-0000-0000054E0000}"/>
    <cellStyle name="Output 5 6 4 5" xfId="19974" xr:uid="{00000000-0005-0000-0000-0000064E0000}"/>
    <cellStyle name="Output 5 6 4 5 2" xfId="26066" xr:uid="{00000000-0005-0000-0000-0000D2650000}"/>
    <cellStyle name="Output 5 6 4 6" xfId="32016" xr:uid="{00000000-0005-0000-0000-0000107D0000}"/>
    <cellStyle name="Output 5 6 5" xfId="19975" xr:uid="{00000000-0005-0000-0000-0000074E0000}"/>
    <cellStyle name="Output 5 6 5 2" xfId="19976" xr:uid="{00000000-0005-0000-0000-0000084E0000}"/>
    <cellStyle name="Output 5 6 5 2 2" xfId="19977" xr:uid="{00000000-0005-0000-0000-0000094E0000}"/>
    <cellStyle name="Output 5 6 5 3" xfId="19978" xr:uid="{00000000-0005-0000-0000-00000A4E0000}"/>
    <cellStyle name="Output 5 6 5 3 2" xfId="19979" xr:uid="{00000000-0005-0000-0000-00000B4E0000}"/>
    <cellStyle name="Output 5 6 5 3 2 2" xfId="27049" xr:uid="{00000000-0005-0000-0000-0000A9690000}"/>
    <cellStyle name="Output 5 6 5 4" xfId="19980" xr:uid="{00000000-0005-0000-0000-00000C4E0000}"/>
    <cellStyle name="Output 5 6 6" xfId="19981" xr:uid="{00000000-0005-0000-0000-00000D4E0000}"/>
    <cellStyle name="Output 5 6 6 2" xfId="19982" xr:uid="{00000000-0005-0000-0000-00000E4E0000}"/>
    <cellStyle name="Output 5 6 7" xfId="19983" xr:uid="{00000000-0005-0000-0000-00000F4E0000}"/>
    <cellStyle name="Output 5 6 7 2" xfId="19984" xr:uid="{00000000-0005-0000-0000-0000104E0000}"/>
    <cellStyle name="Output 5 6 8" xfId="19985" xr:uid="{00000000-0005-0000-0000-0000114E0000}"/>
    <cellStyle name="Output 5 6 9" xfId="31440" xr:uid="{00000000-0005-0000-0000-0000D07A0000}"/>
    <cellStyle name="Output 5 7" xfId="882" xr:uid="{00000000-0005-0000-0000-000072030000}"/>
    <cellStyle name="Output 5 7 2" xfId="1933" xr:uid="{00000000-0005-0000-0000-00008D070000}"/>
    <cellStyle name="Output 5 7 2 2" xfId="19986" xr:uid="{00000000-0005-0000-0000-0000124E0000}"/>
    <cellStyle name="Output 5 7 2 2 2" xfId="19987" xr:uid="{00000000-0005-0000-0000-0000134E0000}"/>
    <cellStyle name="Output 5 7 2 2 2 2" xfId="19988" xr:uid="{00000000-0005-0000-0000-0000144E0000}"/>
    <cellStyle name="Output 5 7 2 2 2 2 2" xfId="26335" xr:uid="{00000000-0005-0000-0000-0000DF660000}"/>
    <cellStyle name="Output 5 7 2 2 3" xfId="19989" xr:uid="{00000000-0005-0000-0000-0000154E0000}"/>
    <cellStyle name="Output 5 7 2 2 3 2" xfId="19990" xr:uid="{00000000-0005-0000-0000-0000164E0000}"/>
    <cellStyle name="Output 5 7 2 2 4" xfId="19991" xr:uid="{00000000-0005-0000-0000-0000174E0000}"/>
    <cellStyle name="Output 5 7 2 3" xfId="19992" xr:uid="{00000000-0005-0000-0000-0000184E0000}"/>
    <cellStyle name="Output 5 7 2 3 2" xfId="19993" xr:uid="{00000000-0005-0000-0000-0000194E0000}"/>
    <cellStyle name="Output 5 7 2 3 2 2" xfId="25627" xr:uid="{00000000-0005-0000-0000-00001B640000}"/>
    <cellStyle name="Output 5 7 2 4" xfId="19994" xr:uid="{00000000-0005-0000-0000-00001A4E0000}"/>
    <cellStyle name="Output 5 7 2 4 2" xfId="19995" xr:uid="{00000000-0005-0000-0000-00001B4E0000}"/>
    <cellStyle name="Output 5 7 2 4 3" xfId="29068" xr:uid="{00000000-0005-0000-0000-00008C710000}"/>
    <cellStyle name="Output 5 7 2 5" xfId="19996" xr:uid="{00000000-0005-0000-0000-00001C4E0000}"/>
    <cellStyle name="Output 5 7 2 5 2" xfId="28386" xr:uid="{00000000-0005-0000-0000-0000E26E0000}"/>
    <cellStyle name="Output 5 7 2 6" xfId="28108" xr:uid="{00000000-0005-0000-0000-0000CC6D0000}"/>
    <cellStyle name="Output 5 7 3" xfId="19997" xr:uid="{00000000-0005-0000-0000-00001D4E0000}"/>
    <cellStyle name="Output 5 7 3 2" xfId="19998" xr:uid="{00000000-0005-0000-0000-00001E4E0000}"/>
    <cellStyle name="Output 5 7 3 2 2" xfId="19999" xr:uid="{00000000-0005-0000-0000-00001F4E0000}"/>
    <cellStyle name="Output 5 7 3 2 3" xfId="25332" xr:uid="{00000000-0005-0000-0000-0000F4620000}"/>
    <cellStyle name="Output 5 7 3 3" xfId="20000" xr:uid="{00000000-0005-0000-0000-0000204E0000}"/>
    <cellStyle name="Output 5 7 3 3 2" xfId="20001" xr:uid="{00000000-0005-0000-0000-0000214E0000}"/>
    <cellStyle name="Output 5 7 3 3 2 2" xfId="27576" xr:uid="{00000000-0005-0000-0000-0000B86B0000}"/>
    <cellStyle name="Output 5 7 3 3 3" xfId="31057" xr:uid="{00000000-0005-0000-0000-000051790000}"/>
    <cellStyle name="Output 5 7 3 4" xfId="20002" xr:uid="{00000000-0005-0000-0000-0000224E0000}"/>
    <cellStyle name="Output 5 7 3 4 2" xfId="28911" xr:uid="{00000000-0005-0000-0000-0000EF700000}"/>
    <cellStyle name="Output 5 7 3 5" xfId="27206" xr:uid="{00000000-0005-0000-0000-0000466A0000}"/>
    <cellStyle name="Output 5 7 4" xfId="20003" xr:uid="{00000000-0005-0000-0000-0000234E0000}"/>
    <cellStyle name="Output 5 7 4 2" xfId="20004" xr:uid="{00000000-0005-0000-0000-0000244E0000}"/>
    <cellStyle name="Output 5 7 4 3" xfId="29156" xr:uid="{00000000-0005-0000-0000-0000E4710000}"/>
    <cellStyle name="Output 5 7 5" xfId="20005" xr:uid="{00000000-0005-0000-0000-0000254E0000}"/>
    <cellStyle name="Output 5 7 5 2" xfId="20006" xr:uid="{00000000-0005-0000-0000-0000264E0000}"/>
    <cellStyle name="Output 5 7 5 2 2" xfId="29708" xr:uid="{00000000-0005-0000-0000-00000C740000}"/>
    <cellStyle name="Output 5 7 5 3" xfId="29884" xr:uid="{00000000-0005-0000-0000-0000BC740000}"/>
    <cellStyle name="Output 5 7 6" xfId="20007" xr:uid="{00000000-0005-0000-0000-0000274E0000}"/>
    <cellStyle name="Output 5 7 7" xfId="31601" xr:uid="{00000000-0005-0000-0000-0000717B0000}"/>
    <cellStyle name="Output 5 8" xfId="910" xr:uid="{00000000-0005-0000-0000-00008E030000}"/>
    <cellStyle name="Output 5 8 2" xfId="1955" xr:uid="{00000000-0005-0000-0000-0000A3070000}"/>
    <cellStyle name="Output 5 8 2 2" xfId="20008" xr:uid="{00000000-0005-0000-0000-0000284E0000}"/>
    <cellStyle name="Output 5 8 2 2 2" xfId="20009" xr:uid="{00000000-0005-0000-0000-0000294E0000}"/>
    <cellStyle name="Output 5 8 2 2 2 2" xfId="20010" xr:uid="{00000000-0005-0000-0000-00002A4E0000}"/>
    <cellStyle name="Output 5 8 2 2 3" xfId="20011" xr:uid="{00000000-0005-0000-0000-00002B4E0000}"/>
    <cellStyle name="Output 5 8 2 2 3 2" xfId="20012" xr:uid="{00000000-0005-0000-0000-00002C4E0000}"/>
    <cellStyle name="Output 5 8 2 2 3 3" xfId="30749" xr:uid="{00000000-0005-0000-0000-00001D780000}"/>
    <cellStyle name="Output 5 8 2 2 4" xfId="20013" xr:uid="{00000000-0005-0000-0000-00002D4E0000}"/>
    <cellStyle name="Output 5 8 2 2 5" xfId="27669" xr:uid="{00000000-0005-0000-0000-0000156C0000}"/>
    <cellStyle name="Output 5 8 2 3" xfId="20014" xr:uid="{00000000-0005-0000-0000-00002E4E0000}"/>
    <cellStyle name="Output 5 8 2 3 2" xfId="20015" xr:uid="{00000000-0005-0000-0000-00002F4E0000}"/>
    <cellStyle name="Output 5 8 2 4" xfId="20016" xr:uid="{00000000-0005-0000-0000-0000304E0000}"/>
    <cellStyle name="Output 5 8 2 4 2" xfId="20017" xr:uid="{00000000-0005-0000-0000-0000314E0000}"/>
    <cellStyle name="Output 5 8 2 5" xfId="20018" xr:uid="{00000000-0005-0000-0000-0000324E0000}"/>
    <cellStyle name="Output 5 8 2 6" xfId="32061" xr:uid="{00000000-0005-0000-0000-00003D7D0000}"/>
    <cellStyle name="Output 5 8 3" xfId="20019" xr:uid="{00000000-0005-0000-0000-0000334E0000}"/>
    <cellStyle name="Output 5 8 3 2" xfId="20020" xr:uid="{00000000-0005-0000-0000-0000344E0000}"/>
    <cellStyle name="Output 5 8 3 2 2" xfId="20021" xr:uid="{00000000-0005-0000-0000-0000354E0000}"/>
    <cellStyle name="Output 5 8 3 2 3" xfId="28463" xr:uid="{00000000-0005-0000-0000-00002F6F0000}"/>
    <cellStyle name="Output 5 8 3 3" xfId="20022" xr:uid="{00000000-0005-0000-0000-0000364E0000}"/>
    <cellStyle name="Output 5 8 3 3 2" xfId="20023" xr:uid="{00000000-0005-0000-0000-0000374E0000}"/>
    <cellStyle name="Output 5 8 3 4" xfId="20024" xr:uid="{00000000-0005-0000-0000-0000384E0000}"/>
    <cellStyle name="Output 5 8 3 5" xfId="32416" xr:uid="{00000000-0005-0000-0000-0000A07E0000}"/>
    <cellStyle name="Output 5 8 4" xfId="20025" xr:uid="{00000000-0005-0000-0000-0000394E0000}"/>
    <cellStyle name="Output 5 8 4 2" xfId="20026" xr:uid="{00000000-0005-0000-0000-00003A4E0000}"/>
    <cellStyle name="Output 5 8 4 3" xfId="30376" xr:uid="{00000000-0005-0000-0000-0000A8760000}"/>
    <cellStyle name="Output 5 8 5" xfId="20027" xr:uid="{00000000-0005-0000-0000-00003B4E0000}"/>
    <cellStyle name="Output 5 8 5 2" xfId="20028" xr:uid="{00000000-0005-0000-0000-00003C4E0000}"/>
    <cellStyle name="Output 5 8 6" xfId="20029" xr:uid="{00000000-0005-0000-0000-00003D4E0000}"/>
    <cellStyle name="Output 5 8 6 2" xfId="30285" xr:uid="{00000000-0005-0000-0000-00004D760000}"/>
    <cellStyle name="Output 5 8 7" xfId="31612" xr:uid="{00000000-0005-0000-0000-00007C7B0000}"/>
    <cellStyle name="Output 5 9" xfId="1284" xr:uid="{00000000-0005-0000-0000-000004050000}"/>
    <cellStyle name="Output 5 9 2" xfId="20030" xr:uid="{00000000-0005-0000-0000-00003E4E0000}"/>
    <cellStyle name="Output 5 9 2 2" xfId="20031" xr:uid="{00000000-0005-0000-0000-00003F4E0000}"/>
    <cellStyle name="Output 5 9 2 2 2" xfId="20032" xr:uid="{00000000-0005-0000-0000-0000404E0000}"/>
    <cellStyle name="Output 5 9 2 2 2 2" xfId="25403" xr:uid="{00000000-0005-0000-0000-00003B630000}"/>
    <cellStyle name="Output 5 9 2 3" xfId="20033" xr:uid="{00000000-0005-0000-0000-0000414E0000}"/>
    <cellStyle name="Output 5 9 2 3 2" xfId="20034" xr:uid="{00000000-0005-0000-0000-0000424E0000}"/>
    <cellStyle name="Output 5 9 2 3 2 2" xfId="29683" xr:uid="{00000000-0005-0000-0000-0000F3730000}"/>
    <cellStyle name="Output 5 9 2 4" xfId="20035" xr:uid="{00000000-0005-0000-0000-0000434E0000}"/>
    <cellStyle name="Output 5 9 3" xfId="20036" xr:uid="{00000000-0005-0000-0000-0000444E0000}"/>
    <cellStyle name="Output 5 9 3 2" xfId="20037" xr:uid="{00000000-0005-0000-0000-0000454E0000}"/>
    <cellStyle name="Output 5 9 4" xfId="20038" xr:uid="{00000000-0005-0000-0000-0000464E0000}"/>
    <cellStyle name="Output 5 9 4 2" xfId="20039" xr:uid="{00000000-0005-0000-0000-0000474E0000}"/>
    <cellStyle name="Output 5 9 5" xfId="20040" xr:uid="{00000000-0005-0000-0000-0000484E0000}"/>
    <cellStyle name="Output 5 9 6" xfId="31972" xr:uid="{00000000-0005-0000-0000-0000E47C0000}"/>
    <cellStyle name="Output 6" xfId="300" xr:uid="{00000000-0005-0000-0000-00002C010000}"/>
    <cellStyle name="Output 6 10" xfId="2845" xr:uid="{00000000-0005-0000-0000-00001D0B0000}"/>
    <cellStyle name="Output 6 10 2" xfId="20041" xr:uid="{00000000-0005-0000-0000-0000494E0000}"/>
    <cellStyle name="Output 6 10 2 2" xfId="20042" xr:uid="{00000000-0005-0000-0000-00004A4E0000}"/>
    <cellStyle name="Output 6 10 2 2 2" xfId="27149" xr:uid="{00000000-0005-0000-0000-00000D6A0000}"/>
    <cellStyle name="Output 6 10 3" xfId="20043" xr:uid="{00000000-0005-0000-0000-00004B4E0000}"/>
    <cellStyle name="Output 6 10 3 2" xfId="20044" xr:uid="{00000000-0005-0000-0000-00004C4E0000}"/>
    <cellStyle name="Output 6 10 3 3" xfId="27216" xr:uid="{00000000-0005-0000-0000-0000506A0000}"/>
    <cellStyle name="Output 6 10 4" xfId="20045" xr:uid="{00000000-0005-0000-0000-00004D4E0000}"/>
    <cellStyle name="Output 6 10 5" xfId="31924" xr:uid="{00000000-0005-0000-0000-0000B47C0000}"/>
    <cellStyle name="Output 6 11" xfId="20046" xr:uid="{00000000-0005-0000-0000-00004E4E0000}"/>
    <cellStyle name="Output 6 11 2" xfId="20047" xr:uid="{00000000-0005-0000-0000-00004F4E0000}"/>
    <cellStyle name="Output 6 12" xfId="20048" xr:uid="{00000000-0005-0000-0000-0000504E0000}"/>
    <cellStyle name="Output 6 12 2" xfId="20049" xr:uid="{00000000-0005-0000-0000-0000514E0000}"/>
    <cellStyle name="Output 6 13" xfId="20050" xr:uid="{00000000-0005-0000-0000-0000524E0000}"/>
    <cellStyle name="Output 6 14" xfId="26927" xr:uid="{00000000-0005-0000-0000-00002F690000}"/>
    <cellStyle name="Output 6 2" xfId="823" xr:uid="{00000000-0005-0000-0000-000037030000}"/>
    <cellStyle name="Output 6 2 10" xfId="20051" xr:uid="{00000000-0005-0000-0000-0000534E0000}"/>
    <cellStyle name="Output 6 2 10 2" xfId="26320" xr:uid="{00000000-0005-0000-0000-0000D0660000}"/>
    <cellStyle name="Output 6 2 2" xfId="892" xr:uid="{00000000-0005-0000-0000-00007C030000}"/>
    <cellStyle name="Output 6 2 2 10" xfId="20052" xr:uid="{00000000-0005-0000-0000-0000544E0000}"/>
    <cellStyle name="Output 6 2 2 11" xfId="31428" xr:uid="{00000000-0005-0000-0000-0000C47A0000}"/>
    <cellStyle name="Output 6 2 2 2" xfId="1202" xr:uid="{00000000-0005-0000-0000-0000B2040000}"/>
    <cellStyle name="Output 6 2 2 2 2" xfId="1513" xr:uid="{00000000-0005-0000-0000-0000E9050000}"/>
    <cellStyle name="Output 6 2 2 2 2 2" xfId="2504" xr:uid="{00000000-0005-0000-0000-0000C8090000}"/>
    <cellStyle name="Output 6 2 2 2 2 2 2" xfId="20053" xr:uid="{00000000-0005-0000-0000-0000554E0000}"/>
    <cellStyle name="Output 6 2 2 2 2 2 2 2" xfId="20054" xr:uid="{00000000-0005-0000-0000-0000564E0000}"/>
    <cellStyle name="Output 6 2 2 2 2 2 2 2 2" xfId="20055" xr:uid="{00000000-0005-0000-0000-0000574E0000}"/>
    <cellStyle name="Output 6 2 2 2 2 2 2 2 2 2" xfId="31142" xr:uid="{00000000-0005-0000-0000-0000A6790000}"/>
    <cellStyle name="Output 6 2 2 2 2 2 2 3" xfId="20056" xr:uid="{00000000-0005-0000-0000-0000584E0000}"/>
    <cellStyle name="Output 6 2 2 2 2 2 2 3 2" xfId="20057" xr:uid="{00000000-0005-0000-0000-0000594E0000}"/>
    <cellStyle name="Output 6 2 2 2 2 2 2 3 2 2" xfId="28876" xr:uid="{00000000-0005-0000-0000-0000CC700000}"/>
    <cellStyle name="Output 6 2 2 2 2 2 2 4" xfId="20058" xr:uid="{00000000-0005-0000-0000-00005A4E0000}"/>
    <cellStyle name="Output 6 2 2 2 2 2 3" xfId="20059" xr:uid="{00000000-0005-0000-0000-00005B4E0000}"/>
    <cellStyle name="Output 6 2 2 2 2 2 3 2" xfId="20060" xr:uid="{00000000-0005-0000-0000-00005C4E0000}"/>
    <cellStyle name="Output 6 2 2 2 2 2 3 3" xfId="27362" xr:uid="{00000000-0005-0000-0000-0000E26A0000}"/>
    <cellStyle name="Output 6 2 2 2 2 2 4" xfId="20061" xr:uid="{00000000-0005-0000-0000-00005D4E0000}"/>
    <cellStyle name="Output 6 2 2 2 2 2 4 2" xfId="20062" xr:uid="{00000000-0005-0000-0000-00005E4E0000}"/>
    <cellStyle name="Output 6 2 2 2 2 2 5" xfId="20063" xr:uid="{00000000-0005-0000-0000-00005F4E0000}"/>
    <cellStyle name="Output 6 2 2 2 2 2 6" xfId="25219" xr:uid="{00000000-0005-0000-0000-000083620000}"/>
    <cellStyle name="Output 6 2 2 2 2 3" xfId="20064" xr:uid="{00000000-0005-0000-0000-0000604E0000}"/>
    <cellStyle name="Output 6 2 2 2 2 3 2" xfId="20065" xr:uid="{00000000-0005-0000-0000-0000614E0000}"/>
    <cellStyle name="Output 6 2 2 2 2 3 2 2" xfId="20066" xr:uid="{00000000-0005-0000-0000-0000624E0000}"/>
    <cellStyle name="Output 6 2 2 2 2 3 3" xfId="20067" xr:uid="{00000000-0005-0000-0000-0000634E0000}"/>
    <cellStyle name="Output 6 2 2 2 2 3 3 2" xfId="20068" xr:uid="{00000000-0005-0000-0000-0000644E0000}"/>
    <cellStyle name="Output 6 2 2 2 2 3 3 3" xfId="29435" xr:uid="{00000000-0005-0000-0000-0000FB720000}"/>
    <cellStyle name="Output 6 2 2 2 2 3 4" xfId="20069" xr:uid="{00000000-0005-0000-0000-0000654E0000}"/>
    <cellStyle name="Output 6 2 2 2 2 4" xfId="20070" xr:uid="{00000000-0005-0000-0000-0000664E0000}"/>
    <cellStyle name="Output 6 2 2 2 2 4 2" xfId="20071" xr:uid="{00000000-0005-0000-0000-0000674E0000}"/>
    <cellStyle name="Output 6 2 2 2 2 5" xfId="20072" xr:uid="{00000000-0005-0000-0000-0000684E0000}"/>
    <cellStyle name="Output 6 2 2 2 2 5 2" xfId="20073" xr:uid="{00000000-0005-0000-0000-0000694E0000}"/>
    <cellStyle name="Output 6 2 2 2 2 6" xfId="20074" xr:uid="{00000000-0005-0000-0000-00006A4E0000}"/>
    <cellStyle name="Output 6 2 2 2 2 6 2" xfId="26139" xr:uid="{00000000-0005-0000-0000-00001B660000}"/>
    <cellStyle name="Output 6 2 2 2 2 7" xfId="31744" xr:uid="{00000000-0005-0000-0000-0000007C0000}"/>
    <cellStyle name="Output 6 2 2 2 3" xfId="1775" xr:uid="{00000000-0005-0000-0000-0000EF060000}"/>
    <cellStyle name="Output 6 2 2 2 3 2" xfId="2760" xr:uid="{00000000-0005-0000-0000-0000C80A0000}"/>
    <cellStyle name="Output 6 2 2 2 3 2 2" xfId="20075" xr:uid="{00000000-0005-0000-0000-00006B4E0000}"/>
    <cellStyle name="Output 6 2 2 2 3 2 2 2" xfId="20076" xr:uid="{00000000-0005-0000-0000-00006C4E0000}"/>
    <cellStyle name="Output 6 2 2 2 3 2 2 2 2" xfId="20077" xr:uid="{00000000-0005-0000-0000-00006D4E0000}"/>
    <cellStyle name="Output 6 2 2 2 3 2 2 3" xfId="20078" xr:uid="{00000000-0005-0000-0000-00006E4E0000}"/>
    <cellStyle name="Output 6 2 2 2 3 2 2 3 2" xfId="20079" xr:uid="{00000000-0005-0000-0000-00006F4E0000}"/>
    <cellStyle name="Output 6 2 2 2 3 2 2 3 2 2" xfId="27121" xr:uid="{00000000-0005-0000-0000-0000F1690000}"/>
    <cellStyle name="Output 6 2 2 2 3 2 2 4" xfId="20080" xr:uid="{00000000-0005-0000-0000-0000704E0000}"/>
    <cellStyle name="Output 6 2 2 2 3 2 2 4 2" xfId="29499" xr:uid="{00000000-0005-0000-0000-00003B730000}"/>
    <cellStyle name="Output 6 2 2 2 3 2 2 5" xfId="27644" xr:uid="{00000000-0005-0000-0000-0000FC6B0000}"/>
    <cellStyle name="Output 6 2 2 2 3 2 3" xfId="20081" xr:uid="{00000000-0005-0000-0000-0000714E0000}"/>
    <cellStyle name="Output 6 2 2 2 3 2 3 2" xfId="20082" xr:uid="{00000000-0005-0000-0000-0000724E0000}"/>
    <cellStyle name="Output 6 2 2 2 3 2 3 2 2" xfId="28616" xr:uid="{00000000-0005-0000-0000-0000C86F0000}"/>
    <cellStyle name="Output 6 2 2 2 3 2 4" xfId="20083" xr:uid="{00000000-0005-0000-0000-0000734E0000}"/>
    <cellStyle name="Output 6 2 2 2 3 2 4 2" xfId="20084" xr:uid="{00000000-0005-0000-0000-0000744E0000}"/>
    <cellStyle name="Output 6 2 2 2 3 2 4 3" xfId="27541" xr:uid="{00000000-0005-0000-0000-0000956B0000}"/>
    <cellStyle name="Output 6 2 2 2 3 2 5" xfId="20085" xr:uid="{00000000-0005-0000-0000-0000754E0000}"/>
    <cellStyle name="Output 6 2 2 2 3 2 6" xfId="32336" xr:uid="{00000000-0005-0000-0000-0000507E0000}"/>
    <cellStyle name="Output 6 2 2 2 3 3" xfId="20086" xr:uid="{00000000-0005-0000-0000-0000764E0000}"/>
    <cellStyle name="Output 6 2 2 2 3 3 2" xfId="20087" xr:uid="{00000000-0005-0000-0000-0000774E0000}"/>
    <cellStyle name="Output 6 2 2 2 3 3 2 2" xfId="20088" xr:uid="{00000000-0005-0000-0000-0000784E0000}"/>
    <cellStyle name="Output 6 2 2 2 3 3 3" xfId="20089" xr:uid="{00000000-0005-0000-0000-0000794E0000}"/>
    <cellStyle name="Output 6 2 2 2 3 3 3 2" xfId="20090" xr:uid="{00000000-0005-0000-0000-00007A4E0000}"/>
    <cellStyle name="Output 6 2 2 2 3 3 4" xfId="20091" xr:uid="{00000000-0005-0000-0000-00007B4E0000}"/>
    <cellStyle name="Output 6 2 2 2 3 4" xfId="20092" xr:uid="{00000000-0005-0000-0000-00007C4E0000}"/>
    <cellStyle name="Output 6 2 2 2 3 4 2" xfId="20093" xr:uid="{00000000-0005-0000-0000-00007D4E0000}"/>
    <cellStyle name="Output 6 2 2 2 3 5" xfId="20094" xr:uid="{00000000-0005-0000-0000-00007E4E0000}"/>
    <cellStyle name="Output 6 2 2 2 3 5 2" xfId="20095" xr:uid="{00000000-0005-0000-0000-00007F4E0000}"/>
    <cellStyle name="Output 6 2 2 2 3 6" xfId="20096" xr:uid="{00000000-0005-0000-0000-0000804E0000}"/>
    <cellStyle name="Output 6 2 2 2 3 6 2" xfId="30169" xr:uid="{00000000-0005-0000-0000-0000D9750000}"/>
    <cellStyle name="Output 6 2 2 2 3 7" xfId="28634" xr:uid="{00000000-0005-0000-0000-0000DA6F0000}"/>
    <cellStyle name="Output 6 2 2 2 4" xfId="2200" xr:uid="{00000000-0005-0000-0000-000098080000}"/>
    <cellStyle name="Output 6 2 2 2 4 2" xfId="20097" xr:uid="{00000000-0005-0000-0000-0000814E0000}"/>
    <cellStyle name="Output 6 2 2 2 4 2 2" xfId="20098" xr:uid="{00000000-0005-0000-0000-0000824E0000}"/>
    <cellStyle name="Output 6 2 2 2 4 2 2 2" xfId="20099" xr:uid="{00000000-0005-0000-0000-0000834E0000}"/>
    <cellStyle name="Output 6 2 2 2 4 2 2 3" xfId="27905" xr:uid="{00000000-0005-0000-0000-0000016D0000}"/>
    <cellStyle name="Output 6 2 2 2 4 2 3" xfId="20100" xr:uid="{00000000-0005-0000-0000-0000844E0000}"/>
    <cellStyle name="Output 6 2 2 2 4 2 3 2" xfId="20101" xr:uid="{00000000-0005-0000-0000-0000854E0000}"/>
    <cellStyle name="Output 6 2 2 2 4 2 3 2 2" xfId="30887" xr:uid="{00000000-0005-0000-0000-0000A7780000}"/>
    <cellStyle name="Output 6 2 2 2 4 2 4" xfId="20102" xr:uid="{00000000-0005-0000-0000-0000864E0000}"/>
    <cellStyle name="Output 6 2 2 2 4 3" xfId="20103" xr:uid="{00000000-0005-0000-0000-0000874E0000}"/>
    <cellStyle name="Output 6 2 2 2 4 3 2" xfId="20104" xr:uid="{00000000-0005-0000-0000-0000884E0000}"/>
    <cellStyle name="Output 6 2 2 2 4 3 3" xfId="26525" xr:uid="{00000000-0005-0000-0000-00009D670000}"/>
    <cellStyle name="Output 6 2 2 2 4 4" xfId="20105" xr:uid="{00000000-0005-0000-0000-0000894E0000}"/>
    <cellStyle name="Output 6 2 2 2 4 4 2" xfId="20106" xr:uid="{00000000-0005-0000-0000-00008A4E0000}"/>
    <cellStyle name="Output 6 2 2 2 4 5" xfId="20107" xr:uid="{00000000-0005-0000-0000-00008B4E0000}"/>
    <cellStyle name="Output 6 2 2 2 5" xfId="20108" xr:uid="{00000000-0005-0000-0000-00008C4E0000}"/>
    <cellStyle name="Output 6 2 2 2 5 2" xfId="20109" xr:uid="{00000000-0005-0000-0000-00008D4E0000}"/>
    <cellStyle name="Output 6 2 2 2 5 2 2" xfId="20110" xr:uid="{00000000-0005-0000-0000-00008E4E0000}"/>
    <cellStyle name="Output 6 2 2 2 5 3" xfId="20111" xr:uid="{00000000-0005-0000-0000-00008F4E0000}"/>
    <cellStyle name="Output 6 2 2 2 5 3 2" xfId="20112" xr:uid="{00000000-0005-0000-0000-0000904E0000}"/>
    <cellStyle name="Output 6 2 2 2 5 4" xfId="20113" xr:uid="{00000000-0005-0000-0000-0000914E0000}"/>
    <cellStyle name="Output 6 2 2 2 5 5" xfId="26530" xr:uid="{00000000-0005-0000-0000-0000A2670000}"/>
    <cellStyle name="Output 6 2 2 2 6" xfId="20114" xr:uid="{00000000-0005-0000-0000-0000924E0000}"/>
    <cellStyle name="Output 6 2 2 2 6 2" xfId="20115" xr:uid="{00000000-0005-0000-0000-0000934E0000}"/>
    <cellStyle name="Output 6 2 2 2 6 2 2" xfId="26346" xr:uid="{00000000-0005-0000-0000-0000EA660000}"/>
    <cellStyle name="Output 6 2 2 2 6 3" xfId="28039" xr:uid="{00000000-0005-0000-0000-0000876D0000}"/>
    <cellStyle name="Output 6 2 2 2 7" xfId="20116" xr:uid="{00000000-0005-0000-0000-0000944E0000}"/>
    <cellStyle name="Output 6 2 2 2 7 2" xfId="20117" xr:uid="{00000000-0005-0000-0000-0000954E0000}"/>
    <cellStyle name="Output 6 2 2 2 7 3" xfId="27355" xr:uid="{00000000-0005-0000-0000-0000DB6A0000}"/>
    <cellStyle name="Output 6 2 2 2 8" xfId="20118" xr:uid="{00000000-0005-0000-0000-0000964E0000}"/>
    <cellStyle name="Output 6 2 2 2 9" xfId="30586" xr:uid="{00000000-0005-0000-0000-00007A770000}"/>
    <cellStyle name="Output 6 2 2 3" xfId="1402" xr:uid="{00000000-0005-0000-0000-00007A050000}"/>
    <cellStyle name="Output 6 2 2 3 2" xfId="1664" xr:uid="{00000000-0005-0000-0000-000080060000}"/>
    <cellStyle name="Output 6 2 2 3 2 2" xfId="2649" xr:uid="{00000000-0005-0000-0000-0000590A0000}"/>
    <cellStyle name="Output 6 2 2 3 2 2 2" xfId="20119" xr:uid="{00000000-0005-0000-0000-0000974E0000}"/>
    <cellStyle name="Output 6 2 2 3 2 2 2 2" xfId="20120" xr:uid="{00000000-0005-0000-0000-0000984E0000}"/>
    <cellStyle name="Output 6 2 2 3 2 2 2 2 2" xfId="20121" xr:uid="{00000000-0005-0000-0000-0000994E0000}"/>
    <cellStyle name="Output 6 2 2 3 2 2 2 3" xfId="20122" xr:uid="{00000000-0005-0000-0000-00009A4E0000}"/>
    <cellStyle name="Output 6 2 2 3 2 2 2 3 2" xfId="20123" xr:uid="{00000000-0005-0000-0000-00009B4E0000}"/>
    <cellStyle name="Output 6 2 2 3 2 2 2 4" xfId="20124" xr:uid="{00000000-0005-0000-0000-00009C4E0000}"/>
    <cellStyle name="Output 6 2 2 3 2 2 2 5" xfId="29982" xr:uid="{00000000-0005-0000-0000-00001E750000}"/>
    <cellStyle name="Output 6 2 2 3 2 2 3" xfId="20125" xr:uid="{00000000-0005-0000-0000-00009D4E0000}"/>
    <cellStyle name="Output 6 2 2 3 2 2 3 2" xfId="20126" xr:uid="{00000000-0005-0000-0000-00009E4E0000}"/>
    <cellStyle name="Output 6 2 2 3 2 2 3 2 2" xfId="26211" xr:uid="{00000000-0005-0000-0000-000063660000}"/>
    <cellStyle name="Output 6 2 2 3 2 2 4" xfId="20127" xr:uid="{00000000-0005-0000-0000-00009F4E0000}"/>
    <cellStyle name="Output 6 2 2 3 2 2 4 2" xfId="20128" xr:uid="{00000000-0005-0000-0000-0000A04E0000}"/>
    <cellStyle name="Output 6 2 2 3 2 2 4 3" xfId="27914" xr:uid="{00000000-0005-0000-0000-00000A6D0000}"/>
    <cellStyle name="Output 6 2 2 3 2 2 5" xfId="20129" xr:uid="{00000000-0005-0000-0000-0000A14E0000}"/>
    <cellStyle name="Output 6 2 2 3 2 3" xfId="20130" xr:uid="{00000000-0005-0000-0000-0000A24E0000}"/>
    <cellStyle name="Output 6 2 2 3 2 3 2" xfId="20131" xr:uid="{00000000-0005-0000-0000-0000A34E0000}"/>
    <cellStyle name="Output 6 2 2 3 2 3 2 2" xfId="20132" xr:uid="{00000000-0005-0000-0000-0000A44E0000}"/>
    <cellStyle name="Output 6 2 2 3 2 3 2 2 2" xfId="26168" xr:uid="{00000000-0005-0000-0000-000038660000}"/>
    <cellStyle name="Output 6 2 2 3 2 3 2 3" xfId="31306" xr:uid="{00000000-0005-0000-0000-00004A7A0000}"/>
    <cellStyle name="Output 6 2 2 3 2 3 3" xfId="20133" xr:uid="{00000000-0005-0000-0000-0000A54E0000}"/>
    <cellStyle name="Output 6 2 2 3 2 3 3 2" xfId="20134" xr:uid="{00000000-0005-0000-0000-0000A64E0000}"/>
    <cellStyle name="Output 6 2 2 3 2 3 3 2 2" xfId="25881" xr:uid="{00000000-0005-0000-0000-000019650000}"/>
    <cellStyle name="Output 6 2 2 3 2 3 4" xfId="20135" xr:uid="{00000000-0005-0000-0000-0000A74E0000}"/>
    <cellStyle name="Output 6 2 2 3 2 4" xfId="20136" xr:uid="{00000000-0005-0000-0000-0000A84E0000}"/>
    <cellStyle name="Output 6 2 2 3 2 4 2" xfId="20137" xr:uid="{00000000-0005-0000-0000-0000A94E0000}"/>
    <cellStyle name="Output 6 2 2 3 2 5" xfId="20138" xr:uid="{00000000-0005-0000-0000-0000AA4E0000}"/>
    <cellStyle name="Output 6 2 2 3 2 5 2" xfId="20139" xr:uid="{00000000-0005-0000-0000-0000AB4E0000}"/>
    <cellStyle name="Output 6 2 2 3 2 5 3" xfId="29374" xr:uid="{00000000-0005-0000-0000-0000BE720000}"/>
    <cellStyle name="Output 6 2 2 3 2 6" xfId="20140" xr:uid="{00000000-0005-0000-0000-0000AC4E0000}"/>
    <cellStyle name="Output 6 2 2 3 2 7" xfId="31831" xr:uid="{00000000-0005-0000-0000-0000577C0000}"/>
    <cellStyle name="Output 6 2 2 3 3" xfId="2393" xr:uid="{00000000-0005-0000-0000-000059090000}"/>
    <cellStyle name="Output 6 2 2 3 3 2" xfId="20141" xr:uid="{00000000-0005-0000-0000-0000AD4E0000}"/>
    <cellStyle name="Output 6 2 2 3 3 2 2" xfId="20142" xr:uid="{00000000-0005-0000-0000-0000AE4E0000}"/>
    <cellStyle name="Output 6 2 2 3 3 2 2 2" xfId="20143" xr:uid="{00000000-0005-0000-0000-0000AF4E0000}"/>
    <cellStyle name="Output 6 2 2 3 3 2 3" xfId="20144" xr:uid="{00000000-0005-0000-0000-0000B04E0000}"/>
    <cellStyle name="Output 6 2 2 3 3 2 3 2" xfId="20145" xr:uid="{00000000-0005-0000-0000-0000B14E0000}"/>
    <cellStyle name="Output 6 2 2 3 3 2 4" xfId="20146" xr:uid="{00000000-0005-0000-0000-0000B24E0000}"/>
    <cellStyle name="Output 6 2 2 3 3 3" xfId="20147" xr:uid="{00000000-0005-0000-0000-0000B34E0000}"/>
    <cellStyle name="Output 6 2 2 3 3 3 2" xfId="20148" xr:uid="{00000000-0005-0000-0000-0000B44E0000}"/>
    <cellStyle name="Output 6 2 2 3 3 3 2 2" xfId="28234" xr:uid="{00000000-0005-0000-0000-00004A6E0000}"/>
    <cellStyle name="Output 6 2 2 3 3 4" xfId="20149" xr:uid="{00000000-0005-0000-0000-0000B54E0000}"/>
    <cellStyle name="Output 6 2 2 3 3 4 2" xfId="20150" xr:uid="{00000000-0005-0000-0000-0000B64E0000}"/>
    <cellStyle name="Output 6 2 2 3 3 5" xfId="20151" xr:uid="{00000000-0005-0000-0000-0000B74E0000}"/>
    <cellStyle name="Output 6 2 2 3 3 6" xfId="28096" xr:uid="{00000000-0005-0000-0000-0000C06D0000}"/>
    <cellStyle name="Output 6 2 2 3 4" xfId="20152" xr:uid="{00000000-0005-0000-0000-0000B84E0000}"/>
    <cellStyle name="Output 6 2 2 3 4 2" xfId="20153" xr:uid="{00000000-0005-0000-0000-0000B94E0000}"/>
    <cellStyle name="Output 6 2 2 3 4 2 2" xfId="20154" xr:uid="{00000000-0005-0000-0000-0000BA4E0000}"/>
    <cellStyle name="Output 6 2 2 3 4 3" xfId="20155" xr:uid="{00000000-0005-0000-0000-0000BB4E0000}"/>
    <cellStyle name="Output 6 2 2 3 4 3 2" xfId="20156" xr:uid="{00000000-0005-0000-0000-0000BC4E0000}"/>
    <cellStyle name="Output 6 2 2 3 4 4" xfId="20157" xr:uid="{00000000-0005-0000-0000-0000BD4E0000}"/>
    <cellStyle name="Output 6 2 2 3 5" xfId="20158" xr:uid="{00000000-0005-0000-0000-0000BE4E0000}"/>
    <cellStyle name="Output 6 2 2 3 5 2" xfId="20159" xr:uid="{00000000-0005-0000-0000-0000BF4E0000}"/>
    <cellStyle name="Output 6 2 2 3 5 2 2" xfId="29830" xr:uid="{00000000-0005-0000-0000-000086740000}"/>
    <cellStyle name="Output 6 2 2 3 6" xfId="20160" xr:uid="{00000000-0005-0000-0000-0000C04E0000}"/>
    <cellStyle name="Output 6 2 2 3 6 2" xfId="20161" xr:uid="{00000000-0005-0000-0000-0000C14E0000}"/>
    <cellStyle name="Output 6 2 2 3 7" xfId="20162" xr:uid="{00000000-0005-0000-0000-0000C24E0000}"/>
    <cellStyle name="Output 6 2 2 3 7 2" xfId="29182" xr:uid="{00000000-0005-0000-0000-0000FE710000}"/>
    <cellStyle name="Output 6 2 2 3 8" xfId="26046" xr:uid="{00000000-0005-0000-0000-0000BE650000}"/>
    <cellStyle name="Output 6 2 2 4" xfId="1296" xr:uid="{00000000-0005-0000-0000-000010050000}"/>
    <cellStyle name="Output 6 2 2 4 2" xfId="2287" xr:uid="{00000000-0005-0000-0000-0000EF080000}"/>
    <cellStyle name="Output 6 2 2 4 2 2" xfId="20163" xr:uid="{00000000-0005-0000-0000-0000C34E0000}"/>
    <cellStyle name="Output 6 2 2 4 2 2 2" xfId="20164" xr:uid="{00000000-0005-0000-0000-0000C44E0000}"/>
    <cellStyle name="Output 6 2 2 4 2 2 2 2" xfId="20165" xr:uid="{00000000-0005-0000-0000-0000C54E0000}"/>
    <cellStyle name="Output 6 2 2 4 2 2 2 2 2" xfId="27470" xr:uid="{00000000-0005-0000-0000-00004E6B0000}"/>
    <cellStyle name="Output 6 2 2 4 2 2 3" xfId="20166" xr:uid="{00000000-0005-0000-0000-0000C64E0000}"/>
    <cellStyle name="Output 6 2 2 4 2 2 3 2" xfId="20167" xr:uid="{00000000-0005-0000-0000-0000C74E0000}"/>
    <cellStyle name="Output 6 2 2 4 2 2 3 3" xfId="30830" xr:uid="{00000000-0005-0000-0000-00006E780000}"/>
    <cellStyle name="Output 6 2 2 4 2 2 4" xfId="20168" xr:uid="{00000000-0005-0000-0000-0000C84E0000}"/>
    <cellStyle name="Output 6 2 2 4 2 2 4 2" xfId="31053" xr:uid="{00000000-0005-0000-0000-00004D790000}"/>
    <cellStyle name="Output 6 2 2 4 2 3" xfId="20169" xr:uid="{00000000-0005-0000-0000-0000C94E0000}"/>
    <cellStyle name="Output 6 2 2 4 2 3 2" xfId="20170" xr:uid="{00000000-0005-0000-0000-0000CA4E0000}"/>
    <cellStyle name="Output 6 2 2 4 2 4" xfId="20171" xr:uid="{00000000-0005-0000-0000-0000CB4E0000}"/>
    <cellStyle name="Output 6 2 2 4 2 4 2" xfId="20172" xr:uid="{00000000-0005-0000-0000-0000CC4E0000}"/>
    <cellStyle name="Output 6 2 2 4 2 5" xfId="20173" xr:uid="{00000000-0005-0000-0000-0000CD4E0000}"/>
    <cellStyle name="Output 6 2 2 4 2 6" xfId="26975" xr:uid="{00000000-0005-0000-0000-00005F690000}"/>
    <cellStyle name="Output 6 2 2 4 3" xfId="20174" xr:uid="{00000000-0005-0000-0000-0000CE4E0000}"/>
    <cellStyle name="Output 6 2 2 4 3 2" xfId="20175" xr:uid="{00000000-0005-0000-0000-0000CF4E0000}"/>
    <cellStyle name="Output 6 2 2 4 3 2 2" xfId="20176" xr:uid="{00000000-0005-0000-0000-0000D04E0000}"/>
    <cellStyle name="Output 6 2 2 4 3 3" xfId="20177" xr:uid="{00000000-0005-0000-0000-0000D14E0000}"/>
    <cellStyle name="Output 6 2 2 4 3 3 2" xfId="20178" xr:uid="{00000000-0005-0000-0000-0000D24E0000}"/>
    <cellStyle name="Output 6 2 2 4 3 3 2 2" xfId="25918" xr:uid="{00000000-0005-0000-0000-00003E650000}"/>
    <cellStyle name="Output 6 2 2 4 3 3 3" xfId="30311" xr:uid="{00000000-0005-0000-0000-000067760000}"/>
    <cellStyle name="Output 6 2 2 4 3 4" xfId="20179" xr:uid="{00000000-0005-0000-0000-0000D34E0000}"/>
    <cellStyle name="Output 6 2 2 4 4" xfId="20180" xr:uid="{00000000-0005-0000-0000-0000D44E0000}"/>
    <cellStyle name="Output 6 2 2 4 4 2" xfId="20181" xr:uid="{00000000-0005-0000-0000-0000D54E0000}"/>
    <cellStyle name="Output 6 2 2 4 5" xfId="20182" xr:uid="{00000000-0005-0000-0000-0000D64E0000}"/>
    <cellStyle name="Output 6 2 2 4 5 2" xfId="20183" xr:uid="{00000000-0005-0000-0000-0000D74E0000}"/>
    <cellStyle name="Output 6 2 2 4 5 3" xfId="30217" xr:uid="{00000000-0005-0000-0000-000009760000}"/>
    <cellStyle name="Output 6 2 2 4 6" xfId="20184" xr:uid="{00000000-0005-0000-0000-0000D84E0000}"/>
    <cellStyle name="Output 6 2 2 4 7" xfId="31669" xr:uid="{00000000-0005-0000-0000-0000B57B0000}"/>
    <cellStyle name="Output 6 2 2 5" xfId="1558" xr:uid="{00000000-0005-0000-0000-000016060000}"/>
    <cellStyle name="Output 6 2 2 5 2" xfId="2543" xr:uid="{00000000-0005-0000-0000-0000EF090000}"/>
    <cellStyle name="Output 6 2 2 5 2 2" xfId="20185" xr:uid="{00000000-0005-0000-0000-0000D94E0000}"/>
    <cellStyle name="Output 6 2 2 5 2 2 2" xfId="20186" xr:uid="{00000000-0005-0000-0000-0000DA4E0000}"/>
    <cellStyle name="Output 6 2 2 5 2 2 2 2" xfId="20187" xr:uid="{00000000-0005-0000-0000-0000DB4E0000}"/>
    <cellStyle name="Output 6 2 2 5 2 2 3" xfId="20188" xr:uid="{00000000-0005-0000-0000-0000DC4E0000}"/>
    <cellStyle name="Output 6 2 2 5 2 2 3 2" xfId="20189" xr:uid="{00000000-0005-0000-0000-0000DD4E0000}"/>
    <cellStyle name="Output 6 2 2 5 2 2 4" xfId="20190" xr:uid="{00000000-0005-0000-0000-0000DE4E0000}"/>
    <cellStyle name="Output 6 2 2 5 2 3" xfId="20191" xr:uid="{00000000-0005-0000-0000-0000DF4E0000}"/>
    <cellStyle name="Output 6 2 2 5 2 3 2" xfId="20192" xr:uid="{00000000-0005-0000-0000-0000E04E0000}"/>
    <cellStyle name="Output 6 2 2 5 2 4" xfId="20193" xr:uid="{00000000-0005-0000-0000-0000E14E0000}"/>
    <cellStyle name="Output 6 2 2 5 2 4 2" xfId="20194" xr:uid="{00000000-0005-0000-0000-0000E24E0000}"/>
    <cellStyle name="Output 6 2 2 5 2 4 3" xfId="29420" xr:uid="{00000000-0005-0000-0000-0000EC720000}"/>
    <cellStyle name="Output 6 2 2 5 2 5" xfId="20195" xr:uid="{00000000-0005-0000-0000-0000E34E0000}"/>
    <cellStyle name="Output 6 2 2 5 3" xfId="20196" xr:uid="{00000000-0005-0000-0000-0000E44E0000}"/>
    <cellStyle name="Output 6 2 2 5 3 2" xfId="20197" xr:uid="{00000000-0005-0000-0000-0000E54E0000}"/>
    <cellStyle name="Output 6 2 2 5 3 2 2" xfId="20198" xr:uid="{00000000-0005-0000-0000-0000E64E0000}"/>
    <cellStyle name="Output 6 2 2 5 3 3" xfId="20199" xr:uid="{00000000-0005-0000-0000-0000E74E0000}"/>
    <cellStyle name="Output 6 2 2 5 3 3 2" xfId="20200" xr:uid="{00000000-0005-0000-0000-0000E84E0000}"/>
    <cellStyle name="Output 6 2 2 5 3 4" xfId="20201" xr:uid="{00000000-0005-0000-0000-0000E94E0000}"/>
    <cellStyle name="Output 6 2 2 5 3 5" xfId="27112" xr:uid="{00000000-0005-0000-0000-0000E8690000}"/>
    <cellStyle name="Output 6 2 2 5 4" xfId="20202" xr:uid="{00000000-0005-0000-0000-0000EA4E0000}"/>
    <cellStyle name="Output 6 2 2 5 4 2" xfId="20203" xr:uid="{00000000-0005-0000-0000-0000EB4E0000}"/>
    <cellStyle name="Output 6 2 2 5 4 2 2" xfId="26549" xr:uid="{00000000-0005-0000-0000-0000B5670000}"/>
    <cellStyle name="Output 6 2 2 5 5" xfId="20204" xr:uid="{00000000-0005-0000-0000-0000EC4E0000}"/>
    <cellStyle name="Output 6 2 2 5 5 2" xfId="20205" xr:uid="{00000000-0005-0000-0000-0000ED4E0000}"/>
    <cellStyle name="Output 6 2 2 5 5 3" xfId="26739" xr:uid="{00000000-0005-0000-0000-000073680000}"/>
    <cellStyle name="Output 6 2 2 5 6" xfId="20206" xr:uid="{00000000-0005-0000-0000-0000EE4E0000}"/>
    <cellStyle name="Output 6 2 2 5 7" xfId="31772" xr:uid="{00000000-0005-0000-0000-00001C7C0000}"/>
    <cellStyle name="Output 6 2 2 6" xfId="1940" xr:uid="{00000000-0005-0000-0000-000094070000}"/>
    <cellStyle name="Output 6 2 2 6 2" xfId="20207" xr:uid="{00000000-0005-0000-0000-0000EF4E0000}"/>
    <cellStyle name="Output 6 2 2 6 2 2" xfId="20208" xr:uid="{00000000-0005-0000-0000-0000F04E0000}"/>
    <cellStyle name="Output 6 2 2 6 2 2 2" xfId="20209" xr:uid="{00000000-0005-0000-0000-0000F14E0000}"/>
    <cellStyle name="Output 6 2 2 6 2 3" xfId="20210" xr:uid="{00000000-0005-0000-0000-0000F24E0000}"/>
    <cellStyle name="Output 6 2 2 6 2 3 2" xfId="20211" xr:uid="{00000000-0005-0000-0000-0000F34E0000}"/>
    <cellStyle name="Output 6 2 2 6 2 3 3" xfId="29146" xr:uid="{00000000-0005-0000-0000-0000DA710000}"/>
    <cellStyle name="Output 6 2 2 6 2 4" xfId="20212" xr:uid="{00000000-0005-0000-0000-0000F44E0000}"/>
    <cellStyle name="Output 6 2 2 6 2 5" xfId="29621" xr:uid="{00000000-0005-0000-0000-0000B5730000}"/>
    <cellStyle name="Output 6 2 2 6 3" xfId="20213" xr:uid="{00000000-0005-0000-0000-0000F54E0000}"/>
    <cellStyle name="Output 6 2 2 6 3 2" xfId="20214" xr:uid="{00000000-0005-0000-0000-0000F64E0000}"/>
    <cellStyle name="Output 6 2 2 6 4" xfId="20215" xr:uid="{00000000-0005-0000-0000-0000F74E0000}"/>
    <cellStyle name="Output 6 2 2 6 4 2" xfId="20216" xr:uid="{00000000-0005-0000-0000-0000F84E0000}"/>
    <cellStyle name="Output 6 2 2 6 4 3" xfId="30627" xr:uid="{00000000-0005-0000-0000-0000A3770000}"/>
    <cellStyle name="Output 6 2 2 6 5" xfId="20217" xr:uid="{00000000-0005-0000-0000-0000F94E0000}"/>
    <cellStyle name="Output 6 2 2 6 5 2" xfId="25351" xr:uid="{00000000-0005-0000-0000-000007630000}"/>
    <cellStyle name="Output 6 2 2 6 6" xfId="32053" xr:uid="{00000000-0005-0000-0000-0000357D0000}"/>
    <cellStyle name="Output 6 2 2 7" xfId="2846" xr:uid="{00000000-0005-0000-0000-00001E0B0000}"/>
    <cellStyle name="Output 6 2 2 7 2" xfId="20218" xr:uid="{00000000-0005-0000-0000-0000FA4E0000}"/>
    <cellStyle name="Output 6 2 2 7 2 2" xfId="20219" xr:uid="{00000000-0005-0000-0000-0000FB4E0000}"/>
    <cellStyle name="Output 6 2 2 7 2 3" xfId="26240" xr:uid="{00000000-0005-0000-0000-000080660000}"/>
    <cellStyle name="Output 6 2 2 7 3" xfId="20220" xr:uid="{00000000-0005-0000-0000-0000FC4E0000}"/>
    <cellStyle name="Output 6 2 2 7 3 2" xfId="20221" xr:uid="{00000000-0005-0000-0000-0000FD4E0000}"/>
    <cellStyle name="Output 6 2 2 7 3 2 2" xfId="27815" xr:uid="{00000000-0005-0000-0000-0000A76C0000}"/>
    <cellStyle name="Output 6 2 2 7 4" xfId="20222" xr:uid="{00000000-0005-0000-0000-0000FE4E0000}"/>
    <cellStyle name="Output 6 2 2 7 5" xfId="31944" xr:uid="{00000000-0005-0000-0000-0000C87C0000}"/>
    <cellStyle name="Output 6 2 2 8" xfId="20223" xr:uid="{00000000-0005-0000-0000-0000FF4E0000}"/>
    <cellStyle name="Output 6 2 2 8 2" xfId="20224" xr:uid="{00000000-0005-0000-0000-0000004F0000}"/>
    <cellStyle name="Output 6 2 2 9" xfId="20225" xr:uid="{00000000-0005-0000-0000-0000014F0000}"/>
    <cellStyle name="Output 6 2 2 9 2" xfId="20226" xr:uid="{00000000-0005-0000-0000-0000024F0000}"/>
    <cellStyle name="Output 6 2 2 9 3" xfId="28140" xr:uid="{00000000-0005-0000-0000-0000EC6D0000}"/>
    <cellStyle name="Output 6 2 3" xfId="1234" xr:uid="{00000000-0005-0000-0000-0000D2040000}"/>
    <cellStyle name="Output 6 2 3 2" xfId="1352" xr:uid="{00000000-0005-0000-0000-000048050000}"/>
    <cellStyle name="Output 6 2 3 2 2" xfId="2343" xr:uid="{00000000-0005-0000-0000-000027090000}"/>
    <cellStyle name="Output 6 2 3 2 2 2" xfId="20227" xr:uid="{00000000-0005-0000-0000-0000034F0000}"/>
    <cellStyle name="Output 6 2 3 2 2 2 2" xfId="20228" xr:uid="{00000000-0005-0000-0000-0000044F0000}"/>
    <cellStyle name="Output 6 2 3 2 2 2 2 2" xfId="20229" xr:uid="{00000000-0005-0000-0000-0000054F0000}"/>
    <cellStyle name="Output 6 2 3 2 2 2 2 3" xfId="28078" xr:uid="{00000000-0005-0000-0000-0000AE6D0000}"/>
    <cellStyle name="Output 6 2 3 2 2 2 3" xfId="20230" xr:uid="{00000000-0005-0000-0000-0000064F0000}"/>
    <cellStyle name="Output 6 2 3 2 2 2 3 2" xfId="20231" xr:uid="{00000000-0005-0000-0000-0000074F0000}"/>
    <cellStyle name="Output 6 2 3 2 2 2 4" xfId="20232" xr:uid="{00000000-0005-0000-0000-0000084F0000}"/>
    <cellStyle name="Output 6 2 3 2 2 3" xfId="20233" xr:uid="{00000000-0005-0000-0000-0000094F0000}"/>
    <cellStyle name="Output 6 2 3 2 2 3 2" xfId="20234" xr:uid="{00000000-0005-0000-0000-00000A4F0000}"/>
    <cellStyle name="Output 6 2 3 2 2 4" xfId="20235" xr:uid="{00000000-0005-0000-0000-00000B4F0000}"/>
    <cellStyle name="Output 6 2 3 2 2 4 2" xfId="20236" xr:uid="{00000000-0005-0000-0000-00000C4F0000}"/>
    <cellStyle name="Output 6 2 3 2 2 4 2 2" xfId="27701" xr:uid="{00000000-0005-0000-0000-0000356C0000}"/>
    <cellStyle name="Output 6 2 3 2 2 5" xfId="20237" xr:uid="{00000000-0005-0000-0000-00000D4F0000}"/>
    <cellStyle name="Output 6 2 3 2 2 5 2" xfId="30534" xr:uid="{00000000-0005-0000-0000-000046770000}"/>
    <cellStyle name="Output 6 2 3 2 2 6" xfId="26256" xr:uid="{00000000-0005-0000-0000-000090660000}"/>
    <cellStyle name="Output 6 2 3 2 3" xfId="20238" xr:uid="{00000000-0005-0000-0000-00000E4F0000}"/>
    <cellStyle name="Output 6 2 3 2 3 2" xfId="20239" xr:uid="{00000000-0005-0000-0000-00000F4F0000}"/>
    <cellStyle name="Output 6 2 3 2 3 2 2" xfId="20240" xr:uid="{00000000-0005-0000-0000-0000104F0000}"/>
    <cellStyle name="Output 6 2 3 2 3 3" xfId="20241" xr:uid="{00000000-0005-0000-0000-0000114F0000}"/>
    <cellStyle name="Output 6 2 3 2 3 3 2" xfId="20242" xr:uid="{00000000-0005-0000-0000-0000124F0000}"/>
    <cellStyle name="Output 6 2 3 2 3 3 2 2" xfId="28299" xr:uid="{00000000-0005-0000-0000-00008B6E0000}"/>
    <cellStyle name="Output 6 2 3 2 3 3 3" xfId="28150" xr:uid="{00000000-0005-0000-0000-0000F66D0000}"/>
    <cellStyle name="Output 6 2 3 2 3 4" xfId="20243" xr:uid="{00000000-0005-0000-0000-0000134F0000}"/>
    <cellStyle name="Output 6 2 3 2 4" xfId="20244" xr:uid="{00000000-0005-0000-0000-0000144F0000}"/>
    <cellStyle name="Output 6 2 3 2 4 2" xfId="20245" xr:uid="{00000000-0005-0000-0000-0000154F0000}"/>
    <cellStyle name="Output 6 2 3 2 5" xfId="20246" xr:uid="{00000000-0005-0000-0000-0000164F0000}"/>
    <cellStyle name="Output 6 2 3 2 5 2" xfId="20247" xr:uid="{00000000-0005-0000-0000-0000174F0000}"/>
    <cellStyle name="Output 6 2 3 2 5 2 2" xfId="25352" xr:uid="{00000000-0005-0000-0000-000008630000}"/>
    <cellStyle name="Output 6 2 3 2 6" xfId="20248" xr:uid="{00000000-0005-0000-0000-0000184F0000}"/>
    <cellStyle name="Output 6 2 3 2 7" xfId="31694" xr:uid="{00000000-0005-0000-0000-0000CE7B0000}"/>
    <cellStyle name="Output 6 2 3 3" xfId="1614" xr:uid="{00000000-0005-0000-0000-00004E060000}"/>
    <cellStyle name="Output 6 2 3 3 2" xfId="2599" xr:uid="{00000000-0005-0000-0000-0000270A0000}"/>
    <cellStyle name="Output 6 2 3 3 2 2" xfId="20249" xr:uid="{00000000-0005-0000-0000-0000194F0000}"/>
    <cellStyle name="Output 6 2 3 3 2 2 2" xfId="20250" xr:uid="{00000000-0005-0000-0000-00001A4F0000}"/>
    <cellStyle name="Output 6 2 3 3 2 2 2 2" xfId="20251" xr:uid="{00000000-0005-0000-0000-00001B4F0000}"/>
    <cellStyle name="Output 6 2 3 3 2 2 3" xfId="20252" xr:uid="{00000000-0005-0000-0000-00001C4F0000}"/>
    <cellStyle name="Output 6 2 3 3 2 2 3 2" xfId="20253" xr:uid="{00000000-0005-0000-0000-00001D4F0000}"/>
    <cellStyle name="Output 6 2 3 3 2 2 4" xfId="20254" xr:uid="{00000000-0005-0000-0000-00001E4F0000}"/>
    <cellStyle name="Output 6 2 3 3 2 2 5" xfId="25473" xr:uid="{00000000-0005-0000-0000-000081630000}"/>
    <cellStyle name="Output 6 2 3 3 2 3" xfId="20255" xr:uid="{00000000-0005-0000-0000-00001F4F0000}"/>
    <cellStyle name="Output 6 2 3 3 2 3 2" xfId="20256" xr:uid="{00000000-0005-0000-0000-0000204F0000}"/>
    <cellStyle name="Output 6 2 3 3 2 3 2 2" xfId="29795" xr:uid="{00000000-0005-0000-0000-000063740000}"/>
    <cellStyle name="Output 6 2 3 3 2 4" xfId="20257" xr:uid="{00000000-0005-0000-0000-0000214F0000}"/>
    <cellStyle name="Output 6 2 3 3 2 4 2" xfId="20258" xr:uid="{00000000-0005-0000-0000-0000224F0000}"/>
    <cellStyle name="Output 6 2 3 3 2 4 2 2" xfId="28284" xr:uid="{00000000-0005-0000-0000-00007C6E0000}"/>
    <cellStyle name="Output 6 2 3 3 2 5" xfId="20259" xr:uid="{00000000-0005-0000-0000-0000234F0000}"/>
    <cellStyle name="Output 6 2 3 3 2 5 2" xfId="29120" xr:uid="{00000000-0005-0000-0000-0000C0710000}"/>
    <cellStyle name="Output 6 2 3 3 3" xfId="20260" xr:uid="{00000000-0005-0000-0000-0000244F0000}"/>
    <cellStyle name="Output 6 2 3 3 3 2" xfId="20261" xr:uid="{00000000-0005-0000-0000-0000254F0000}"/>
    <cellStyle name="Output 6 2 3 3 3 2 2" xfId="20262" xr:uid="{00000000-0005-0000-0000-0000264F0000}"/>
    <cellStyle name="Output 6 2 3 3 3 3" xfId="20263" xr:uid="{00000000-0005-0000-0000-0000274F0000}"/>
    <cellStyle name="Output 6 2 3 3 3 3 2" xfId="20264" xr:uid="{00000000-0005-0000-0000-0000284F0000}"/>
    <cellStyle name="Output 6 2 3 3 3 4" xfId="20265" xr:uid="{00000000-0005-0000-0000-0000294F0000}"/>
    <cellStyle name="Output 6 2 3 3 3 5" xfId="25227" xr:uid="{00000000-0005-0000-0000-00008B620000}"/>
    <cellStyle name="Output 6 2 3 3 4" xfId="20266" xr:uid="{00000000-0005-0000-0000-00002A4F0000}"/>
    <cellStyle name="Output 6 2 3 3 4 2" xfId="20267" xr:uid="{00000000-0005-0000-0000-00002B4F0000}"/>
    <cellStyle name="Output 6 2 3 3 5" xfId="20268" xr:uid="{00000000-0005-0000-0000-00002C4F0000}"/>
    <cellStyle name="Output 6 2 3 3 5 2" xfId="20269" xr:uid="{00000000-0005-0000-0000-00002D4F0000}"/>
    <cellStyle name="Output 6 2 3 3 6" xfId="20270" xr:uid="{00000000-0005-0000-0000-00002E4F0000}"/>
    <cellStyle name="Output 6 2 3 3 7" xfId="31803" xr:uid="{00000000-0005-0000-0000-00003B7C0000}"/>
    <cellStyle name="Output 6 2 3 4" xfId="2232" xr:uid="{00000000-0005-0000-0000-0000B8080000}"/>
    <cellStyle name="Output 6 2 3 4 2" xfId="20271" xr:uid="{00000000-0005-0000-0000-00002F4F0000}"/>
    <cellStyle name="Output 6 2 3 4 2 2" xfId="20272" xr:uid="{00000000-0005-0000-0000-0000304F0000}"/>
    <cellStyle name="Output 6 2 3 4 2 2 2" xfId="20273" xr:uid="{00000000-0005-0000-0000-0000314F0000}"/>
    <cellStyle name="Output 6 2 3 4 2 3" xfId="20274" xr:uid="{00000000-0005-0000-0000-0000324F0000}"/>
    <cellStyle name="Output 6 2 3 4 2 3 2" xfId="20275" xr:uid="{00000000-0005-0000-0000-0000334F0000}"/>
    <cellStyle name="Output 6 2 3 4 2 3 3" xfId="28621" xr:uid="{00000000-0005-0000-0000-0000CD6F0000}"/>
    <cellStyle name="Output 6 2 3 4 2 4" xfId="20276" xr:uid="{00000000-0005-0000-0000-0000344F0000}"/>
    <cellStyle name="Output 6 2 3 4 3" xfId="20277" xr:uid="{00000000-0005-0000-0000-0000354F0000}"/>
    <cellStyle name="Output 6 2 3 4 3 2" xfId="20278" xr:uid="{00000000-0005-0000-0000-0000364F0000}"/>
    <cellStyle name="Output 6 2 3 4 3 2 2" xfId="29009" xr:uid="{00000000-0005-0000-0000-000051710000}"/>
    <cellStyle name="Output 6 2 3 4 3 3" xfId="25502" xr:uid="{00000000-0005-0000-0000-00009E630000}"/>
    <cellStyle name="Output 6 2 3 4 4" xfId="20279" xr:uid="{00000000-0005-0000-0000-0000374F0000}"/>
    <cellStyle name="Output 6 2 3 4 4 2" xfId="20280" xr:uid="{00000000-0005-0000-0000-0000384F0000}"/>
    <cellStyle name="Output 6 2 3 4 5" xfId="20281" xr:uid="{00000000-0005-0000-0000-0000394F0000}"/>
    <cellStyle name="Output 6 2 3 4 6" xfId="28945" xr:uid="{00000000-0005-0000-0000-000011710000}"/>
    <cellStyle name="Output 6 2 3 5" xfId="20282" xr:uid="{00000000-0005-0000-0000-00003A4F0000}"/>
    <cellStyle name="Output 6 2 3 5 2" xfId="20283" xr:uid="{00000000-0005-0000-0000-00003B4F0000}"/>
    <cellStyle name="Output 6 2 3 5 2 2" xfId="20284" xr:uid="{00000000-0005-0000-0000-00003C4F0000}"/>
    <cellStyle name="Output 6 2 3 5 3" xfId="20285" xr:uid="{00000000-0005-0000-0000-00003D4F0000}"/>
    <cellStyle name="Output 6 2 3 5 3 2" xfId="20286" xr:uid="{00000000-0005-0000-0000-00003E4F0000}"/>
    <cellStyle name="Output 6 2 3 5 3 2 2" xfId="25857" xr:uid="{00000000-0005-0000-0000-000001650000}"/>
    <cellStyle name="Output 6 2 3 5 4" xfId="20287" xr:uid="{00000000-0005-0000-0000-00003F4F0000}"/>
    <cellStyle name="Output 6 2 3 5 5" xfId="32576" xr:uid="{00000000-0005-0000-0000-0000407F0000}"/>
    <cellStyle name="Output 6 2 3 6" xfId="20288" xr:uid="{00000000-0005-0000-0000-0000404F0000}"/>
    <cellStyle name="Output 6 2 3 6 2" xfId="20289" xr:uid="{00000000-0005-0000-0000-0000414F0000}"/>
    <cellStyle name="Output 6 2 3 6 2 2" xfId="30657" xr:uid="{00000000-0005-0000-0000-0000C1770000}"/>
    <cellStyle name="Output 6 2 3 7" xfId="20290" xr:uid="{00000000-0005-0000-0000-0000424F0000}"/>
    <cellStyle name="Output 6 2 3 7 2" xfId="20291" xr:uid="{00000000-0005-0000-0000-0000434F0000}"/>
    <cellStyle name="Output 6 2 3 8" xfId="20292" xr:uid="{00000000-0005-0000-0000-0000444F0000}"/>
    <cellStyle name="Output 6 2 3 8 2" xfId="26930" xr:uid="{00000000-0005-0000-0000-000032690000}"/>
    <cellStyle name="Output 6 2 3 9" xfId="31483" xr:uid="{00000000-0005-0000-0000-0000FB7A0000}"/>
    <cellStyle name="Output 6 2 4" xfId="453" xr:uid="{00000000-0005-0000-0000-0000C5010000}"/>
    <cellStyle name="Output 6 2 4 2" xfId="1330" xr:uid="{00000000-0005-0000-0000-000032050000}"/>
    <cellStyle name="Output 6 2 4 2 2" xfId="2321" xr:uid="{00000000-0005-0000-0000-000011090000}"/>
    <cellStyle name="Output 6 2 4 2 2 2" xfId="20293" xr:uid="{00000000-0005-0000-0000-0000454F0000}"/>
    <cellStyle name="Output 6 2 4 2 2 2 2" xfId="20294" xr:uid="{00000000-0005-0000-0000-0000464F0000}"/>
    <cellStyle name="Output 6 2 4 2 2 2 2 2" xfId="20295" xr:uid="{00000000-0005-0000-0000-0000474F0000}"/>
    <cellStyle name="Output 6 2 4 2 2 2 3" xfId="20296" xr:uid="{00000000-0005-0000-0000-0000484F0000}"/>
    <cellStyle name="Output 6 2 4 2 2 2 3 2" xfId="20297" xr:uid="{00000000-0005-0000-0000-0000494F0000}"/>
    <cellStyle name="Output 6 2 4 2 2 2 3 2 2" xfId="25697" xr:uid="{00000000-0005-0000-0000-000061640000}"/>
    <cellStyle name="Output 6 2 4 2 2 2 4" xfId="20298" xr:uid="{00000000-0005-0000-0000-00004A4F0000}"/>
    <cellStyle name="Output 6 2 4 2 2 2 5" xfId="31193" xr:uid="{00000000-0005-0000-0000-0000D9790000}"/>
    <cellStyle name="Output 6 2 4 2 2 3" xfId="20299" xr:uid="{00000000-0005-0000-0000-00004B4F0000}"/>
    <cellStyle name="Output 6 2 4 2 2 3 2" xfId="20300" xr:uid="{00000000-0005-0000-0000-00004C4F0000}"/>
    <cellStyle name="Output 6 2 4 2 2 3 2 2" xfId="28533" xr:uid="{00000000-0005-0000-0000-0000756F0000}"/>
    <cellStyle name="Output 6 2 4 2 2 3 3" xfId="31059" xr:uid="{00000000-0005-0000-0000-000053790000}"/>
    <cellStyle name="Output 6 2 4 2 2 4" xfId="20301" xr:uid="{00000000-0005-0000-0000-00004D4F0000}"/>
    <cellStyle name="Output 6 2 4 2 2 4 2" xfId="20302" xr:uid="{00000000-0005-0000-0000-00004E4F0000}"/>
    <cellStyle name="Output 6 2 4 2 2 4 2 2" xfId="26229" xr:uid="{00000000-0005-0000-0000-000075660000}"/>
    <cellStyle name="Output 6 2 4 2 2 4 3" xfId="31223" xr:uid="{00000000-0005-0000-0000-0000F7790000}"/>
    <cellStyle name="Output 6 2 4 2 2 5" xfId="20303" xr:uid="{00000000-0005-0000-0000-00004F4F0000}"/>
    <cellStyle name="Output 6 2 4 2 2 5 2" xfId="26534" xr:uid="{00000000-0005-0000-0000-0000A6670000}"/>
    <cellStyle name="Output 6 2 4 2 2 6" xfId="28212" xr:uid="{00000000-0005-0000-0000-0000346E0000}"/>
    <cellStyle name="Output 6 2 4 2 3" xfId="20304" xr:uid="{00000000-0005-0000-0000-0000504F0000}"/>
    <cellStyle name="Output 6 2 4 2 3 2" xfId="20305" xr:uid="{00000000-0005-0000-0000-0000514F0000}"/>
    <cellStyle name="Output 6 2 4 2 3 2 2" xfId="20306" xr:uid="{00000000-0005-0000-0000-0000524F0000}"/>
    <cellStyle name="Output 6 2 4 2 3 3" xfId="20307" xr:uid="{00000000-0005-0000-0000-0000534F0000}"/>
    <cellStyle name="Output 6 2 4 2 3 3 2" xfId="20308" xr:uid="{00000000-0005-0000-0000-0000544F0000}"/>
    <cellStyle name="Output 6 2 4 2 3 3 2 2" xfId="27494" xr:uid="{00000000-0005-0000-0000-0000666B0000}"/>
    <cellStyle name="Output 6 2 4 2 3 3 3" xfId="30028" xr:uid="{00000000-0005-0000-0000-00004C750000}"/>
    <cellStyle name="Output 6 2 4 2 3 4" xfId="20309" xr:uid="{00000000-0005-0000-0000-0000554F0000}"/>
    <cellStyle name="Output 6 2 4 2 3 5" xfId="30767" xr:uid="{00000000-0005-0000-0000-00002F780000}"/>
    <cellStyle name="Output 6 2 4 2 4" xfId="20310" xr:uid="{00000000-0005-0000-0000-0000564F0000}"/>
    <cellStyle name="Output 6 2 4 2 4 2" xfId="20311" xr:uid="{00000000-0005-0000-0000-0000574F0000}"/>
    <cellStyle name="Output 6 2 4 2 5" xfId="20312" xr:uid="{00000000-0005-0000-0000-0000584F0000}"/>
    <cellStyle name="Output 6 2 4 2 5 2" xfId="20313" xr:uid="{00000000-0005-0000-0000-0000594F0000}"/>
    <cellStyle name="Output 6 2 4 2 6" xfId="20314" xr:uid="{00000000-0005-0000-0000-00005A4F0000}"/>
    <cellStyle name="Output 6 2 4 2 7" xfId="31683" xr:uid="{00000000-0005-0000-0000-0000C37B0000}"/>
    <cellStyle name="Output 6 2 4 3" xfId="1592" xr:uid="{00000000-0005-0000-0000-000038060000}"/>
    <cellStyle name="Output 6 2 4 3 2" xfId="2577" xr:uid="{00000000-0005-0000-0000-0000110A0000}"/>
    <cellStyle name="Output 6 2 4 3 2 2" xfId="20315" xr:uid="{00000000-0005-0000-0000-00005B4F0000}"/>
    <cellStyle name="Output 6 2 4 3 2 2 2" xfId="20316" xr:uid="{00000000-0005-0000-0000-00005C4F0000}"/>
    <cellStyle name="Output 6 2 4 3 2 2 2 2" xfId="20317" xr:uid="{00000000-0005-0000-0000-00005D4F0000}"/>
    <cellStyle name="Output 6 2 4 3 2 2 3" xfId="20318" xr:uid="{00000000-0005-0000-0000-00005E4F0000}"/>
    <cellStyle name="Output 6 2 4 3 2 2 3 2" xfId="20319" xr:uid="{00000000-0005-0000-0000-00005F4F0000}"/>
    <cellStyle name="Output 6 2 4 3 2 2 3 2 2" xfId="29167" xr:uid="{00000000-0005-0000-0000-0000EF710000}"/>
    <cellStyle name="Output 6 2 4 3 2 2 3 3" xfId="26203" xr:uid="{00000000-0005-0000-0000-00005B660000}"/>
    <cellStyle name="Output 6 2 4 3 2 2 4" xfId="20320" xr:uid="{00000000-0005-0000-0000-0000604F0000}"/>
    <cellStyle name="Output 6 2 4 3 2 2 5" xfId="25485" xr:uid="{00000000-0005-0000-0000-00008D630000}"/>
    <cellStyle name="Output 6 2 4 3 2 3" xfId="20321" xr:uid="{00000000-0005-0000-0000-0000614F0000}"/>
    <cellStyle name="Output 6 2 4 3 2 3 2" xfId="20322" xr:uid="{00000000-0005-0000-0000-0000624F0000}"/>
    <cellStyle name="Output 6 2 4 3 2 4" xfId="20323" xr:uid="{00000000-0005-0000-0000-0000634F0000}"/>
    <cellStyle name="Output 6 2 4 3 2 4 2" xfId="20324" xr:uid="{00000000-0005-0000-0000-0000644F0000}"/>
    <cellStyle name="Output 6 2 4 3 2 4 3" xfId="26060" xr:uid="{00000000-0005-0000-0000-0000CC650000}"/>
    <cellStyle name="Output 6 2 4 3 2 5" xfId="20325" xr:uid="{00000000-0005-0000-0000-0000654F0000}"/>
    <cellStyle name="Output 6 2 4 3 2 6" xfId="27169" xr:uid="{00000000-0005-0000-0000-0000216A0000}"/>
    <cellStyle name="Output 6 2 4 3 3" xfId="20326" xr:uid="{00000000-0005-0000-0000-0000664F0000}"/>
    <cellStyle name="Output 6 2 4 3 3 2" xfId="20327" xr:uid="{00000000-0005-0000-0000-0000674F0000}"/>
    <cellStyle name="Output 6 2 4 3 3 2 2" xfId="20328" xr:uid="{00000000-0005-0000-0000-0000684F0000}"/>
    <cellStyle name="Output 6 2 4 3 3 3" xfId="20329" xr:uid="{00000000-0005-0000-0000-0000694F0000}"/>
    <cellStyle name="Output 6 2 4 3 3 3 2" xfId="20330" xr:uid="{00000000-0005-0000-0000-00006A4F0000}"/>
    <cellStyle name="Output 6 2 4 3 3 4" xfId="20331" xr:uid="{00000000-0005-0000-0000-00006B4F0000}"/>
    <cellStyle name="Output 6 2 4 3 4" xfId="20332" xr:uid="{00000000-0005-0000-0000-00006C4F0000}"/>
    <cellStyle name="Output 6 2 4 3 4 2" xfId="20333" xr:uid="{00000000-0005-0000-0000-00006D4F0000}"/>
    <cellStyle name="Output 6 2 4 3 4 3" xfId="28104" xr:uid="{00000000-0005-0000-0000-0000C86D0000}"/>
    <cellStyle name="Output 6 2 4 3 5" xfId="20334" xr:uid="{00000000-0005-0000-0000-00006E4F0000}"/>
    <cellStyle name="Output 6 2 4 3 5 2" xfId="20335" xr:uid="{00000000-0005-0000-0000-00006F4F0000}"/>
    <cellStyle name="Output 6 2 4 3 5 2 2" xfId="29202" xr:uid="{00000000-0005-0000-0000-000012720000}"/>
    <cellStyle name="Output 6 2 4 3 6" xfId="20336" xr:uid="{00000000-0005-0000-0000-0000704F0000}"/>
    <cellStyle name="Output 6 2 4 4" xfId="1842" xr:uid="{00000000-0005-0000-0000-000032070000}"/>
    <cellStyle name="Output 6 2 4 4 2" xfId="20337" xr:uid="{00000000-0005-0000-0000-0000714F0000}"/>
    <cellStyle name="Output 6 2 4 4 2 2" xfId="20338" xr:uid="{00000000-0005-0000-0000-0000724F0000}"/>
    <cellStyle name="Output 6 2 4 4 2 2 2" xfId="20339" xr:uid="{00000000-0005-0000-0000-0000734F0000}"/>
    <cellStyle name="Output 6 2 4 4 2 3" xfId="20340" xr:uid="{00000000-0005-0000-0000-0000744F0000}"/>
    <cellStyle name="Output 6 2 4 4 2 3 2" xfId="20341" xr:uid="{00000000-0005-0000-0000-0000754F0000}"/>
    <cellStyle name="Output 6 2 4 4 2 4" xfId="20342" xr:uid="{00000000-0005-0000-0000-0000764F0000}"/>
    <cellStyle name="Output 6 2 4 4 2 5" xfId="27081" xr:uid="{00000000-0005-0000-0000-0000C9690000}"/>
    <cellStyle name="Output 6 2 4 4 3" xfId="20343" xr:uid="{00000000-0005-0000-0000-0000774F0000}"/>
    <cellStyle name="Output 6 2 4 4 3 2" xfId="20344" xr:uid="{00000000-0005-0000-0000-0000784F0000}"/>
    <cellStyle name="Output 6 2 4 4 4" xfId="20345" xr:uid="{00000000-0005-0000-0000-0000794F0000}"/>
    <cellStyle name="Output 6 2 4 4 4 2" xfId="20346" xr:uid="{00000000-0005-0000-0000-00007A4F0000}"/>
    <cellStyle name="Output 6 2 4 4 5" xfId="20347" xr:uid="{00000000-0005-0000-0000-00007B4F0000}"/>
    <cellStyle name="Output 6 2 4 4 6" xfId="29679" xr:uid="{00000000-0005-0000-0000-0000EF730000}"/>
    <cellStyle name="Output 6 2 4 5" xfId="20348" xr:uid="{00000000-0005-0000-0000-00007C4F0000}"/>
    <cellStyle name="Output 6 2 4 5 2" xfId="20349" xr:uid="{00000000-0005-0000-0000-00007D4F0000}"/>
    <cellStyle name="Output 6 2 4 5 2 2" xfId="20350" xr:uid="{00000000-0005-0000-0000-00007E4F0000}"/>
    <cellStyle name="Output 6 2 4 5 3" xfId="20351" xr:uid="{00000000-0005-0000-0000-00007F4F0000}"/>
    <cellStyle name="Output 6 2 4 5 3 2" xfId="20352" xr:uid="{00000000-0005-0000-0000-0000804F0000}"/>
    <cellStyle name="Output 6 2 4 5 4" xfId="20353" xr:uid="{00000000-0005-0000-0000-0000814F0000}"/>
    <cellStyle name="Output 6 2 4 5 5" xfId="32356" xr:uid="{00000000-0005-0000-0000-0000647E0000}"/>
    <cellStyle name="Output 6 2 4 6" xfId="20354" xr:uid="{00000000-0005-0000-0000-0000824F0000}"/>
    <cellStyle name="Output 6 2 4 6 2" xfId="20355" xr:uid="{00000000-0005-0000-0000-0000834F0000}"/>
    <cellStyle name="Output 6 2 4 6 2 2" xfId="28717" xr:uid="{00000000-0005-0000-0000-00002D700000}"/>
    <cellStyle name="Output 6 2 4 7" xfId="20356" xr:uid="{00000000-0005-0000-0000-0000844F0000}"/>
    <cellStyle name="Output 6 2 4 7 2" xfId="20357" xr:uid="{00000000-0005-0000-0000-0000854F0000}"/>
    <cellStyle name="Output 6 2 4 7 3" xfId="27928" xr:uid="{00000000-0005-0000-0000-0000186D0000}"/>
    <cellStyle name="Output 6 2 4 8" xfId="20358" xr:uid="{00000000-0005-0000-0000-0000864F0000}"/>
    <cellStyle name="Output 6 2 4 9" xfId="31455" xr:uid="{00000000-0005-0000-0000-0000DF7A0000}"/>
    <cellStyle name="Output 6 2 5" xfId="971" xr:uid="{00000000-0005-0000-0000-0000CB030000}"/>
    <cellStyle name="Output 6 2 5 2" xfId="1997" xr:uid="{00000000-0005-0000-0000-0000CD070000}"/>
    <cellStyle name="Output 6 2 5 2 2" xfId="20359" xr:uid="{00000000-0005-0000-0000-0000874F0000}"/>
    <cellStyle name="Output 6 2 5 2 2 2" xfId="20360" xr:uid="{00000000-0005-0000-0000-0000884F0000}"/>
    <cellStyle name="Output 6 2 5 2 2 2 2" xfId="20361" xr:uid="{00000000-0005-0000-0000-0000894F0000}"/>
    <cellStyle name="Output 6 2 5 2 2 2 2 2" xfId="26470" xr:uid="{00000000-0005-0000-0000-000066670000}"/>
    <cellStyle name="Output 6 2 5 2 2 2 3" xfId="26292" xr:uid="{00000000-0005-0000-0000-0000B4660000}"/>
    <cellStyle name="Output 6 2 5 2 2 3" xfId="20362" xr:uid="{00000000-0005-0000-0000-00008A4F0000}"/>
    <cellStyle name="Output 6 2 5 2 2 3 2" xfId="20363" xr:uid="{00000000-0005-0000-0000-00008B4F0000}"/>
    <cellStyle name="Output 6 2 5 2 2 3 3" xfId="27992" xr:uid="{00000000-0005-0000-0000-0000586D0000}"/>
    <cellStyle name="Output 6 2 5 2 2 4" xfId="20364" xr:uid="{00000000-0005-0000-0000-00008C4F0000}"/>
    <cellStyle name="Output 6 2 5 2 3" xfId="20365" xr:uid="{00000000-0005-0000-0000-00008D4F0000}"/>
    <cellStyle name="Output 6 2 5 2 3 2" xfId="20366" xr:uid="{00000000-0005-0000-0000-00008E4F0000}"/>
    <cellStyle name="Output 6 2 5 2 4" xfId="20367" xr:uid="{00000000-0005-0000-0000-00008F4F0000}"/>
    <cellStyle name="Output 6 2 5 2 4 2" xfId="20368" xr:uid="{00000000-0005-0000-0000-0000904F0000}"/>
    <cellStyle name="Output 6 2 5 2 4 2 2" xfId="28218" xr:uid="{00000000-0005-0000-0000-00003A6E0000}"/>
    <cellStyle name="Output 6 2 5 2 5" xfId="20369" xr:uid="{00000000-0005-0000-0000-0000914F0000}"/>
    <cellStyle name="Output 6 2 5 2 6" xfId="32086" xr:uid="{00000000-0005-0000-0000-0000567D0000}"/>
    <cellStyle name="Output 6 2 5 3" xfId="20370" xr:uid="{00000000-0005-0000-0000-0000924F0000}"/>
    <cellStyle name="Output 6 2 5 3 2" xfId="20371" xr:uid="{00000000-0005-0000-0000-0000934F0000}"/>
    <cellStyle name="Output 6 2 5 3 2 2" xfId="20372" xr:uid="{00000000-0005-0000-0000-0000944F0000}"/>
    <cellStyle name="Output 6 2 5 3 3" xfId="20373" xr:uid="{00000000-0005-0000-0000-0000954F0000}"/>
    <cellStyle name="Output 6 2 5 3 3 2" xfId="20374" xr:uid="{00000000-0005-0000-0000-0000964F0000}"/>
    <cellStyle name="Output 6 2 5 3 3 3" xfId="27732" xr:uid="{00000000-0005-0000-0000-0000546C0000}"/>
    <cellStyle name="Output 6 2 5 3 4" xfId="20375" xr:uid="{00000000-0005-0000-0000-0000974F0000}"/>
    <cellStyle name="Output 6 2 5 4" xfId="20376" xr:uid="{00000000-0005-0000-0000-0000984F0000}"/>
    <cellStyle name="Output 6 2 5 4 2" xfId="20377" xr:uid="{00000000-0005-0000-0000-0000994F0000}"/>
    <cellStyle name="Output 6 2 5 5" xfId="20378" xr:uid="{00000000-0005-0000-0000-00009A4F0000}"/>
    <cellStyle name="Output 6 2 5 5 2" xfId="20379" xr:uid="{00000000-0005-0000-0000-00009B4F0000}"/>
    <cellStyle name="Output 6 2 5 6" xfId="20380" xr:uid="{00000000-0005-0000-0000-00009C4F0000}"/>
    <cellStyle name="Output 6 2 5 7" xfId="31628" xr:uid="{00000000-0005-0000-0000-00008C7B0000}"/>
    <cellStyle name="Output 6 2 6" xfId="968" xr:uid="{00000000-0005-0000-0000-0000C8030000}"/>
    <cellStyle name="Output 6 2 6 2" xfId="1994" xr:uid="{00000000-0005-0000-0000-0000CA070000}"/>
    <cellStyle name="Output 6 2 6 2 2" xfId="20381" xr:uid="{00000000-0005-0000-0000-00009D4F0000}"/>
    <cellStyle name="Output 6 2 6 2 2 2" xfId="20382" xr:uid="{00000000-0005-0000-0000-00009E4F0000}"/>
    <cellStyle name="Output 6 2 6 2 2 2 2" xfId="20383" xr:uid="{00000000-0005-0000-0000-00009F4F0000}"/>
    <cellStyle name="Output 6 2 6 2 2 3" xfId="20384" xr:uid="{00000000-0005-0000-0000-0000A04F0000}"/>
    <cellStyle name="Output 6 2 6 2 2 3 2" xfId="20385" xr:uid="{00000000-0005-0000-0000-0000A14F0000}"/>
    <cellStyle name="Output 6 2 6 2 2 4" xfId="20386" xr:uid="{00000000-0005-0000-0000-0000A24F0000}"/>
    <cellStyle name="Output 6 2 6 2 3" xfId="20387" xr:uid="{00000000-0005-0000-0000-0000A34F0000}"/>
    <cellStyle name="Output 6 2 6 2 3 2" xfId="20388" xr:uid="{00000000-0005-0000-0000-0000A44F0000}"/>
    <cellStyle name="Output 6 2 6 2 4" xfId="20389" xr:uid="{00000000-0005-0000-0000-0000A54F0000}"/>
    <cellStyle name="Output 6 2 6 2 4 2" xfId="20390" xr:uid="{00000000-0005-0000-0000-0000A64F0000}"/>
    <cellStyle name="Output 6 2 6 2 4 2 2" xfId="30225" xr:uid="{00000000-0005-0000-0000-000011760000}"/>
    <cellStyle name="Output 6 2 6 2 4 3" xfId="31283" xr:uid="{00000000-0005-0000-0000-0000337A0000}"/>
    <cellStyle name="Output 6 2 6 2 5" xfId="20391" xr:uid="{00000000-0005-0000-0000-0000A74F0000}"/>
    <cellStyle name="Output 6 2 6 2 5 2" xfId="30930" xr:uid="{00000000-0005-0000-0000-0000D2780000}"/>
    <cellStyle name="Output 6 2 6 2 6" xfId="28720" xr:uid="{00000000-0005-0000-0000-000030700000}"/>
    <cellStyle name="Output 6 2 6 3" xfId="20392" xr:uid="{00000000-0005-0000-0000-0000A84F0000}"/>
    <cellStyle name="Output 6 2 6 3 2" xfId="20393" xr:uid="{00000000-0005-0000-0000-0000A94F0000}"/>
    <cellStyle name="Output 6 2 6 3 2 2" xfId="20394" xr:uid="{00000000-0005-0000-0000-0000AA4F0000}"/>
    <cellStyle name="Output 6 2 6 3 2 2 2" xfId="29007" xr:uid="{00000000-0005-0000-0000-00004F710000}"/>
    <cellStyle name="Output 6 2 6 3 3" xfId="20395" xr:uid="{00000000-0005-0000-0000-0000AB4F0000}"/>
    <cellStyle name="Output 6 2 6 3 3 2" xfId="20396" xr:uid="{00000000-0005-0000-0000-0000AC4F0000}"/>
    <cellStyle name="Output 6 2 6 3 4" xfId="20397" xr:uid="{00000000-0005-0000-0000-0000AD4F0000}"/>
    <cellStyle name="Output 6 2 6 3 5" xfId="30686" xr:uid="{00000000-0005-0000-0000-0000DE770000}"/>
    <cellStyle name="Output 6 2 6 4" xfId="20398" xr:uid="{00000000-0005-0000-0000-0000AE4F0000}"/>
    <cellStyle name="Output 6 2 6 4 2" xfId="20399" xr:uid="{00000000-0005-0000-0000-0000AF4F0000}"/>
    <cellStyle name="Output 6 2 6 4 2 2" xfId="26305" xr:uid="{00000000-0005-0000-0000-0000C1660000}"/>
    <cellStyle name="Output 6 2 6 5" xfId="20400" xr:uid="{00000000-0005-0000-0000-0000B04F0000}"/>
    <cellStyle name="Output 6 2 6 5 2" xfId="20401" xr:uid="{00000000-0005-0000-0000-0000B14F0000}"/>
    <cellStyle name="Output 6 2 6 6" xfId="20402" xr:uid="{00000000-0005-0000-0000-0000B24F0000}"/>
    <cellStyle name="Output 6 2 7" xfId="1544" xr:uid="{00000000-0005-0000-0000-000008060000}"/>
    <cellStyle name="Output 6 2 7 2" xfId="20403" xr:uid="{00000000-0005-0000-0000-0000B34F0000}"/>
    <cellStyle name="Output 6 2 7 2 2" xfId="20404" xr:uid="{00000000-0005-0000-0000-0000B44F0000}"/>
    <cellStyle name="Output 6 2 7 2 2 2" xfId="20405" xr:uid="{00000000-0005-0000-0000-0000B54F0000}"/>
    <cellStyle name="Output 6 2 7 2 3" xfId="20406" xr:uid="{00000000-0005-0000-0000-0000B64F0000}"/>
    <cellStyle name="Output 6 2 7 2 3 2" xfId="20407" xr:uid="{00000000-0005-0000-0000-0000B74F0000}"/>
    <cellStyle name="Output 6 2 7 2 3 2 2" xfId="26789" xr:uid="{00000000-0005-0000-0000-0000A5680000}"/>
    <cellStyle name="Output 6 2 7 2 4" xfId="20408" xr:uid="{00000000-0005-0000-0000-0000B84F0000}"/>
    <cellStyle name="Output 6 2 7 2 4 2" xfId="27738" xr:uid="{00000000-0005-0000-0000-00005A6C0000}"/>
    <cellStyle name="Output 6 2 7 3" xfId="20409" xr:uid="{00000000-0005-0000-0000-0000B94F0000}"/>
    <cellStyle name="Output 6 2 7 3 2" xfId="20410" xr:uid="{00000000-0005-0000-0000-0000BA4F0000}"/>
    <cellStyle name="Output 6 2 7 3 3" xfId="28145" xr:uid="{00000000-0005-0000-0000-0000F16D0000}"/>
    <cellStyle name="Output 6 2 7 4" xfId="20411" xr:uid="{00000000-0005-0000-0000-0000BB4F0000}"/>
    <cellStyle name="Output 6 2 7 4 2" xfId="20412" xr:uid="{00000000-0005-0000-0000-0000BC4F0000}"/>
    <cellStyle name="Output 6 2 7 5" xfId="20413" xr:uid="{00000000-0005-0000-0000-0000BD4F0000}"/>
    <cellStyle name="Output 6 2 8" xfId="20414" xr:uid="{00000000-0005-0000-0000-0000BE4F0000}"/>
    <cellStyle name="Output 6 2 8 2" xfId="20415" xr:uid="{00000000-0005-0000-0000-0000BF4F0000}"/>
    <cellStyle name="Output 6 2 9" xfId="20416" xr:uid="{00000000-0005-0000-0000-0000C04F0000}"/>
    <cellStyle name="Output 6 2 9 2" xfId="20417" xr:uid="{00000000-0005-0000-0000-0000C14F0000}"/>
    <cellStyle name="Output 6 2 9 3" xfId="27908" xr:uid="{00000000-0005-0000-0000-0000046D0000}"/>
    <cellStyle name="Output 6 3" xfId="397" xr:uid="{00000000-0005-0000-0000-00008D010000}"/>
    <cellStyle name="Output 6 3 10" xfId="31369" xr:uid="{00000000-0005-0000-0000-0000897A0000}"/>
    <cellStyle name="Output 6 3 2" xfId="1326" xr:uid="{00000000-0005-0000-0000-00002E050000}"/>
    <cellStyle name="Output 6 3 2 2" xfId="1588" xr:uid="{00000000-0005-0000-0000-000034060000}"/>
    <cellStyle name="Output 6 3 2 2 2" xfId="2573" xr:uid="{00000000-0005-0000-0000-00000D0A0000}"/>
    <cellStyle name="Output 6 3 2 2 2 2" xfId="20418" xr:uid="{00000000-0005-0000-0000-0000C24F0000}"/>
    <cellStyle name="Output 6 3 2 2 2 2 2" xfId="20419" xr:uid="{00000000-0005-0000-0000-0000C34F0000}"/>
    <cellStyle name="Output 6 3 2 2 2 2 2 2" xfId="20420" xr:uid="{00000000-0005-0000-0000-0000C44F0000}"/>
    <cellStyle name="Output 6 3 2 2 2 2 3" xfId="20421" xr:uid="{00000000-0005-0000-0000-0000C54F0000}"/>
    <cellStyle name="Output 6 3 2 2 2 2 3 2" xfId="20422" xr:uid="{00000000-0005-0000-0000-0000C64F0000}"/>
    <cellStyle name="Output 6 3 2 2 2 2 3 2 2" xfId="28706" xr:uid="{00000000-0005-0000-0000-000022700000}"/>
    <cellStyle name="Output 6 3 2 2 2 2 3 3" xfId="29096" xr:uid="{00000000-0005-0000-0000-0000A8710000}"/>
    <cellStyle name="Output 6 3 2 2 2 2 4" xfId="20423" xr:uid="{00000000-0005-0000-0000-0000C74F0000}"/>
    <cellStyle name="Output 6 3 2 2 2 2 4 2" xfId="28919" xr:uid="{00000000-0005-0000-0000-0000F7700000}"/>
    <cellStyle name="Output 6 3 2 2 2 3" xfId="20424" xr:uid="{00000000-0005-0000-0000-0000C84F0000}"/>
    <cellStyle name="Output 6 3 2 2 2 3 2" xfId="20425" xr:uid="{00000000-0005-0000-0000-0000C94F0000}"/>
    <cellStyle name="Output 6 3 2 2 2 3 3" xfId="27883" xr:uid="{00000000-0005-0000-0000-0000EB6C0000}"/>
    <cellStyle name="Output 6 3 2 2 2 4" xfId="20426" xr:uid="{00000000-0005-0000-0000-0000CA4F0000}"/>
    <cellStyle name="Output 6 3 2 2 2 4 2" xfId="20427" xr:uid="{00000000-0005-0000-0000-0000CB4F0000}"/>
    <cellStyle name="Output 6 3 2 2 2 4 2 2" xfId="29715" xr:uid="{00000000-0005-0000-0000-000013740000}"/>
    <cellStyle name="Output 6 3 2 2 2 5" xfId="20428" xr:uid="{00000000-0005-0000-0000-0000CC4F0000}"/>
    <cellStyle name="Output 6 3 2 2 2 6" xfId="26117" xr:uid="{00000000-0005-0000-0000-000005660000}"/>
    <cellStyle name="Output 6 3 2 2 3" xfId="20429" xr:uid="{00000000-0005-0000-0000-0000CD4F0000}"/>
    <cellStyle name="Output 6 3 2 2 3 2" xfId="20430" xr:uid="{00000000-0005-0000-0000-0000CE4F0000}"/>
    <cellStyle name="Output 6 3 2 2 3 2 2" xfId="20431" xr:uid="{00000000-0005-0000-0000-0000CF4F0000}"/>
    <cellStyle name="Output 6 3 2 2 3 2 3" xfId="30655" xr:uid="{00000000-0005-0000-0000-0000BF770000}"/>
    <cellStyle name="Output 6 3 2 2 3 3" xfId="20432" xr:uid="{00000000-0005-0000-0000-0000D04F0000}"/>
    <cellStyle name="Output 6 3 2 2 3 3 2" xfId="20433" xr:uid="{00000000-0005-0000-0000-0000D14F0000}"/>
    <cellStyle name="Output 6 3 2 2 3 3 3" xfId="27212" xr:uid="{00000000-0005-0000-0000-00004C6A0000}"/>
    <cellStyle name="Output 6 3 2 2 3 4" xfId="20434" xr:uid="{00000000-0005-0000-0000-0000D24F0000}"/>
    <cellStyle name="Output 6 3 2 2 4" xfId="20435" xr:uid="{00000000-0005-0000-0000-0000D34F0000}"/>
    <cellStyle name="Output 6 3 2 2 4 2" xfId="20436" xr:uid="{00000000-0005-0000-0000-0000D44F0000}"/>
    <cellStyle name="Output 6 3 2 2 4 3" xfId="29847" xr:uid="{00000000-0005-0000-0000-000097740000}"/>
    <cellStyle name="Output 6 3 2 2 5" xfId="20437" xr:uid="{00000000-0005-0000-0000-0000D54F0000}"/>
    <cellStyle name="Output 6 3 2 2 5 2" xfId="20438" xr:uid="{00000000-0005-0000-0000-0000D64F0000}"/>
    <cellStyle name="Output 6 3 2 2 5 3" xfId="27083" xr:uid="{00000000-0005-0000-0000-0000CB690000}"/>
    <cellStyle name="Output 6 3 2 2 6" xfId="20439" xr:uid="{00000000-0005-0000-0000-0000D74F0000}"/>
    <cellStyle name="Output 6 3 2 2 7" xfId="31789" xr:uid="{00000000-0005-0000-0000-00002D7C0000}"/>
    <cellStyle name="Output 6 3 2 3" xfId="2317" xr:uid="{00000000-0005-0000-0000-00000D090000}"/>
    <cellStyle name="Output 6 3 2 3 2" xfId="20440" xr:uid="{00000000-0005-0000-0000-0000D84F0000}"/>
    <cellStyle name="Output 6 3 2 3 2 2" xfId="20441" xr:uid="{00000000-0005-0000-0000-0000D94F0000}"/>
    <cellStyle name="Output 6 3 2 3 2 2 2" xfId="20442" xr:uid="{00000000-0005-0000-0000-0000DA4F0000}"/>
    <cellStyle name="Output 6 3 2 3 2 3" xfId="20443" xr:uid="{00000000-0005-0000-0000-0000DB4F0000}"/>
    <cellStyle name="Output 6 3 2 3 2 3 2" xfId="20444" xr:uid="{00000000-0005-0000-0000-0000DC4F0000}"/>
    <cellStyle name="Output 6 3 2 3 2 3 2 2" xfId="29729" xr:uid="{00000000-0005-0000-0000-000021740000}"/>
    <cellStyle name="Output 6 3 2 3 2 4" xfId="20445" xr:uid="{00000000-0005-0000-0000-0000DD4F0000}"/>
    <cellStyle name="Output 6 3 2 3 3" xfId="20446" xr:uid="{00000000-0005-0000-0000-0000DE4F0000}"/>
    <cellStyle name="Output 6 3 2 3 3 2" xfId="20447" xr:uid="{00000000-0005-0000-0000-0000DF4F0000}"/>
    <cellStyle name="Output 6 3 2 3 3 3" xfId="27178" xr:uid="{00000000-0005-0000-0000-00002A6A0000}"/>
    <cellStyle name="Output 6 3 2 3 4" xfId="20448" xr:uid="{00000000-0005-0000-0000-0000E04F0000}"/>
    <cellStyle name="Output 6 3 2 3 4 2" xfId="20449" xr:uid="{00000000-0005-0000-0000-0000E14F0000}"/>
    <cellStyle name="Output 6 3 2 3 4 3" xfId="29301" xr:uid="{00000000-0005-0000-0000-000075720000}"/>
    <cellStyle name="Output 6 3 2 3 5" xfId="20450" xr:uid="{00000000-0005-0000-0000-0000E24F0000}"/>
    <cellStyle name="Output 6 3 2 4" xfId="20451" xr:uid="{00000000-0005-0000-0000-0000E34F0000}"/>
    <cellStyle name="Output 6 3 2 4 2" xfId="20452" xr:uid="{00000000-0005-0000-0000-0000E44F0000}"/>
    <cellStyle name="Output 6 3 2 4 2 2" xfId="20453" xr:uid="{00000000-0005-0000-0000-0000E54F0000}"/>
    <cellStyle name="Output 6 3 2 4 2 2 2" xfId="29730" xr:uid="{00000000-0005-0000-0000-000022740000}"/>
    <cellStyle name="Output 6 3 2 4 3" xfId="20454" xr:uid="{00000000-0005-0000-0000-0000E64F0000}"/>
    <cellStyle name="Output 6 3 2 4 3 2" xfId="20455" xr:uid="{00000000-0005-0000-0000-0000E74F0000}"/>
    <cellStyle name="Output 6 3 2 4 4" xfId="20456" xr:uid="{00000000-0005-0000-0000-0000E84F0000}"/>
    <cellStyle name="Output 6 3 2 5" xfId="20457" xr:uid="{00000000-0005-0000-0000-0000E94F0000}"/>
    <cellStyle name="Output 6 3 2 5 2" xfId="20458" xr:uid="{00000000-0005-0000-0000-0000EA4F0000}"/>
    <cellStyle name="Output 6 3 2 5 2 2" xfId="28761" xr:uid="{00000000-0005-0000-0000-000059700000}"/>
    <cellStyle name="Output 6 3 2 6" xfId="20459" xr:uid="{00000000-0005-0000-0000-0000EB4F0000}"/>
    <cellStyle name="Output 6 3 2 6 2" xfId="20460" xr:uid="{00000000-0005-0000-0000-0000EC4F0000}"/>
    <cellStyle name="Output 6 3 2 7" xfId="20461" xr:uid="{00000000-0005-0000-0000-0000ED4F0000}"/>
    <cellStyle name="Output 6 3 2 7 2" xfId="25832" xr:uid="{00000000-0005-0000-0000-0000E8640000}"/>
    <cellStyle name="Output 6 3 2 8" xfId="31448" xr:uid="{00000000-0005-0000-0000-0000D87A0000}"/>
    <cellStyle name="Output 6 3 3" xfId="1101" xr:uid="{00000000-0005-0000-0000-00004D040000}"/>
    <cellStyle name="Output 6 3 3 2" xfId="2108" xr:uid="{00000000-0005-0000-0000-00003C080000}"/>
    <cellStyle name="Output 6 3 3 2 2" xfId="20462" xr:uid="{00000000-0005-0000-0000-0000EE4F0000}"/>
    <cellStyle name="Output 6 3 3 2 2 2" xfId="20463" xr:uid="{00000000-0005-0000-0000-0000EF4F0000}"/>
    <cellStyle name="Output 6 3 3 2 2 2 2" xfId="20464" xr:uid="{00000000-0005-0000-0000-0000F04F0000}"/>
    <cellStyle name="Output 6 3 3 2 2 2 3" xfId="30400" xr:uid="{00000000-0005-0000-0000-0000C0760000}"/>
    <cellStyle name="Output 6 3 3 2 2 3" xfId="20465" xr:uid="{00000000-0005-0000-0000-0000F14F0000}"/>
    <cellStyle name="Output 6 3 3 2 2 3 2" xfId="20466" xr:uid="{00000000-0005-0000-0000-0000F24F0000}"/>
    <cellStyle name="Output 6 3 3 2 2 3 2 2" xfId="31027" xr:uid="{00000000-0005-0000-0000-000033790000}"/>
    <cellStyle name="Output 6 3 3 2 2 4" xfId="20467" xr:uid="{00000000-0005-0000-0000-0000F34F0000}"/>
    <cellStyle name="Output 6 3 3 2 3" xfId="20468" xr:uid="{00000000-0005-0000-0000-0000F44F0000}"/>
    <cellStyle name="Output 6 3 3 2 3 2" xfId="20469" xr:uid="{00000000-0005-0000-0000-0000F54F0000}"/>
    <cellStyle name="Output 6 3 3 2 3 2 2" xfId="26617" xr:uid="{00000000-0005-0000-0000-0000F9670000}"/>
    <cellStyle name="Output 6 3 3 2 4" xfId="20470" xr:uid="{00000000-0005-0000-0000-0000F64F0000}"/>
    <cellStyle name="Output 6 3 3 2 4 2" xfId="20471" xr:uid="{00000000-0005-0000-0000-0000F74F0000}"/>
    <cellStyle name="Output 6 3 3 2 5" xfId="20472" xr:uid="{00000000-0005-0000-0000-0000F84F0000}"/>
    <cellStyle name="Output 6 3 3 2 6" xfId="32153" xr:uid="{00000000-0005-0000-0000-0000997D0000}"/>
    <cellStyle name="Output 6 3 3 3" xfId="20473" xr:uid="{00000000-0005-0000-0000-0000F94F0000}"/>
    <cellStyle name="Output 6 3 3 3 2" xfId="20474" xr:uid="{00000000-0005-0000-0000-0000FA4F0000}"/>
    <cellStyle name="Output 6 3 3 3 2 2" xfId="20475" xr:uid="{00000000-0005-0000-0000-0000FB4F0000}"/>
    <cellStyle name="Output 6 3 3 3 3" xfId="20476" xr:uid="{00000000-0005-0000-0000-0000FC4F0000}"/>
    <cellStyle name="Output 6 3 3 3 3 2" xfId="20477" xr:uid="{00000000-0005-0000-0000-0000FD4F0000}"/>
    <cellStyle name="Output 6 3 3 3 4" xfId="20478" xr:uid="{00000000-0005-0000-0000-0000FE4F0000}"/>
    <cellStyle name="Output 6 3 3 4" xfId="20479" xr:uid="{00000000-0005-0000-0000-0000FF4F0000}"/>
    <cellStyle name="Output 6 3 3 4 2" xfId="20480" xr:uid="{00000000-0005-0000-0000-000000500000}"/>
    <cellStyle name="Output 6 3 3 5" xfId="20481" xr:uid="{00000000-0005-0000-0000-000001500000}"/>
    <cellStyle name="Output 6 3 3 5 2" xfId="20482" xr:uid="{00000000-0005-0000-0000-000002500000}"/>
    <cellStyle name="Output 6 3 3 5 3" xfId="30293" xr:uid="{00000000-0005-0000-0000-000055760000}"/>
    <cellStyle name="Output 6 3 3 6" xfId="20483" xr:uid="{00000000-0005-0000-0000-000003500000}"/>
    <cellStyle name="Output 6 3 4" xfId="1270" xr:uid="{00000000-0005-0000-0000-0000F6040000}"/>
    <cellStyle name="Output 6 3 4 2" xfId="2266" xr:uid="{00000000-0005-0000-0000-0000DA080000}"/>
    <cellStyle name="Output 6 3 4 2 2" xfId="20484" xr:uid="{00000000-0005-0000-0000-000004500000}"/>
    <cellStyle name="Output 6 3 4 2 2 2" xfId="20485" xr:uid="{00000000-0005-0000-0000-000005500000}"/>
    <cellStyle name="Output 6 3 4 2 2 2 2" xfId="20486" xr:uid="{00000000-0005-0000-0000-000006500000}"/>
    <cellStyle name="Output 6 3 4 2 2 2 3" xfId="29500" xr:uid="{00000000-0005-0000-0000-00003C730000}"/>
    <cellStyle name="Output 6 3 4 2 2 3" xfId="20487" xr:uid="{00000000-0005-0000-0000-000007500000}"/>
    <cellStyle name="Output 6 3 4 2 2 3 2" xfId="20488" xr:uid="{00000000-0005-0000-0000-000008500000}"/>
    <cellStyle name="Output 6 3 4 2 2 4" xfId="20489" xr:uid="{00000000-0005-0000-0000-000009500000}"/>
    <cellStyle name="Output 6 3 4 2 3" xfId="20490" xr:uid="{00000000-0005-0000-0000-00000A500000}"/>
    <cellStyle name="Output 6 3 4 2 3 2" xfId="20491" xr:uid="{00000000-0005-0000-0000-00000B500000}"/>
    <cellStyle name="Output 6 3 4 2 3 2 2" xfId="29591" xr:uid="{00000000-0005-0000-0000-000097730000}"/>
    <cellStyle name="Output 6 3 4 2 3 3" xfId="25540" xr:uid="{00000000-0005-0000-0000-0000C4630000}"/>
    <cellStyle name="Output 6 3 4 2 4" xfId="20492" xr:uid="{00000000-0005-0000-0000-00000C500000}"/>
    <cellStyle name="Output 6 3 4 2 4 2" xfId="20493" xr:uid="{00000000-0005-0000-0000-00000D500000}"/>
    <cellStyle name="Output 6 3 4 2 5" xfId="20494" xr:uid="{00000000-0005-0000-0000-00000E500000}"/>
    <cellStyle name="Output 6 3 4 3" xfId="20495" xr:uid="{00000000-0005-0000-0000-00000F500000}"/>
    <cellStyle name="Output 6 3 4 3 2" xfId="20496" xr:uid="{00000000-0005-0000-0000-000010500000}"/>
    <cellStyle name="Output 6 3 4 3 2 2" xfId="20497" xr:uid="{00000000-0005-0000-0000-000011500000}"/>
    <cellStyle name="Output 6 3 4 3 3" xfId="20498" xr:uid="{00000000-0005-0000-0000-000012500000}"/>
    <cellStyle name="Output 6 3 4 3 3 2" xfId="20499" xr:uid="{00000000-0005-0000-0000-000013500000}"/>
    <cellStyle name="Output 6 3 4 3 3 3" xfId="26099" xr:uid="{00000000-0005-0000-0000-0000F3650000}"/>
    <cellStyle name="Output 6 3 4 3 4" xfId="20500" xr:uid="{00000000-0005-0000-0000-000014500000}"/>
    <cellStyle name="Output 6 3 4 3 5" xfId="32600" xr:uid="{00000000-0005-0000-0000-0000587F0000}"/>
    <cellStyle name="Output 6 3 4 4" xfId="20501" xr:uid="{00000000-0005-0000-0000-000015500000}"/>
    <cellStyle name="Output 6 3 4 4 2" xfId="20502" xr:uid="{00000000-0005-0000-0000-000016500000}"/>
    <cellStyle name="Output 6 3 4 5" xfId="20503" xr:uid="{00000000-0005-0000-0000-000017500000}"/>
    <cellStyle name="Output 6 3 4 5 2" xfId="20504" xr:uid="{00000000-0005-0000-0000-000018500000}"/>
    <cellStyle name="Output 6 3 4 5 2 2" xfId="29507" xr:uid="{00000000-0005-0000-0000-000043730000}"/>
    <cellStyle name="Output 6 3 4 6" xfId="20505" xr:uid="{00000000-0005-0000-0000-000019500000}"/>
    <cellStyle name="Output 6 3 4 6 2" xfId="27202" xr:uid="{00000000-0005-0000-0000-0000426A0000}"/>
    <cellStyle name="Output 6 3 4 7" xfId="30367" xr:uid="{00000000-0005-0000-0000-00009F760000}"/>
    <cellStyle name="Output 6 3 5" xfId="1838" xr:uid="{00000000-0005-0000-0000-00002E070000}"/>
    <cellStyle name="Output 6 3 5 2" xfId="20506" xr:uid="{00000000-0005-0000-0000-00001A500000}"/>
    <cellStyle name="Output 6 3 5 2 2" xfId="20507" xr:uid="{00000000-0005-0000-0000-00001B500000}"/>
    <cellStyle name="Output 6 3 5 2 2 2" xfId="20508" xr:uid="{00000000-0005-0000-0000-00001C500000}"/>
    <cellStyle name="Output 6 3 5 2 3" xfId="20509" xr:uid="{00000000-0005-0000-0000-00001D500000}"/>
    <cellStyle name="Output 6 3 5 2 3 2" xfId="20510" xr:uid="{00000000-0005-0000-0000-00001E500000}"/>
    <cellStyle name="Output 6 3 5 2 4" xfId="20511" xr:uid="{00000000-0005-0000-0000-00001F500000}"/>
    <cellStyle name="Output 6 3 5 3" xfId="20512" xr:uid="{00000000-0005-0000-0000-000020500000}"/>
    <cellStyle name="Output 6 3 5 3 2" xfId="20513" xr:uid="{00000000-0005-0000-0000-000021500000}"/>
    <cellStyle name="Output 6 3 5 3 2 2" xfId="26248" xr:uid="{00000000-0005-0000-0000-000088660000}"/>
    <cellStyle name="Output 6 3 5 4" xfId="20514" xr:uid="{00000000-0005-0000-0000-000022500000}"/>
    <cellStyle name="Output 6 3 5 4 2" xfId="20515" xr:uid="{00000000-0005-0000-0000-000023500000}"/>
    <cellStyle name="Output 6 3 5 5" xfId="20516" xr:uid="{00000000-0005-0000-0000-000024500000}"/>
    <cellStyle name="Output 6 3 6" xfId="20517" xr:uid="{00000000-0005-0000-0000-000025500000}"/>
    <cellStyle name="Output 6 3 6 2" xfId="20518" xr:uid="{00000000-0005-0000-0000-000026500000}"/>
    <cellStyle name="Output 6 3 6 2 2" xfId="20519" xr:uid="{00000000-0005-0000-0000-000027500000}"/>
    <cellStyle name="Output 6 3 6 3" xfId="20520" xr:uid="{00000000-0005-0000-0000-000028500000}"/>
    <cellStyle name="Output 6 3 6 3 2" xfId="20521" xr:uid="{00000000-0005-0000-0000-000029500000}"/>
    <cellStyle name="Output 6 3 6 4" xfId="20522" xr:uid="{00000000-0005-0000-0000-00002A500000}"/>
    <cellStyle name="Output 6 3 7" xfId="20523" xr:uid="{00000000-0005-0000-0000-00002B500000}"/>
    <cellStyle name="Output 6 3 7 2" xfId="20524" xr:uid="{00000000-0005-0000-0000-00002C500000}"/>
    <cellStyle name="Output 6 3 7 2 2" xfId="30986" xr:uid="{00000000-0005-0000-0000-00000A790000}"/>
    <cellStyle name="Output 6 3 8" xfId="20525" xr:uid="{00000000-0005-0000-0000-00002D500000}"/>
    <cellStyle name="Output 6 3 8 2" xfId="20526" xr:uid="{00000000-0005-0000-0000-00002E500000}"/>
    <cellStyle name="Output 6 3 9" xfId="20527" xr:uid="{00000000-0005-0000-0000-00002F500000}"/>
    <cellStyle name="Output 6 4" xfId="854" xr:uid="{00000000-0005-0000-0000-000056030000}"/>
    <cellStyle name="Output 6 4 2" xfId="1391" xr:uid="{00000000-0005-0000-0000-00006F050000}"/>
    <cellStyle name="Output 6 4 2 2" xfId="1653" xr:uid="{00000000-0005-0000-0000-000075060000}"/>
    <cellStyle name="Output 6 4 2 2 2" xfId="2638" xr:uid="{00000000-0005-0000-0000-00004E0A0000}"/>
    <cellStyle name="Output 6 4 2 2 2 2" xfId="20528" xr:uid="{00000000-0005-0000-0000-000030500000}"/>
    <cellStyle name="Output 6 4 2 2 2 2 2" xfId="20529" xr:uid="{00000000-0005-0000-0000-000031500000}"/>
    <cellStyle name="Output 6 4 2 2 2 2 2 2" xfId="20530" xr:uid="{00000000-0005-0000-0000-000032500000}"/>
    <cellStyle name="Output 6 4 2 2 2 2 3" xfId="20531" xr:uid="{00000000-0005-0000-0000-000033500000}"/>
    <cellStyle name="Output 6 4 2 2 2 2 3 2" xfId="20532" xr:uid="{00000000-0005-0000-0000-000034500000}"/>
    <cellStyle name="Output 6 4 2 2 2 2 3 2 2" xfId="30910" xr:uid="{00000000-0005-0000-0000-0000BE780000}"/>
    <cellStyle name="Output 6 4 2 2 2 2 3 3" xfId="28438" xr:uid="{00000000-0005-0000-0000-0000166F0000}"/>
    <cellStyle name="Output 6 4 2 2 2 2 4" xfId="20533" xr:uid="{00000000-0005-0000-0000-000035500000}"/>
    <cellStyle name="Output 6 4 2 2 2 2 5" xfId="30040" xr:uid="{00000000-0005-0000-0000-000058750000}"/>
    <cellStyle name="Output 6 4 2 2 2 3" xfId="20534" xr:uid="{00000000-0005-0000-0000-000036500000}"/>
    <cellStyle name="Output 6 4 2 2 2 3 2" xfId="20535" xr:uid="{00000000-0005-0000-0000-000037500000}"/>
    <cellStyle name="Output 6 4 2 2 2 3 3" xfId="30957" xr:uid="{00000000-0005-0000-0000-0000ED780000}"/>
    <cellStyle name="Output 6 4 2 2 2 4" xfId="20536" xr:uid="{00000000-0005-0000-0000-000038500000}"/>
    <cellStyle name="Output 6 4 2 2 2 4 2" xfId="20537" xr:uid="{00000000-0005-0000-0000-000039500000}"/>
    <cellStyle name="Output 6 4 2 2 2 4 3" xfId="27789" xr:uid="{00000000-0005-0000-0000-00008D6C0000}"/>
    <cellStyle name="Output 6 4 2 2 2 5" xfId="20538" xr:uid="{00000000-0005-0000-0000-00003A500000}"/>
    <cellStyle name="Output 6 4 2 2 2 6" xfId="32263" xr:uid="{00000000-0005-0000-0000-0000077E0000}"/>
    <cellStyle name="Output 6 4 2 2 3" xfId="20539" xr:uid="{00000000-0005-0000-0000-00003B500000}"/>
    <cellStyle name="Output 6 4 2 2 3 2" xfId="20540" xr:uid="{00000000-0005-0000-0000-00003C500000}"/>
    <cellStyle name="Output 6 4 2 2 3 2 2" xfId="20541" xr:uid="{00000000-0005-0000-0000-00003D500000}"/>
    <cellStyle name="Output 6 4 2 2 3 2 2 2" xfId="26309" xr:uid="{00000000-0005-0000-0000-0000C5660000}"/>
    <cellStyle name="Output 6 4 2 2 3 2 3" xfId="27653" xr:uid="{00000000-0005-0000-0000-0000056C0000}"/>
    <cellStyle name="Output 6 4 2 2 3 3" xfId="20542" xr:uid="{00000000-0005-0000-0000-00003E500000}"/>
    <cellStyle name="Output 6 4 2 2 3 3 2" xfId="20543" xr:uid="{00000000-0005-0000-0000-00003F500000}"/>
    <cellStyle name="Output 6 4 2 2 3 4" xfId="20544" xr:uid="{00000000-0005-0000-0000-000040500000}"/>
    <cellStyle name="Output 6 4 2 2 4" xfId="20545" xr:uid="{00000000-0005-0000-0000-000041500000}"/>
    <cellStyle name="Output 6 4 2 2 4 2" xfId="20546" xr:uid="{00000000-0005-0000-0000-000042500000}"/>
    <cellStyle name="Output 6 4 2 2 4 3" xfId="26493" xr:uid="{00000000-0005-0000-0000-00007D670000}"/>
    <cellStyle name="Output 6 4 2 2 5" xfId="20547" xr:uid="{00000000-0005-0000-0000-000043500000}"/>
    <cellStyle name="Output 6 4 2 2 5 2" xfId="20548" xr:uid="{00000000-0005-0000-0000-000044500000}"/>
    <cellStyle name="Output 6 4 2 2 6" xfId="20549" xr:uid="{00000000-0005-0000-0000-000045500000}"/>
    <cellStyle name="Output 6 4 2 3" xfId="2382" xr:uid="{00000000-0005-0000-0000-00004E090000}"/>
    <cellStyle name="Output 6 4 2 3 2" xfId="20550" xr:uid="{00000000-0005-0000-0000-000046500000}"/>
    <cellStyle name="Output 6 4 2 3 2 2" xfId="20551" xr:uid="{00000000-0005-0000-0000-000047500000}"/>
    <cellStyle name="Output 6 4 2 3 2 2 2" xfId="20552" xr:uid="{00000000-0005-0000-0000-000048500000}"/>
    <cellStyle name="Output 6 4 2 3 2 3" xfId="20553" xr:uid="{00000000-0005-0000-0000-000049500000}"/>
    <cellStyle name="Output 6 4 2 3 2 3 2" xfId="20554" xr:uid="{00000000-0005-0000-0000-00004A500000}"/>
    <cellStyle name="Output 6 4 2 3 2 4" xfId="20555" xr:uid="{00000000-0005-0000-0000-00004B500000}"/>
    <cellStyle name="Output 6 4 2 3 3" xfId="20556" xr:uid="{00000000-0005-0000-0000-00004C500000}"/>
    <cellStyle name="Output 6 4 2 3 3 2" xfId="20557" xr:uid="{00000000-0005-0000-0000-00004D500000}"/>
    <cellStyle name="Output 6 4 2 3 4" xfId="20558" xr:uid="{00000000-0005-0000-0000-00004E500000}"/>
    <cellStyle name="Output 6 4 2 3 4 2" xfId="20559" xr:uid="{00000000-0005-0000-0000-00004F500000}"/>
    <cellStyle name="Output 6 4 2 3 5" xfId="20560" xr:uid="{00000000-0005-0000-0000-000050500000}"/>
    <cellStyle name="Output 6 4 2 4" xfId="20561" xr:uid="{00000000-0005-0000-0000-000051500000}"/>
    <cellStyle name="Output 6 4 2 4 2" xfId="20562" xr:uid="{00000000-0005-0000-0000-000052500000}"/>
    <cellStyle name="Output 6 4 2 4 2 2" xfId="20563" xr:uid="{00000000-0005-0000-0000-000053500000}"/>
    <cellStyle name="Output 6 4 2 4 3" xfId="20564" xr:uid="{00000000-0005-0000-0000-000054500000}"/>
    <cellStyle name="Output 6 4 2 4 3 2" xfId="20565" xr:uid="{00000000-0005-0000-0000-000055500000}"/>
    <cellStyle name="Output 6 4 2 4 4" xfId="20566" xr:uid="{00000000-0005-0000-0000-000056500000}"/>
    <cellStyle name="Output 6 4 2 5" xfId="20567" xr:uid="{00000000-0005-0000-0000-000057500000}"/>
    <cellStyle name="Output 6 4 2 5 2" xfId="20568" xr:uid="{00000000-0005-0000-0000-000058500000}"/>
    <cellStyle name="Output 6 4 2 6" xfId="20569" xr:uid="{00000000-0005-0000-0000-000059500000}"/>
    <cellStyle name="Output 6 4 2 6 2" xfId="20570" xr:uid="{00000000-0005-0000-0000-00005A500000}"/>
    <cellStyle name="Output 6 4 2 6 3" xfId="26520" xr:uid="{00000000-0005-0000-0000-000098670000}"/>
    <cellStyle name="Output 6 4 2 7" xfId="20571" xr:uid="{00000000-0005-0000-0000-00005B500000}"/>
    <cellStyle name="Output 6 4 2 8" xfId="31504" xr:uid="{00000000-0005-0000-0000-0000107B0000}"/>
    <cellStyle name="Output 6 4 3" xfId="869" xr:uid="{00000000-0005-0000-0000-000065030000}"/>
    <cellStyle name="Output 6 4 3 2" xfId="1922" xr:uid="{00000000-0005-0000-0000-000082070000}"/>
    <cellStyle name="Output 6 4 3 2 2" xfId="20572" xr:uid="{00000000-0005-0000-0000-00005C500000}"/>
    <cellStyle name="Output 6 4 3 2 2 2" xfId="20573" xr:uid="{00000000-0005-0000-0000-00005D500000}"/>
    <cellStyle name="Output 6 4 3 2 2 2 2" xfId="20574" xr:uid="{00000000-0005-0000-0000-00005E500000}"/>
    <cellStyle name="Output 6 4 3 2 2 3" xfId="20575" xr:uid="{00000000-0005-0000-0000-00005F500000}"/>
    <cellStyle name="Output 6 4 3 2 2 3 2" xfId="20576" xr:uid="{00000000-0005-0000-0000-000060500000}"/>
    <cellStyle name="Output 6 4 3 2 2 4" xfId="20577" xr:uid="{00000000-0005-0000-0000-000061500000}"/>
    <cellStyle name="Output 6 4 3 2 3" xfId="20578" xr:uid="{00000000-0005-0000-0000-000062500000}"/>
    <cellStyle name="Output 6 4 3 2 3 2" xfId="20579" xr:uid="{00000000-0005-0000-0000-000063500000}"/>
    <cellStyle name="Output 6 4 3 2 4" xfId="20580" xr:uid="{00000000-0005-0000-0000-000064500000}"/>
    <cellStyle name="Output 6 4 3 2 4 2" xfId="20581" xr:uid="{00000000-0005-0000-0000-000065500000}"/>
    <cellStyle name="Output 6 4 3 2 5" xfId="20582" xr:uid="{00000000-0005-0000-0000-000066500000}"/>
    <cellStyle name="Output 6 4 3 2 6" xfId="29140" xr:uid="{00000000-0005-0000-0000-0000D4710000}"/>
    <cellStyle name="Output 6 4 3 3" xfId="20583" xr:uid="{00000000-0005-0000-0000-000067500000}"/>
    <cellStyle name="Output 6 4 3 3 2" xfId="20584" xr:uid="{00000000-0005-0000-0000-000068500000}"/>
    <cellStyle name="Output 6 4 3 3 2 2" xfId="20585" xr:uid="{00000000-0005-0000-0000-000069500000}"/>
    <cellStyle name="Output 6 4 3 3 3" xfId="20586" xr:uid="{00000000-0005-0000-0000-00006A500000}"/>
    <cellStyle name="Output 6 4 3 3 3 2" xfId="20587" xr:uid="{00000000-0005-0000-0000-00006B500000}"/>
    <cellStyle name="Output 6 4 3 3 3 2 2" xfId="31271" xr:uid="{00000000-0005-0000-0000-0000277A0000}"/>
    <cellStyle name="Output 6 4 3 3 4" xfId="20588" xr:uid="{00000000-0005-0000-0000-00006C500000}"/>
    <cellStyle name="Output 6 4 3 3 4 2" xfId="28337" xr:uid="{00000000-0005-0000-0000-0000B16E0000}"/>
    <cellStyle name="Output 6 4 3 3 5" xfId="32396" xr:uid="{00000000-0005-0000-0000-00008C7E0000}"/>
    <cellStyle name="Output 6 4 3 4" xfId="20589" xr:uid="{00000000-0005-0000-0000-00006D500000}"/>
    <cellStyle name="Output 6 4 3 4 2" xfId="20590" xr:uid="{00000000-0005-0000-0000-00006E500000}"/>
    <cellStyle name="Output 6 4 3 5" xfId="20591" xr:uid="{00000000-0005-0000-0000-00006F500000}"/>
    <cellStyle name="Output 6 4 3 5 2" xfId="20592" xr:uid="{00000000-0005-0000-0000-000070500000}"/>
    <cellStyle name="Output 6 4 3 5 2 2" xfId="29161" xr:uid="{00000000-0005-0000-0000-0000E9710000}"/>
    <cellStyle name="Output 6 4 3 6" xfId="20593" xr:uid="{00000000-0005-0000-0000-000071500000}"/>
    <cellStyle name="Output 6 4 4" xfId="793" xr:uid="{00000000-0005-0000-0000-000019030000}"/>
    <cellStyle name="Output 6 4 4 2" xfId="1872" xr:uid="{00000000-0005-0000-0000-000050070000}"/>
    <cellStyle name="Output 6 4 4 2 2" xfId="20594" xr:uid="{00000000-0005-0000-0000-000072500000}"/>
    <cellStyle name="Output 6 4 4 2 2 2" xfId="20595" xr:uid="{00000000-0005-0000-0000-000073500000}"/>
    <cellStyle name="Output 6 4 4 2 2 2 2" xfId="20596" xr:uid="{00000000-0005-0000-0000-000074500000}"/>
    <cellStyle name="Output 6 4 4 2 2 2 2 2" xfId="26459" xr:uid="{00000000-0005-0000-0000-00005B670000}"/>
    <cellStyle name="Output 6 4 4 2 2 3" xfId="20597" xr:uid="{00000000-0005-0000-0000-000075500000}"/>
    <cellStyle name="Output 6 4 4 2 2 3 2" xfId="20598" xr:uid="{00000000-0005-0000-0000-000076500000}"/>
    <cellStyle name="Output 6 4 4 2 2 4" xfId="20599" xr:uid="{00000000-0005-0000-0000-000077500000}"/>
    <cellStyle name="Output 6 4 4 2 2 4 2" xfId="25478" xr:uid="{00000000-0005-0000-0000-000086630000}"/>
    <cellStyle name="Output 6 4 4 2 3" xfId="20600" xr:uid="{00000000-0005-0000-0000-000078500000}"/>
    <cellStyle name="Output 6 4 4 2 3 2" xfId="20601" xr:uid="{00000000-0005-0000-0000-000079500000}"/>
    <cellStyle name="Output 6 4 4 2 3 3" xfId="25823" xr:uid="{00000000-0005-0000-0000-0000DF640000}"/>
    <cellStyle name="Output 6 4 4 2 4" xfId="20602" xr:uid="{00000000-0005-0000-0000-00007A500000}"/>
    <cellStyle name="Output 6 4 4 2 4 2" xfId="20603" xr:uid="{00000000-0005-0000-0000-00007B500000}"/>
    <cellStyle name="Output 6 4 4 2 4 2 2" xfId="29266" xr:uid="{00000000-0005-0000-0000-000052720000}"/>
    <cellStyle name="Output 6 4 4 2 4 3" xfId="29827" xr:uid="{00000000-0005-0000-0000-000083740000}"/>
    <cellStyle name="Output 6 4 4 2 5" xfId="20604" xr:uid="{00000000-0005-0000-0000-00007C500000}"/>
    <cellStyle name="Output 6 4 4 2 5 2" xfId="30359" xr:uid="{00000000-0005-0000-0000-000097760000}"/>
    <cellStyle name="Output 6 4 4 2 6" xfId="32008" xr:uid="{00000000-0005-0000-0000-0000087D0000}"/>
    <cellStyle name="Output 6 4 4 3" xfId="20605" xr:uid="{00000000-0005-0000-0000-00007D500000}"/>
    <cellStyle name="Output 6 4 4 3 2" xfId="20606" xr:uid="{00000000-0005-0000-0000-00007E500000}"/>
    <cellStyle name="Output 6 4 4 3 2 2" xfId="20607" xr:uid="{00000000-0005-0000-0000-00007F500000}"/>
    <cellStyle name="Output 6 4 4 3 3" xfId="20608" xr:uid="{00000000-0005-0000-0000-000080500000}"/>
    <cellStyle name="Output 6 4 4 3 3 2" xfId="20609" xr:uid="{00000000-0005-0000-0000-000081500000}"/>
    <cellStyle name="Output 6 4 4 3 4" xfId="20610" xr:uid="{00000000-0005-0000-0000-000082500000}"/>
    <cellStyle name="Output 6 4 4 3 4 2" xfId="30772" xr:uid="{00000000-0005-0000-0000-000034780000}"/>
    <cellStyle name="Output 6 4 4 3 5" xfId="32368" xr:uid="{00000000-0005-0000-0000-0000707E0000}"/>
    <cellStyle name="Output 6 4 4 4" xfId="20611" xr:uid="{00000000-0005-0000-0000-000083500000}"/>
    <cellStyle name="Output 6 4 4 4 2" xfId="20612" xr:uid="{00000000-0005-0000-0000-000084500000}"/>
    <cellStyle name="Output 6 4 4 4 2 2" xfId="28867" xr:uid="{00000000-0005-0000-0000-0000C3700000}"/>
    <cellStyle name="Output 6 4 4 5" xfId="20613" xr:uid="{00000000-0005-0000-0000-000085500000}"/>
    <cellStyle name="Output 6 4 4 5 2" xfId="20614" xr:uid="{00000000-0005-0000-0000-000086500000}"/>
    <cellStyle name="Output 6 4 4 5 2 2" xfId="31258" xr:uid="{00000000-0005-0000-0000-00001A7A0000}"/>
    <cellStyle name="Output 6 4 4 6" xfId="20615" xr:uid="{00000000-0005-0000-0000-000087500000}"/>
    <cellStyle name="Output 6 4 4 7" xfId="27009" xr:uid="{00000000-0005-0000-0000-000081690000}"/>
    <cellStyle name="Output 6 4 5" xfId="1907" xr:uid="{00000000-0005-0000-0000-000073070000}"/>
    <cellStyle name="Output 6 4 5 2" xfId="20616" xr:uid="{00000000-0005-0000-0000-000088500000}"/>
    <cellStyle name="Output 6 4 5 2 2" xfId="20617" xr:uid="{00000000-0005-0000-0000-000089500000}"/>
    <cellStyle name="Output 6 4 5 2 2 2" xfId="20618" xr:uid="{00000000-0005-0000-0000-00008A500000}"/>
    <cellStyle name="Output 6 4 5 2 2 3" xfId="28026" xr:uid="{00000000-0005-0000-0000-00007A6D0000}"/>
    <cellStyle name="Output 6 4 5 2 3" xfId="20619" xr:uid="{00000000-0005-0000-0000-00008B500000}"/>
    <cellStyle name="Output 6 4 5 2 3 2" xfId="20620" xr:uid="{00000000-0005-0000-0000-00008C500000}"/>
    <cellStyle name="Output 6 4 5 2 3 3" xfId="30897" xr:uid="{00000000-0005-0000-0000-0000B1780000}"/>
    <cellStyle name="Output 6 4 5 2 4" xfId="20621" xr:uid="{00000000-0005-0000-0000-00008D500000}"/>
    <cellStyle name="Output 6 4 5 2 4 2" xfId="26359" xr:uid="{00000000-0005-0000-0000-0000F7660000}"/>
    <cellStyle name="Output 6 4 5 3" xfId="20622" xr:uid="{00000000-0005-0000-0000-00008E500000}"/>
    <cellStyle name="Output 6 4 5 3 2" xfId="20623" xr:uid="{00000000-0005-0000-0000-00008F500000}"/>
    <cellStyle name="Output 6 4 5 4" xfId="20624" xr:uid="{00000000-0005-0000-0000-000090500000}"/>
    <cellStyle name="Output 6 4 5 4 2" xfId="20625" xr:uid="{00000000-0005-0000-0000-000091500000}"/>
    <cellStyle name="Output 6 4 5 4 2 2" xfId="26618" xr:uid="{00000000-0005-0000-0000-0000FA670000}"/>
    <cellStyle name="Output 6 4 5 4 3" xfId="26711" xr:uid="{00000000-0005-0000-0000-000057680000}"/>
    <cellStyle name="Output 6 4 5 5" xfId="20626" xr:uid="{00000000-0005-0000-0000-000092500000}"/>
    <cellStyle name="Output 6 4 5 5 2" xfId="27570" xr:uid="{00000000-0005-0000-0000-0000B26B0000}"/>
    <cellStyle name="Output 6 4 5 6" xfId="32034" xr:uid="{00000000-0005-0000-0000-0000227D0000}"/>
    <cellStyle name="Output 6 4 6" xfId="20627" xr:uid="{00000000-0005-0000-0000-000093500000}"/>
    <cellStyle name="Output 6 4 6 2" xfId="20628" xr:uid="{00000000-0005-0000-0000-000094500000}"/>
    <cellStyle name="Output 6 4 6 2 2" xfId="20629" xr:uid="{00000000-0005-0000-0000-000095500000}"/>
    <cellStyle name="Output 6 4 6 2 2 2" xfId="28658" xr:uid="{00000000-0005-0000-0000-0000F26F0000}"/>
    <cellStyle name="Output 6 4 6 3" xfId="20630" xr:uid="{00000000-0005-0000-0000-000096500000}"/>
    <cellStyle name="Output 6 4 6 3 2" xfId="20631" xr:uid="{00000000-0005-0000-0000-000097500000}"/>
    <cellStyle name="Output 6 4 6 3 2 2" xfId="31070" xr:uid="{00000000-0005-0000-0000-00005E790000}"/>
    <cellStyle name="Output 6 4 6 4" xfId="20632" xr:uid="{00000000-0005-0000-0000-000098500000}"/>
    <cellStyle name="Output 6 4 6 5" xfId="30646" xr:uid="{00000000-0005-0000-0000-0000B6770000}"/>
    <cellStyle name="Output 6 4 7" xfId="20633" xr:uid="{00000000-0005-0000-0000-000099500000}"/>
    <cellStyle name="Output 6 4 7 2" xfId="20634" xr:uid="{00000000-0005-0000-0000-00009A500000}"/>
    <cellStyle name="Output 6 4 7 3" xfId="28662" xr:uid="{00000000-0005-0000-0000-0000F66F0000}"/>
    <cellStyle name="Output 6 4 8" xfId="20635" xr:uid="{00000000-0005-0000-0000-00009B500000}"/>
    <cellStyle name="Output 6 4 8 2" xfId="20636" xr:uid="{00000000-0005-0000-0000-00009C500000}"/>
    <cellStyle name="Output 6 4 9" xfId="20637" xr:uid="{00000000-0005-0000-0000-00009D500000}"/>
    <cellStyle name="Output 6 5" xfId="1005" xr:uid="{00000000-0005-0000-0000-0000ED030000}"/>
    <cellStyle name="Output 6 5 10" xfId="31393" xr:uid="{00000000-0005-0000-0000-0000A17A0000}"/>
    <cellStyle name="Output 6 5 2" xfId="1433" xr:uid="{00000000-0005-0000-0000-000099050000}"/>
    <cellStyle name="Output 6 5 2 2" xfId="1695" xr:uid="{00000000-0005-0000-0000-00009F060000}"/>
    <cellStyle name="Output 6 5 2 2 2" xfId="2680" xr:uid="{00000000-0005-0000-0000-0000780A0000}"/>
    <cellStyle name="Output 6 5 2 2 2 2" xfId="20638" xr:uid="{00000000-0005-0000-0000-00009E500000}"/>
    <cellStyle name="Output 6 5 2 2 2 2 2" xfId="20639" xr:uid="{00000000-0005-0000-0000-00009F500000}"/>
    <cellStyle name="Output 6 5 2 2 2 2 2 2" xfId="20640" xr:uid="{00000000-0005-0000-0000-0000A0500000}"/>
    <cellStyle name="Output 6 5 2 2 2 2 2 2 2" xfId="25943" xr:uid="{00000000-0005-0000-0000-000057650000}"/>
    <cellStyle name="Output 6 5 2 2 2 2 3" xfId="20641" xr:uid="{00000000-0005-0000-0000-0000A1500000}"/>
    <cellStyle name="Output 6 5 2 2 2 2 3 2" xfId="20642" xr:uid="{00000000-0005-0000-0000-0000A2500000}"/>
    <cellStyle name="Output 6 5 2 2 2 2 4" xfId="20643" xr:uid="{00000000-0005-0000-0000-0000A3500000}"/>
    <cellStyle name="Output 6 5 2 2 2 2 5" xfId="29980" xr:uid="{00000000-0005-0000-0000-00001C750000}"/>
    <cellStyle name="Output 6 5 2 2 2 3" xfId="20644" xr:uid="{00000000-0005-0000-0000-0000A4500000}"/>
    <cellStyle name="Output 6 5 2 2 2 3 2" xfId="20645" xr:uid="{00000000-0005-0000-0000-0000A5500000}"/>
    <cellStyle name="Output 6 5 2 2 2 3 3" xfId="28515" xr:uid="{00000000-0005-0000-0000-0000636F0000}"/>
    <cellStyle name="Output 6 5 2 2 2 4" xfId="20646" xr:uid="{00000000-0005-0000-0000-0000A6500000}"/>
    <cellStyle name="Output 6 5 2 2 2 4 2" xfId="20647" xr:uid="{00000000-0005-0000-0000-0000A7500000}"/>
    <cellStyle name="Output 6 5 2 2 2 4 3" xfId="29677" xr:uid="{00000000-0005-0000-0000-0000ED730000}"/>
    <cellStyle name="Output 6 5 2 2 2 5" xfId="20648" xr:uid="{00000000-0005-0000-0000-0000A8500000}"/>
    <cellStyle name="Output 6 5 2 2 2 6" xfId="32290" xr:uid="{00000000-0005-0000-0000-0000227E0000}"/>
    <cellStyle name="Output 6 5 2 2 3" xfId="20649" xr:uid="{00000000-0005-0000-0000-0000A9500000}"/>
    <cellStyle name="Output 6 5 2 2 3 2" xfId="20650" xr:uid="{00000000-0005-0000-0000-0000AA500000}"/>
    <cellStyle name="Output 6 5 2 2 3 2 2" xfId="20651" xr:uid="{00000000-0005-0000-0000-0000AB500000}"/>
    <cellStyle name="Output 6 5 2 2 3 2 3" xfId="25503" xr:uid="{00000000-0005-0000-0000-00009F630000}"/>
    <cellStyle name="Output 6 5 2 2 3 3" xfId="20652" xr:uid="{00000000-0005-0000-0000-0000AC500000}"/>
    <cellStyle name="Output 6 5 2 2 3 3 2" xfId="20653" xr:uid="{00000000-0005-0000-0000-0000AD500000}"/>
    <cellStyle name="Output 6 5 2 2 3 4" xfId="20654" xr:uid="{00000000-0005-0000-0000-0000AE500000}"/>
    <cellStyle name="Output 6 5 2 2 3 5" xfId="26341" xr:uid="{00000000-0005-0000-0000-0000E5660000}"/>
    <cellStyle name="Output 6 5 2 2 4" xfId="20655" xr:uid="{00000000-0005-0000-0000-0000AF500000}"/>
    <cellStyle name="Output 6 5 2 2 4 2" xfId="20656" xr:uid="{00000000-0005-0000-0000-0000B0500000}"/>
    <cellStyle name="Output 6 5 2 2 4 3" xfId="27881" xr:uid="{00000000-0005-0000-0000-0000E96C0000}"/>
    <cellStyle name="Output 6 5 2 2 5" xfId="20657" xr:uid="{00000000-0005-0000-0000-0000B1500000}"/>
    <cellStyle name="Output 6 5 2 2 5 2" xfId="20658" xr:uid="{00000000-0005-0000-0000-0000B2500000}"/>
    <cellStyle name="Output 6 5 2 2 5 3" xfId="30389" xr:uid="{00000000-0005-0000-0000-0000B5760000}"/>
    <cellStyle name="Output 6 5 2 2 6" xfId="20659" xr:uid="{00000000-0005-0000-0000-0000B3500000}"/>
    <cellStyle name="Output 6 5 2 3" xfId="2424" xr:uid="{00000000-0005-0000-0000-000078090000}"/>
    <cellStyle name="Output 6 5 2 3 2" xfId="20660" xr:uid="{00000000-0005-0000-0000-0000B4500000}"/>
    <cellStyle name="Output 6 5 2 3 2 2" xfId="20661" xr:uid="{00000000-0005-0000-0000-0000B5500000}"/>
    <cellStyle name="Output 6 5 2 3 2 2 2" xfId="20662" xr:uid="{00000000-0005-0000-0000-0000B6500000}"/>
    <cellStyle name="Output 6 5 2 3 2 3" xfId="20663" xr:uid="{00000000-0005-0000-0000-0000B7500000}"/>
    <cellStyle name="Output 6 5 2 3 2 3 2" xfId="20664" xr:uid="{00000000-0005-0000-0000-0000B8500000}"/>
    <cellStyle name="Output 6 5 2 3 2 3 3" xfId="27794" xr:uid="{00000000-0005-0000-0000-0000926C0000}"/>
    <cellStyle name="Output 6 5 2 3 2 4" xfId="20665" xr:uid="{00000000-0005-0000-0000-0000B9500000}"/>
    <cellStyle name="Output 6 5 2 3 3" xfId="20666" xr:uid="{00000000-0005-0000-0000-0000BA500000}"/>
    <cellStyle name="Output 6 5 2 3 3 2" xfId="20667" xr:uid="{00000000-0005-0000-0000-0000BB500000}"/>
    <cellStyle name="Output 6 5 2 3 3 3" xfId="30872" xr:uid="{00000000-0005-0000-0000-000098780000}"/>
    <cellStyle name="Output 6 5 2 3 4" xfId="20668" xr:uid="{00000000-0005-0000-0000-0000BC500000}"/>
    <cellStyle name="Output 6 5 2 3 4 2" xfId="20669" xr:uid="{00000000-0005-0000-0000-0000BD500000}"/>
    <cellStyle name="Output 6 5 2 3 4 3" xfId="27934" xr:uid="{00000000-0005-0000-0000-00001E6D0000}"/>
    <cellStyle name="Output 6 5 2 3 5" xfId="20670" xr:uid="{00000000-0005-0000-0000-0000BE500000}"/>
    <cellStyle name="Output 6 5 2 3 6" xfId="27972" xr:uid="{00000000-0005-0000-0000-0000446D0000}"/>
    <cellStyle name="Output 6 5 2 4" xfId="20671" xr:uid="{00000000-0005-0000-0000-0000BF500000}"/>
    <cellStyle name="Output 6 5 2 4 2" xfId="20672" xr:uid="{00000000-0005-0000-0000-0000C0500000}"/>
    <cellStyle name="Output 6 5 2 4 2 2" xfId="20673" xr:uid="{00000000-0005-0000-0000-0000C1500000}"/>
    <cellStyle name="Output 6 5 2 4 2 2 2" xfId="29607" xr:uid="{00000000-0005-0000-0000-0000A7730000}"/>
    <cellStyle name="Output 6 5 2 4 2 3" xfId="27931" xr:uid="{00000000-0005-0000-0000-00001B6D0000}"/>
    <cellStyle name="Output 6 5 2 4 3" xfId="20674" xr:uid="{00000000-0005-0000-0000-0000C2500000}"/>
    <cellStyle name="Output 6 5 2 4 3 2" xfId="20675" xr:uid="{00000000-0005-0000-0000-0000C3500000}"/>
    <cellStyle name="Output 6 5 2 4 4" xfId="20676" xr:uid="{00000000-0005-0000-0000-0000C4500000}"/>
    <cellStyle name="Output 6 5 2 5" xfId="20677" xr:uid="{00000000-0005-0000-0000-0000C5500000}"/>
    <cellStyle name="Output 6 5 2 5 2" xfId="20678" xr:uid="{00000000-0005-0000-0000-0000C6500000}"/>
    <cellStyle name="Output 6 5 2 5 2 2" xfId="29260" xr:uid="{00000000-0005-0000-0000-00004C720000}"/>
    <cellStyle name="Output 6 5 2 5 3" xfId="30398" xr:uid="{00000000-0005-0000-0000-0000BE760000}"/>
    <cellStyle name="Output 6 5 2 6" xfId="20679" xr:uid="{00000000-0005-0000-0000-0000C7500000}"/>
    <cellStyle name="Output 6 5 2 6 2" xfId="20680" xr:uid="{00000000-0005-0000-0000-0000C8500000}"/>
    <cellStyle name="Output 6 5 2 6 2 2" xfId="31192" xr:uid="{00000000-0005-0000-0000-0000D8790000}"/>
    <cellStyle name="Output 6 5 2 6 3" xfId="30797" xr:uid="{00000000-0005-0000-0000-00004D780000}"/>
    <cellStyle name="Output 6 5 2 7" xfId="20681" xr:uid="{00000000-0005-0000-0000-0000C9500000}"/>
    <cellStyle name="Output 6 5 2 7 2" xfId="28859" xr:uid="{00000000-0005-0000-0000-0000BB700000}"/>
    <cellStyle name="Output 6 5 3" xfId="962" xr:uid="{00000000-0005-0000-0000-0000C2030000}"/>
    <cellStyle name="Output 6 5 3 2" xfId="1989" xr:uid="{00000000-0005-0000-0000-0000C5070000}"/>
    <cellStyle name="Output 6 5 3 2 2" xfId="20682" xr:uid="{00000000-0005-0000-0000-0000CA500000}"/>
    <cellStyle name="Output 6 5 3 2 2 2" xfId="20683" xr:uid="{00000000-0005-0000-0000-0000CB500000}"/>
    <cellStyle name="Output 6 5 3 2 2 2 2" xfId="20684" xr:uid="{00000000-0005-0000-0000-0000CC500000}"/>
    <cellStyle name="Output 6 5 3 2 2 3" xfId="20685" xr:uid="{00000000-0005-0000-0000-0000CD500000}"/>
    <cellStyle name="Output 6 5 3 2 2 3 2" xfId="20686" xr:uid="{00000000-0005-0000-0000-0000CE500000}"/>
    <cellStyle name="Output 6 5 3 2 2 3 2 2" xfId="28440" xr:uid="{00000000-0005-0000-0000-0000186F0000}"/>
    <cellStyle name="Output 6 5 3 2 2 4" xfId="20687" xr:uid="{00000000-0005-0000-0000-0000CF500000}"/>
    <cellStyle name="Output 6 5 3 2 2 4 2" xfId="29250" xr:uid="{00000000-0005-0000-0000-000042720000}"/>
    <cellStyle name="Output 6 5 3 2 3" xfId="20688" xr:uid="{00000000-0005-0000-0000-0000D0500000}"/>
    <cellStyle name="Output 6 5 3 2 3 2" xfId="20689" xr:uid="{00000000-0005-0000-0000-0000D1500000}"/>
    <cellStyle name="Output 6 5 3 2 3 2 2" xfId="29422" xr:uid="{00000000-0005-0000-0000-0000EE720000}"/>
    <cellStyle name="Output 6 5 3 2 4" xfId="20690" xr:uid="{00000000-0005-0000-0000-0000D2500000}"/>
    <cellStyle name="Output 6 5 3 2 4 2" xfId="20691" xr:uid="{00000000-0005-0000-0000-0000D3500000}"/>
    <cellStyle name="Output 6 5 3 2 5" xfId="20692" xr:uid="{00000000-0005-0000-0000-0000D4500000}"/>
    <cellStyle name="Output 6 5 3 2 5 2" xfId="27142" xr:uid="{00000000-0005-0000-0000-0000066A0000}"/>
    <cellStyle name="Output 6 5 3 2 6" xfId="32081" xr:uid="{00000000-0005-0000-0000-0000517D0000}"/>
    <cellStyle name="Output 6 5 3 3" xfId="20693" xr:uid="{00000000-0005-0000-0000-0000D5500000}"/>
    <cellStyle name="Output 6 5 3 3 2" xfId="20694" xr:uid="{00000000-0005-0000-0000-0000D6500000}"/>
    <cellStyle name="Output 6 5 3 3 2 2" xfId="20695" xr:uid="{00000000-0005-0000-0000-0000D7500000}"/>
    <cellStyle name="Output 6 5 3 3 3" xfId="20696" xr:uid="{00000000-0005-0000-0000-0000D8500000}"/>
    <cellStyle name="Output 6 5 3 3 3 2" xfId="20697" xr:uid="{00000000-0005-0000-0000-0000D9500000}"/>
    <cellStyle name="Output 6 5 3 3 4" xfId="20698" xr:uid="{00000000-0005-0000-0000-0000DA500000}"/>
    <cellStyle name="Output 6 5 3 3 5" xfId="32437" xr:uid="{00000000-0005-0000-0000-0000B57E0000}"/>
    <cellStyle name="Output 6 5 3 4" xfId="20699" xr:uid="{00000000-0005-0000-0000-0000DB500000}"/>
    <cellStyle name="Output 6 5 3 4 2" xfId="20700" xr:uid="{00000000-0005-0000-0000-0000DC500000}"/>
    <cellStyle name="Output 6 5 3 5" xfId="20701" xr:uid="{00000000-0005-0000-0000-0000DD500000}"/>
    <cellStyle name="Output 6 5 3 5 2" xfId="20702" xr:uid="{00000000-0005-0000-0000-0000DE500000}"/>
    <cellStyle name="Output 6 5 3 6" xfId="20703" xr:uid="{00000000-0005-0000-0000-0000DF500000}"/>
    <cellStyle name="Output 6 5 3 7" xfId="31624" xr:uid="{00000000-0005-0000-0000-0000887B0000}"/>
    <cellStyle name="Output 6 5 4" xfId="855" xr:uid="{00000000-0005-0000-0000-000057030000}"/>
    <cellStyle name="Output 6 5 4 2" xfId="1908" xr:uid="{00000000-0005-0000-0000-000074070000}"/>
    <cellStyle name="Output 6 5 4 2 2" xfId="20704" xr:uid="{00000000-0005-0000-0000-0000E0500000}"/>
    <cellStyle name="Output 6 5 4 2 2 2" xfId="20705" xr:uid="{00000000-0005-0000-0000-0000E1500000}"/>
    <cellStyle name="Output 6 5 4 2 2 2 2" xfId="20706" xr:uid="{00000000-0005-0000-0000-0000E2500000}"/>
    <cellStyle name="Output 6 5 4 2 2 3" xfId="20707" xr:uid="{00000000-0005-0000-0000-0000E3500000}"/>
    <cellStyle name="Output 6 5 4 2 2 3 2" xfId="20708" xr:uid="{00000000-0005-0000-0000-0000E4500000}"/>
    <cellStyle name="Output 6 5 4 2 2 3 3" xfId="26331" xr:uid="{00000000-0005-0000-0000-0000DB660000}"/>
    <cellStyle name="Output 6 5 4 2 2 4" xfId="20709" xr:uid="{00000000-0005-0000-0000-0000E5500000}"/>
    <cellStyle name="Output 6 5 4 2 2 5" xfId="28614" xr:uid="{00000000-0005-0000-0000-0000C66F0000}"/>
    <cellStyle name="Output 6 5 4 2 3" xfId="20710" xr:uid="{00000000-0005-0000-0000-0000E6500000}"/>
    <cellStyle name="Output 6 5 4 2 3 2" xfId="20711" xr:uid="{00000000-0005-0000-0000-0000E7500000}"/>
    <cellStyle name="Output 6 5 4 2 4" xfId="20712" xr:uid="{00000000-0005-0000-0000-0000E8500000}"/>
    <cellStyle name="Output 6 5 4 2 4 2" xfId="20713" xr:uid="{00000000-0005-0000-0000-0000E9500000}"/>
    <cellStyle name="Output 6 5 4 2 5" xfId="20714" xr:uid="{00000000-0005-0000-0000-0000EA500000}"/>
    <cellStyle name="Output 6 5 4 2 6" xfId="32035" xr:uid="{00000000-0005-0000-0000-0000237D0000}"/>
    <cellStyle name="Output 6 5 4 3" xfId="20715" xr:uid="{00000000-0005-0000-0000-0000EB500000}"/>
    <cellStyle name="Output 6 5 4 3 2" xfId="20716" xr:uid="{00000000-0005-0000-0000-0000EC500000}"/>
    <cellStyle name="Output 6 5 4 3 2 2" xfId="20717" xr:uid="{00000000-0005-0000-0000-0000ED500000}"/>
    <cellStyle name="Output 6 5 4 3 2 2 2" xfId="27274" xr:uid="{00000000-0005-0000-0000-00008A6A0000}"/>
    <cellStyle name="Output 6 5 4 3 3" xfId="20718" xr:uid="{00000000-0005-0000-0000-0000EE500000}"/>
    <cellStyle name="Output 6 5 4 3 3 2" xfId="20719" xr:uid="{00000000-0005-0000-0000-0000EF500000}"/>
    <cellStyle name="Output 6 5 4 3 3 2 2" xfId="27320" xr:uid="{00000000-0005-0000-0000-0000B86A0000}"/>
    <cellStyle name="Output 6 5 4 3 4" xfId="20720" xr:uid="{00000000-0005-0000-0000-0000F0500000}"/>
    <cellStyle name="Output 6 5 4 3 5" xfId="25289" xr:uid="{00000000-0005-0000-0000-0000C9620000}"/>
    <cellStyle name="Output 6 5 4 4" xfId="20721" xr:uid="{00000000-0005-0000-0000-0000F1500000}"/>
    <cellStyle name="Output 6 5 4 4 2" xfId="20722" xr:uid="{00000000-0005-0000-0000-0000F2500000}"/>
    <cellStyle name="Output 6 5 4 4 2 2" xfId="25455" xr:uid="{00000000-0005-0000-0000-00006F630000}"/>
    <cellStyle name="Output 6 5 4 5" xfId="20723" xr:uid="{00000000-0005-0000-0000-0000F3500000}"/>
    <cellStyle name="Output 6 5 4 5 2" xfId="20724" xr:uid="{00000000-0005-0000-0000-0000F4500000}"/>
    <cellStyle name="Output 6 5 4 6" xfId="20725" xr:uid="{00000000-0005-0000-0000-0000F5500000}"/>
    <cellStyle name="Output 6 5 4 7" xfId="29261" xr:uid="{00000000-0005-0000-0000-00004D720000}"/>
    <cellStyle name="Output 6 5 5" xfId="2024" xr:uid="{00000000-0005-0000-0000-0000E8070000}"/>
    <cellStyle name="Output 6 5 5 2" xfId="20726" xr:uid="{00000000-0005-0000-0000-0000F6500000}"/>
    <cellStyle name="Output 6 5 5 2 2" xfId="20727" xr:uid="{00000000-0005-0000-0000-0000F7500000}"/>
    <cellStyle name="Output 6 5 5 2 2 2" xfId="20728" xr:uid="{00000000-0005-0000-0000-0000F8500000}"/>
    <cellStyle name="Output 6 5 5 2 2 2 2" xfId="26712" xr:uid="{00000000-0005-0000-0000-000058680000}"/>
    <cellStyle name="Output 6 5 5 2 3" xfId="20729" xr:uid="{00000000-0005-0000-0000-0000F9500000}"/>
    <cellStyle name="Output 6 5 5 2 3 2" xfId="20730" xr:uid="{00000000-0005-0000-0000-0000FA500000}"/>
    <cellStyle name="Output 6 5 5 2 4" xfId="20731" xr:uid="{00000000-0005-0000-0000-0000FB500000}"/>
    <cellStyle name="Output 6 5 5 3" xfId="20732" xr:uid="{00000000-0005-0000-0000-0000FC500000}"/>
    <cellStyle name="Output 6 5 5 3 2" xfId="20733" xr:uid="{00000000-0005-0000-0000-0000FD500000}"/>
    <cellStyle name="Output 6 5 5 3 2 2" xfId="25410" xr:uid="{00000000-0005-0000-0000-000042630000}"/>
    <cellStyle name="Output 6 5 5 3 3" xfId="26685" xr:uid="{00000000-0005-0000-0000-00003D680000}"/>
    <cellStyle name="Output 6 5 5 4" xfId="20734" xr:uid="{00000000-0005-0000-0000-0000FE500000}"/>
    <cellStyle name="Output 6 5 5 4 2" xfId="20735" xr:uid="{00000000-0005-0000-0000-0000FF500000}"/>
    <cellStyle name="Output 6 5 5 4 3" xfId="27268" xr:uid="{00000000-0005-0000-0000-0000846A0000}"/>
    <cellStyle name="Output 6 5 5 5" xfId="20736" xr:uid="{00000000-0005-0000-0000-000000510000}"/>
    <cellStyle name="Output 6 5 5 6" xfId="30954" xr:uid="{00000000-0005-0000-0000-0000EA780000}"/>
    <cellStyle name="Output 6 5 6" xfId="20737" xr:uid="{00000000-0005-0000-0000-000001510000}"/>
    <cellStyle name="Output 6 5 6 2" xfId="20738" xr:uid="{00000000-0005-0000-0000-000002510000}"/>
    <cellStyle name="Output 6 5 6 2 2" xfId="20739" xr:uid="{00000000-0005-0000-0000-000003510000}"/>
    <cellStyle name="Output 6 5 6 3" xfId="20740" xr:uid="{00000000-0005-0000-0000-000004510000}"/>
    <cellStyle name="Output 6 5 6 3 2" xfId="20741" xr:uid="{00000000-0005-0000-0000-000005510000}"/>
    <cellStyle name="Output 6 5 6 4" xfId="20742" xr:uid="{00000000-0005-0000-0000-000006510000}"/>
    <cellStyle name="Output 6 5 7" xfId="20743" xr:uid="{00000000-0005-0000-0000-000007510000}"/>
    <cellStyle name="Output 6 5 7 2" xfId="20744" xr:uid="{00000000-0005-0000-0000-000008510000}"/>
    <cellStyle name="Output 6 5 7 3" xfId="28679" xr:uid="{00000000-0005-0000-0000-000007700000}"/>
    <cellStyle name="Output 6 5 8" xfId="20745" xr:uid="{00000000-0005-0000-0000-000009510000}"/>
    <cellStyle name="Output 6 5 8 2" xfId="20746" xr:uid="{00000000-0005-0000-0000-00000A510000}"/>
    <cellStyle name="Output 6 5 9" xfId="20747" xr:uid="{00000000-0005-0000-0000-00000B510000}"/>
    <cellStyle name="Output 6 5 9 2" xfId="30113" xr:uid="{00000000-0005-0000-0000-0000A1750000}"/>
    <cellStyle name="Output 6 6" xfId="959" xr:uid="{00000000-0005-0000-0000-0000BF030000}"/>
    <cellStyle name="Output 6 6 2" xfId="1416" xr:uid="{00000000-0005-0000-0000-000088050000}"/>
    <cellStyle name="Output 6 6 2 2" xfId="2407" xr:uid="{00000000-0005-0000-0000-000067090000}"/>
    <cellStyle name="Output 6 6 2 2 2" xfId="20748" xr:uid="{00000000-0005-0000-0000-00000C510000}"/>
    <cellStyle name="Output 6 6 2 2 2 2" xfId="20749" xr:uid="{00000000-0005-0000-0000-00000D510000}"/>
    <cellStyle name="Output 6 6 2 2 2 2 2" xfId="20750" xr:uid="{00000000-0005-0000-0000-00000E510000}"/>
    <cellStyle name="Output 6 6 2 2 2 3" xfId="20751" xr:uid="{00000000-0005-0000-0000-00000F510000}"/>
    <cellStyle name="Output 6 6 2 2 2 3 2" xfId="20752" xr:uid="{00000000-0005-0000-0000-000010510000}"/>
    <cellStyle name="Output 6 6 2 2 2 3 2 2" xfId="30852" xr:uid="{00000000-0005-0000-0000-000084780000}"/>
    <cellStyle name="Output 6 6 2 2 2 4" xfId="20753" xr:uid="{00000000-0005-0000-0000-000011510000}"/>
    <cellStyle name="Output 6 6 2 2 3" xfId="20754" xr:uid="{00000000-0005-0000-0000-000012510000}"/>
    <cellStyle name="Output 6 6 2 2 3 2" xfId="20755" xr:uid="{00000000-0005-0000-0000-000013510000}"/>
    <cellStyle name="Output 6 6 2 2 4" xfId="20756" xr:uid="{00000000-0005-0000-0000-000014510000}"/>
    <cellStyle name="Output 6 6 2 2 4 2" xfId="20757" xr:uid="{00000000-0005-0000-0000-000015510000}"/>
    <cellStyle name="Output 6 6 2 2 4 3" xfId="29705" xr:uid="{00000000-0005-0000-0000-000009740000}"/>
    <cellStyle name="Output 6 6 2 2 5" xfId="20758" xr:uid="{00000000-0005-0000-0000-000016510000}"/>
    <cellStyle name="Output 6 6 2 3" xfId="20759" xr:uid="{00000000-0005-0000-0000-000017510000}"/>
    <cellStyle name="Output 6 6 2 3 2" xfId="20760" xr:uid="{00000000-0005-0000-0000-000018510000}"/>
    <cellStyle name="Output 6 6 2 3 2 2" xfId="20761" xr:uid="{00000000-0005-0000-0000-000019510000}"/>
    <cellStyle name="Output 6 6 2 3 2 3" xfId="29685" xr:uid="{00000000-0005-0000-0000-0000F5730000}"/>
    <cellStyle name="Output 6 6 2 3 3" xfId="20762" xr:uid="{00000000-0005-0000-0000-00001A510000}"/>
    <cellStyle name="Output 6 6 2 3 3 2" xfId="20763" xr:uid="{00000000-0005-0000-0000-00001B510000}"/>
    <cellStyle name="Output 6 6 2 3 3 2 2" xfId="30262" xr:uid="{00000000-0005-0000-0000-000036760000}"/>
    <cellStyle name="Output 6 6 2 3 3 3" xfId="30038" xr:uid="{00000000-0005-0000-0000-000056750000}"/>
    <cellStyle name="Output 6 6 2 3 4" xfId="20764" xr:uid="{00000000-0005-0000-0000-00001C510000}"/>
    <cellStyle name="Output 6 6 2 4" xfId="20765" xr:uid="{00000000-0005-0000-0000-00001D510000}"/>
    <cellStyle name="Output 6 6 2 4 2" xfId="20766" xr:uid="{00000000-0005-0000-0000-00001E510000}"/>
    <cellStyle name="Output 6 6 2 4 2 2" xfId="30854" xr:uid="{00000000-0005-0000-0000-000086780000}"/>
    <cellStyle name="Output 6 6 2 4 3" xfId="25746" xr:uid="{00000000-0005-0000-0000-000092640000}"/>
    <cellStyle name="Output 6 6 2 5" xfId="20767" xr:uid="{00000000-0005-0000-0000-00001F510000}"/>
    <cellStyle name="Output 6 6 2 5 2" xfId="20768" xr:uid="{00000000-0005-0000-0000-000020510000}"/>
    <cellStyle name="Output 6 6 2 6" xfId="20769" xr:uid="{00000000-0005-0000-0000-000021510000}"/>
    <cellStyle name="Output 6 6 2 7" xfId="31722" xr:uid="{00000000-0005-0000-0000-0000EA7B0000}"/>
    <cellStyle name="Output 6 6 3" xfId="1678" xr:uid="{00000000-0005-0000-0000-00008E060000}"/>
    <cellStyle name="Output 6 6 3 2" xfId="2663" xr:uid="{00000000-0005-0000-0000-0000670A0000}"/>
    <cellStyle name="Output 6 6 3 2 2" xfId="20770" xr:uid="{00000000-0005-0000-0000-000022510000}"/>
    <cellStyle name="Output 6 6 3 2 2 2" xfId="20771" xr:uid="{00000000-0005-0000-0000-000023510000}"/>
    <cellStyle name="Output 6 6 3 2 2 2 2" xfId="20772" xr:uid="{00000000-0005-0000-0000-000024510000}"/>
    <cellStyle name="Output 6 6 3 2 2 3" xfId="20773" xr:uid="{00000000-0005-0000-0000-000025510000}"/>
    <cellStyle name="Output 6 6 3 2 2 3 2" xfId="20774" xr:uid="{00000000-0005-0000-0000-000026510000}"/>
    <cellStyle name="Output 6 6 3 2 2 3 2 2" xfId="29213" xr:uid="{00000000-0005-0000-0000-00001D720000}"/>
    <cellStyle name="Output 6 6 3 2 2 4" xfId="20775" xr:uid="{00000000-0005-0000-0000-000027510000}"/>
    <cellStyle name="Output 6 6 3 2 2 5" xfId="29893" xr:uid="{00000000-0005-0000-0000-0000C5740000}"/>
    <cellStyle name="Output 6 6 3 2 3" xfId="20776" xr:uid="{00000000-0005-0000-0000-000028510000}"/>
    <cellStyle name="Output 6 6 3 2 3 2" xfId="20777" xr:uid="{00000000-0005-0000-0000-000029510000}"/>
    <cellStyle name="Output 6 6 3 2 3 3" xfId="27991" xr:uid="{00000000-0005-0000-0000-0000576D0000}"/>
    <cellStyle name="Output 6 6 3 2 4" xfId="20778" xr:uid="{00000000-0005-0000-0000-00002A510000}"/>
    <cellStyle name="Output 6 6 3 2 4 2" xfId="20779" xr:uid="{00000000-0005-0000-0000-00002B510000}"/>
    <cellStyle name="Output 6 6 3 2 5" xfId="20780" xr:uid="{00000000-0005-0000-0000-00002C510000}"/>
    <cellStyle name="Output 6 6 3 2 6" xfId="32280" xr:uid="{00000000-0005-0000-0000-0000187E0000}"/>
    <cellStyle name="Output 6 6 3 3" xfId="20781" xr:uid="{00000000-0005-0000-0000-00002D510000}"/>
    <cellStyle name="Output 6 6 3 3 2" xfId="20782" xr:uid="{00000000-0005-0000-0000-00002E510000}"/>
    <cellStyle name="Output 6 6 3 3 2 2" xfId="20783" xr:uid="{00000000-0005-0000-0000-00002F510000}"/>
    <cellStyle name="Output 6 6 3 3 3" xfId="20784" xr:uid="{00000000-0005-0000-0000-000030510000}"/>
    <cellStyle name="Output 6 6 3 3 3 2" xfId="20785" xr:uid="{00000000-0005-0000-0000-000031510000}"/>
    <cellStyle name="Output 6 6 3 3 4" xfId="20786" xr:uid="{00000000-0005-0000-0000-000032510000}"/>
    <cellStyle name="Output 6 6 3 4" xfId="20787" xr:uid="{00000000-0005-0000-0000-000033510000}"/>
    <cellStyle name="Output 6 6 3 4 2" xfId="20788" xr:uid="{00000000-0005-0000-0000-000034510000}"/>
    <cellStyle name="Output 6 6 3 5" xfId="20789" xr:uid="{00000000-0005-0000-0000-000035510000}"/>
    <cellStyle name="Output 6 6 3 5 2" xfId="20790" xr:uid="{00000000-0005-0000-0000-000036510000}"/>
    <cellStyle name="Output 6 6 3 6" xfId="20791" xr:uid="{00000000-0005-0000-0000-000037510000}"/>
    <cellStyle name="Output 6 6 3 7" xfId="31839" xr:uid="{00000000-0005-0000-0000-00005F7C0000}"/>
    <cellStyle name="Output 6 6 4" xfId="1986" xr:uid="{00000000-0005-0000-0000-0000C2070000}"/>
    <cellStyle name="Output 6 6 4 2" xfId="20792" xr:uid="{00000000-0005-0000-0000-000038510000}"/>
    <cellStyle name="Output 6 6 4 2 2" xfId="20793" xr:uid="{00000000-0005-0000-0000-000039510000}"/>
    <cellStyle name="Output 6 6 4 2 2 2" xfId="20794" xr:uid="{00000000-0005-0000-0000-00003A510000}"/>
    <cellStyle name="Output 6 6 4 2 3" xfId="20795" xr:uid="{00000000-0005-0000-0000-00003B510000}"/>
    <cellStyle name="Output 6 6 4 2 3 2" xfId="20796" xr:uid="{00000000-0005-0000-0000-00003C510000}"/>
    <cellStyle name="Output 6 6 4 2 3 3" xfId="29147" xr:uid="{00000000-0005-0000-0000-0000DB710000}"/>
    <cellStyle name="Output 6 6 4 2 4" xfId="20797" xr:uid="{00000000-0005-0000-0000-00003D510000}"/>
    <cellStyle name="Output 6 6 4 3" xfId="20798" xr:uid="{00000000-0005-0000-0000-00003E510000}"/>
    <cellStyle name="Output 6 6 4 3 2" xfId="20799" xr:uid="{00000000-0005-0000-0000-00003F510000}"/>
    <cellStyle name="Output 6 6 4 4" xfId="20800" xr:uid="{00000000-0005-0000-0000-000040510000}"/>
    <cellStyle name="Output 6 6 4 4 2" xfId="20801" xr:uid="{00000000-0005-0000-0000-000041510000}"/>
    <cellStyle name="Output 6 6 4 5" xfId="20802" xr:uid="{00000000-0005-0000-0000-000042510000}"/>
    <cellStyle name="Output 6 6 4 5 2" xfId="26321" xr:uid="{00000000-0005-0000-0000-0000D1660000}"/>
    <cellStyle name="Output 6 6 4 6" xfId="32078" xr:uid="{00000000-0005-0000-0000-00004E7D0000}"/>
    <cellStyle name="Output 6 6 5" xfId="20803" xr:uid="{00000000-0005-0000-0000-000043510000}"/>
    <cellStyle name="Output 6 6 5 2" xfId="20804" xr:uid="{00000000-0005-0000-0000-000044510000}"/>
    <cellStyle name="Output 6 6 5 2 2" xfId="20805" xr:uid="{00000000-0005-0000-0000-000045510000}"/>
    <cellStyle name="Output 6 6 5 3" xfId="20806" xr:uid="{00000000-0005-0000-0000-000046510000}"/>
    <cellStyle name="Output 6 6 5 3 2" xfId="20807" xr:uid="{00000000-0005-0000-0000-000047510000}"/>
    <cellStyle name="Output 6 6 5 3 2 2" xfId="27286" xr:uid="{00000000-0005-0000-0000-0000966A0000}"/>
    <cellStyle name="Output 6 6 5 4" xfId="20808" xr:uid="{00000000-0005-0000-0000-000048510000}"/>
    <cellStyle name="Output 6 6 5 5" xfId="32434" xr:uid="{00000000-0005-0000-0000-0000B27E0000}"/>
    <cellStyle name="Output 6 6 6" xfId="20809" xr:uid="{00000000-0005-0000-0000-000049510000}"/>
    <cellStyle name="Output 6 6 6 2" xfId="20810" xr:uid="{00000000-0005-0000-0000-00004A510000}"/>
    <cellStyle name="Output 6 6 6 3" xfId="28848" xr:uid="{00000000-0005-0000-0000-0000B0700000}"/>
    <cellStyle name="Output 6 6 7" xfId="20811" xr:uid="{00000000-0005-0000-0000-00004B510000}"/>
    <cellStyle name="Output 6 6 7 2" xfId="20812" xr:uid="{00000000-0005-0000-0000-00004C510000}"/>
    <cellStyle name="Output 6 6 7 3" xfId="28909" xr:uid="{00000000-0005-0000-0000-0000ED700000}"/>
    <cellStyle name="Output 6 6 8" xfId="20813" xr:uid="{00000000-0005-0000-0000-00004D510000}"/>
    <cellStyle name="Output 6 6 9" xfId="29473" xr:uid="{00000000-0005-0000-0000-000021730000}"/>
    <cellStyle name="Output 6 7" xfId="806" xr:uid="{00000000-0005-0000-0000-000026030000}"/>
    <cellStyle name="Output 6 7 2" xfId="1882" xr:uid="{00000000-0005-0000-0000-00005A070000}"/>
    <cellStyle name="Output 6 7 2 2" xfId="20814" xr:uid="{00000000-0005-0000-0000-00004E510000}"/>
    <cellStyle name="Output 6 7 2 2 2" xfId="20815" xr:uid="{00000000-0005-0000-0000-00004F510000}"/>
    <cellStyle name="Output 6 7 2 2 2 2" xfId="20816" xr:uid="{00000000-0005-0000-0000-000050510000}"/>
    <cellStyle name="Output 6 7 2 2 3" xfId="20817" xr:uid="{00000000-0005-0000-0000-000051510000}"/>
    <cellStyle name="Output 6 7 2 2 3 2" xfId="20818" xr:uid="{00000000-0005-0000-0000-000052510000}"/>
    <cellStyle name="Output 6 7 2 2 4" xfId="20819" xr:uid="{00000000-0005-0000-0000-000053510000}"/>
    <cellStyle name="Output 6 7 2 2 4 2" xfId="30215" xr:uid="{00000000-0005-0000-0000-000007760000}"/>
    <cellStyle name="Output 6 7 2 3" xfId="20820" xr:uid="{00000000-0005-0000-0000-000054510000}"/>
    <cellStyle name="Output 6 7 2 3 2" xfId="20821" xr:uid="{00000000-0005-0000-0000-000055510000}"/>
    <cellStyle name="Output 6 7 2 4" xfId="20822" xr:uid="{00000000-0005-0000-0000-000056510000}"/>
    <cellStyle name="Output 6 7 2 4 2" xfId="20823" xr:uid="{00000000-0005-0000-0000-000057510000}"/>
    <cellStyle name="Output 6 7 2 4 2 2" xfId="30922" xr:uid="{00000000-0005-0000-0000-0000CA780000}"/>
    <cellStyle name="Output 6 7 2 5" xfId="20824" xr:uid="{00000000-0005-0000-0000-000058510000}"/>
    <cellStyle name="Output 6 7 2 6" xfId="32017" xr:uid="{00000000-0005-0000-0000-0000117D0000}"/>
    <cellStyle name="Output 6 7 3" xfId="20825" xr:uid="{00000000-0005-0000-0000-000059510000}"/>
    <cellStyle name="Output 6 7 3 2" xfId="20826" xr:uid="{00000000-0005-0000-0000-00005A510000}"/>
    <cellStyle name="Output 6 7 3 2 2" xfId="20827" xr:uid="{00000000-0005-0000-0000-00005B510000}"/>
    <cellStyle name="Output 6 7 3 2 2 2" xfId="30513" xr:uid="{00000000-0005-0000-0000-000031770000}"/>
    <cellStyle name="Output 6 7 3 3" xfId="20828" xr:uid="{00000000-0005-0000-0000-00005C510000}"/>
    <cellStyle name="Output 6 7 3 3 2" xfId="20829" xr:uid="{00000000-0005-0000-0000-00005D510000}"/>
    <cellStyle name="Output 6 7 3 3 3" xfId="30946" xr:uid="{00000000-0005-0000-0000-0000E2780000}"/>
    <cellStyle name="Output 6 7 3 4" xfId="20830" xr:uid="{00000000-0005-0000-0000-00005E510000}"/>
    <cellStyle name="Output 6 7 3 5" xfId="26251" xr:uid="{00000000-0005-0000-0000-00008B660000}"/>
    <cellStyle name="Output 6 7 4" xfId="20831" xr:uid="{00000000-0005-0000-0000-00005F510000}"/>
    <cellStyle name="Output 6 7 4 2" xfId="20832" xr:uid="{00000000-0005-0000-0000-000060510000}"/>
    <cellStyle name="Output 6 7 5" xfId="20833" xr:uid="{00000000-0005-0000-0000-000061510000}"/>
    <cellStyle name="Output 6 7 5 2" xfId="20834" xr:uid="{00000000-0005-0000-0000-000062510000}"/>
    <cellStyle name="Output 6 7 5 2 2" xfId="26162" xr:uid="{00000000-0005-0000-0000-000032660000}"/>
    <cellStyle name="Output 6 7 5 3" xfId="30916" xr:uid="{00000000-0005-0000-0000-0000C4780000}"/>
    <cellStyle name="Output 6 7 6" xfId="20835" xr:uid="{00000000-0005-0000-0000-000063510000}"/>
    <cellStyle name="Output 6 7 7" xfId="27474" xr:uid="{00000000-0005-0000-0000-0000526B0000}"/>
    <cellStyle name="Output 6 8" xfId="1166" xr:uid="{00000000-0005-0000-0000-00008E040000}"/>
    <cellStyle name="Output 6 8 2" xfId="2168" xr:uid="{00000000-0005-0000-0000-000078080000}"/>
    <cellStyle name="Output 6 8 2 2" xfId="20836" xr:uid="{00000000-0005-0000-0000-000064510000}"/>
    <cellStyle name="Output 6 8 2 2 2" xfId="20837" xr:uid="{00000000-0005-0000-0000-000065510000}"/>
    <cellStyle name="Output 6 8 2 2 2 2" xfId="20838" xr:uid="{00000000-0005-0000-0000-000066510000}"/>
    <cellStyle name="Output 6 8 2 2 3" xfId="20839" xr:uid="{00000000-0005-0000-0000-000067510000}"/>
    <cellStyle name="Output 6 8 2 2 3 2" xfId="20840" xr:uid="{00000000-0005-0000-0000-000068510000}"/>
    <cellStyle name="Output 6 8 2 2 4" xfId="20841" xr:uid="{00000000-0005-0000-0000-000069510000}"/>
    <cellStyle name="Output 6 8 2 2 5" xfId="26965" xr:uid="{00000000-0005-0000-0000-000055690000}"/>
    <cellStyle name="Output 6 8 2 3" xfId="20842" xr:uid="{00000000-0005-0000-0000-00006A510000}"/>
    <cellStyle name="Output 6 8 2 3 2" xfId="20843" xr:uid="{00000000-0005-0000-0000-00006B510000}"/>
    <cellStyle name="Output 6 8 2 4" xfId="20844" xr:uid="{00000000-0005-0000-0000-00006C510000}"/>
    <cellStyle name="Output 6 8 2 4 2" xfId="20845" xr:uid="{00000000-0005-0000-0000-00006D510000}"/>
    <cellStyle name="Output 6 8 2 4 3" xfId="30010" xr:uid="{00000000-0005-0000-0000-00003A750000}"/>
    <cellStyle name="Output 6 8 2 5" xfId="20846" xr:uid="{00000000-0005-0000-0000-00006E510000}"/>
    <cellStyle name="Output 6 8 2 6" xfId="32189" xr:uid="{00000000-0005-0000-0000-0000BD7D0000}"/>
    <cellStyle name="Output 6 8 3" xfId="20847" xr:uid="{00000000-0005-0000-0000-00006F510000}"/>
    <cellStyle name="Output 6 8 3 2" xfId="20848" xr:uid="{00000000-0005-0000-0000-000070510000}"/>
    <cellStyle name="Output 6 8 3 2 2" xfId="20849" xr:uid="{00000000-0005-0000-0000-000071510000}"/>
    <cellStyle name="Output 6 8 3 3" xfId="20850" xr:uid="{00000000-0005-0000-0000-000072510000}"/>
    <cellStyle name="Output 6 8 3 3 2" xfId="20851" xr:uid="{00000000-0005-0000-0000-000073510000}"/>
    <cellStyle name="Output 6 8 3 3 2 2" xfId="28149" xr:uid="{00000000-0005-0000-0000-0000F56D0000}"/>
    <cellStyle name="Output 6 8 3 4" xfId="20852" xr:uid="{00000000-0005-0000-0000-000074510000}"/>
    <cellStyle name="Output 6 8 3 4 2" xfId="28590" xr:uid="{00000000-0005-0000-0000-0000AE6F0000}"/>
    <cellStyle name="Output 6 8 4" xfId="20853" xr:uid="{00000000-0005-0000-0000-000075510000}"/>
    <cellStyle name="Output 6 8 4 2" xfId="20854" xr:uid="{00000000-0005-0000-0000-000076510000}"/>
    <cellStyle name="Output 6 8 4 3" xfId="27961" xr:uid="{00000000-0005-0000-0000-0000396D0000}"/>
    <cellStyle name="Output 6 8 5" xfId="20855" xr:uid="{00000000-0005-0000-0000-000077510000}"/>
    <cellStyle name="Output 6 8 5 2" xfId="20856" xr:uid="{00000000-0005-0000-0000-000078510000}"/>
    <cellStyle name="Output 6 8 5 2 2" xfId="27110" xr:uid="{00000000-0005-0000-0000-0000E6690000}"/>
    <cellStyle name="Output 6 8 6" xfId="20857" xr:uid="{00000000-0005-0000-0000-000079510000}"/>
    <cellStyle name="Output 6 8 6 2" xfId="25676" xr:uid="{00000000-0005-0000-0000-00004C640000}"/>
    <cellStyle name="Output 6 8 7" xfId="31643" xr:uid="{00000000-0005-0000-0000-00009B7B0000}"/>
    <cellStyle name="Output 6 9" xfId="1272" xr:uid="{00000000-0005-0000-0000-0000F8040000}"/>
    <cellStyle name="Output 6 9 2" xfId="20858" xr:uid="{00000000-0005-0000-0000-00007A510000}"/>
    <cellStyle name="Output 6 9 2 2" xfId="20859" xr:uid="{00000000-0005-0000-0000-00007B510000}"/>
    <cellStyle name="Output 6 9 2 2 2" xfId="20860" xr:uid="{00000000-0005-0000-0000-00007C510000}"/>
    <cellStyle name="Output 6 9 2 2 2 2" xfId="28726" xr:uid="{00000000-0005-0000-0000-000036700000}"/>
    <cellStyle name="Output 6 9 2 3" xfId="20861" xr:uid="{00000000-0005-0000-0000-00007D510000}"/>
    <cellStyle name="Output 6 9 2 3 2" xfId="20862" xr:uid="{00000000-0005-0000-0000-00007E510000}"/>
    <cellStyle name="Output 6 9 2 4" xfId="20863" xr:uid="{00000000-0005-0000-0000-00007F510000}"/>
    <cellStyle name="Output 6 9 3" xfId="20864" xr:uid="{00000000-0005-0000-0000-000080510000}"/>
    <cellStyle name="Output 6 9 3 2" xfId="20865" xr:uid="{00000000-0005-0000-0000-000081510000}"/>
    <cellStyle name="Output 6 9 4" xfId="20866" xr:uid="{00000000-0005-0000-0000-000082510000}"/>
    <cellStyle name="Output 6 9 4 2" xfId="20867" xr:uid="{00000000-0005-0000-0000-000083510000}"/>
    <cellStyle name="Output 6 9 4 3" xfId="30181" xr:uid="{00000000-0005-0000-0000-0000E5750000}"/>
    <cellStyle name="Output 6 9 5" xfId="20868" xr:uid="{00000000-0005-0000-0000-000084510000}"/>
    <cellStyle name="Output 6 9 6" xfId="26178" xr:uid="{00000000-0005-0000-0000-000042660000}"/>
    <cellStyle name="Percent" xfId="1" xr:uid="{00000000-0005-0000-0000-000001000000}"/>
    <cellStyle name="Percent 2" xfId="72" xr:uid="{00000000-0005-0000-0000-000048000000}"/>
    <cellStyle name="Percent 2 2" xfId="73" xr:uid="{00000000-0005-0000-0000-000049000000}"/>
    <cellStyle name="Percent 2 3" xfId="301" xr:uid="{00000000-0005-0000-0000-00002D010000}"/>
    <cellStyle name="Percent 2 3 2" xfId="383" xr:uid="{00000000-0005-0000-0000-00007F010000}"/>
    <cellStyle name="Percent 2 3 3" xfId="379" xr:uid="{00000000-0005-0000-0000-00007B010000}"/>
    <cellStyle name="Percent 2 4" xfId="302" xr:uid="{00000000-0005-0000-0000-00002E010000}"/>
    <cellStyle name="Percent 2 4 2" xfId="896" xr:uid="{00000000-0005-0000-0000-000080030000}"/>
    <cellStyle name="Percent 2 4 3" xfId="474" xr:uid="{00000000-0005-0000-0000-0000DA010000}"/>
    <cellStyle name="Percent 2 5" xfId="303" xr:uid="{00000000-0005-0000-0000-00002F010000}"/>
    <cellStyle name="Percent 2 5 2" xfId="774" xr:uid="{00000000-0005-0000-0000-000006030000}"/>
    <cellStyle name="Percent 2 5 3" xfId="897" xr:uid="{00000000-0005-0000-0000-000081030000}"/>
    <cellStyle name="Percent 2 5 4" xfId="718" xr:uid="{00000000-0005-0000-0000-0000CE020000}"/>
    <cellStyle name="Percent 2 6" xfId="304" xr:uid="{00000000-0005-0000-0000-000030010000}"/>
    <cellStyle name="Percent 3" xfId="74" xr:uid="{00000000-0005-0000-0000-00004A000000}"/>
    <cellStyle name="Percent 3 2" xfId="75" xr:uid="{00000000-0005-0000-0000-00004B000000}"/>
    <cellStyle name="Percent 3 2 2" xfId="88" xr:uid="{00000000-0005-0000-0000-000058000000}"/>
    <cellStyle name="Percent 3 2 2 2" xfId="1036" xr:uid="{00000000-0005-0000-0000-00000C040000}"/>
    <cellStyle name="Percent 3 2 2 3" xfId="1087" xr:uid="{00000000-0005-0000-0000-00003F040000}"/>
    <cellStyle name="Percent 3 2 3" xfId="411" xr:uid="{00000000-0005-0000-0000-00009B010000}"/>
    <cellStyle name="Percent 3 2 4" xfId="25098" xr:uid="{00000000-0005-0000-0000-00000A620000}"/>
    <cellStyle name="Percent 3 3" xfId="87" xr:uid="{00000000-0005-0000-0000-000057000000}"/>
    <cellStyle name="Percent 3 3 2" xfId="668" xr:uid="{00000000-0005-0000-0000-00009C020000}"/>
    <cellStyle name="Percent 3 3 3" xfId="941" xr:uid="{00000000-0005-0000-0000-0000AD030000}"/>
    <cellStyle name="Percent 3 4" xfId="91" xr:uid="{00000000-0005-0000-0000-00005B000000}"/>
    <cellStyle name="Percent 3 4 2" xfId="667" xr:uid="{00000000-0005-0000-0000-00009B020000}"/>
    <cellStyle name="Percent 3 4 3" xfId="1127" xr:uid="{00000000-0005-0000-0000-000067040000}"/>
    <cellStyle name="Percent 3 4 4" xfId="778" xr:uid="{00000000-0005-0000-0000-00000A030000}"/>
    <cellStyle name="Percent 3 5" xfId="705" xr:uid="{00000000-0005-0000-0000-0000C1020000}"/>
    <cellStyle name="Percent 4" xfId="86" xr:uid="{00000000-0005-0000-0000-000056000000}"/>
    <cellStyle name="Percent 4 2" xfId="561" xr:uid="{00000000-0005-0000-0000-000031020000}"/>
    <cellStyle name="Percent 4 2 2" xfId="588" xr:uid="{00000000-0005-0000-0000-00004C020000}"/>
    <cellStyle name="Percent 4 2 2 2" xfId="628" xr:uid="{00000000-0005-0000-0000-000074020000}"/>
    <cellStyle name="Percent 4 2 2 2 2" xfId="692" xr:uid="{00000000-0005-0000-0000-0000B4020000}"/>
    <cellStyle name="Percent 4 2 2 2 3" xfId="695" xr:uid="{00000000-0005-0000-0000-0000B7020000}"/>
    <cellStyle name="Percent 4 2 2 3" xfId="550" xr:uid="{00000000-0005-0000-0000-000026020000}"/>
    <cellStyle name="Percent 4 2 2 4" xfId="665" xr:uid="{00000000-0005-0000-0000-000099020000}"/>
    <cellStyle name="Percent 4 2 2 5" xfId="599" xr:uid="{00000000-0005-0000-0000-000057020000}"/>
    <cellStyle name="Percent 4 2 2 6" xfId="612" xr:uid="{00000000-0005-0000-0000-000064020000}"/>
    <cellStyle name="Percent 4 2 3" xfId="646" xr:uid="{00000000-0005-0000-0000-000086020000}"/>
    <cellStyle name="Percent 4 2 3 2" xfId="503" xr:uid="{00000000-0005-0000-0000-0000F7010000}"/>
    <cellStyle name="Percent 4 2 3 3" xfId="596" xr:uid="{00000000-0005-0000-0000-000054020000}"/>
    <cellStyle name="Percent 4 2 4" xfId="410" xr:uid="{00000000-0005-0000-0000-00009A010000}"/>
    <cellStyle name="Percent 4 2 5" xfId="724" xr:uid="{00000000-0005-0000-0000-0000D4020000}"/>
    <cellStyle name="Percent 4 2 6" xfId="449" xr:uid="{00000000-0005-0000-0000-0000C1010000}"/>
    <cellStyle name="Percent 4 2 7" xfId="447" xr:uid="{00000000-0005-0000-0000-0000BF010000}"/>
    <cellStyle name="Percent 4 2 8" xfId="1031" xr:uid="{00000000-0005-0000-0000-000007040000}"/>
    <cellStyle name="Percent 4 3" xfId="737" xr:uid="{00000000-0005-0000-0000-0000E1020000}"/>
    <cellStyle name="Percent 4 3 2" xfId="641" xr:uid="{00000000-0005-0000-0000-000081020000}"/>
    <cellStyle name="Percent 4 3 2 2" xfId="573" xr:uid="{00000000-0005-0000-0000-00003D020000}"/>
    <cellStyle name="Percent 4 3 2 3" xfId="745" xr:uid="{00000000-0005-0000-0000-0000E9020000}"/>
    <cellStyle name="Percent 4 3 3" xfId="432" xr:uid="{00000000-0005-0000-0000-0000B0010000}"/>
    <cellStyle name="Percent 4 3 4" xfId="574" xr:uid="{00000000-0005-0000-0000-00003E020000}"/>
    <cellStyle name="Percent 4 3 5" xfId="455" xr:uid="{00000000-0005-0000-0000-0000C7010000}"/>
    <cellStyle name="Percent 4 3 6" xfId="545" xr:uid="{00000000-0005-0000-0000-000021020000}"/>
    <cellStyle name="Percent 4 4" xfId="598" xr:uid="{00000000-0005-0000-0000-000056020000}"/>
    <cellStyle name="Percent 4 4 2" xfId="537" xr:uid="{00000000-0005-0000-0000-000019020000}"/>
    <cellStyle name="Percent 4 4 3" xfId="562" xr:uid="{00000000-0005-0000-0000-000032020000}"/>
    <cellStyle name="Percent 4 5" xfId="548" xr:uid="{00000000-0005-0000-0000-000024020000}"/>
    <cellStyle name="Percent 4 6" xfId="451" xr:uid="{00000000-0005-0000-0000-0000C3010000}"/>
    <cellStyle name="Percent 4 7" xfId="492" xr:uid="{00000000-0005-0000-0000-0000EC010000}"/>
    <cellStyle name="Percent 4 8" xfId="421" xr:uid="{00000000-0005-0000-0000-0000A5010000}"/>
    <cellStyle name="Percent 4 9" xfId="463" xr:uid="{00000000-0005-0000-0000-0000CF010000}"/>
    <cellStyle name="Percent 5" xfId="305" xr:uid="{00000000-0005-0000-0000-000031010000}"/>
    <cellStyle name="Percent 6" xfId="306" xr:uid="{00000000-0005-0000-0000-000032010000}"/>
    <cellStyle name="Percent 7" xfId="307" xr:uid="{00000000-0005-0000-0000-000033010000}"/>
    <cellStyle name="Percent 8" xfId="25165" xr:uid="{00000000-0005-0000-0000-00004D620000}"/>
    <cellStyle name="Porcentagem 2" xfId="728" xr:uid="{00000000-0005-0000-0000-0000D8020000}"/>
    <cellStyle name="Porcentagem 2 2" xfId="435" xr:uid="{00000000-0005-0000-0000-0000B3010000}"/>
    <cellStyle name="Porcentagem 2 3" xfId="676" xr:uid="{00000000-0005-0000-0000-0000A4020000}"/>
    <cellStyle name="Porcentagem 2 4" xfId="654" xr:uid="{00000000-0005-0000-0000-00008E020000}"/>
    <cellStyle name="Porcentagem 2 5" xfId="475" xr:uid="{00000000-0005-0000-0000-0000DB010000}"/>
    <cellStyle name="Porcentagem 2 6" xfId="775" xr:uid="{00000000-0005-0000-0000-000007030000}"/>
    <cellStyle name="Porcentagem 3" xfId="430" xr:uid="{00000000-0005-0000-0000-0000AE010000}"/>
    <cellStyle name="Porcentagem 3 2" xfId="580" xr:uid="{00000000-0005-0000-0000-000044020000}"/>
    <cellStyle name="Porcentagem 3 3" xfId="645" xr:uid="{00000000-0005-0000-0000-000085020000}"/>
    <cellStyle name="Porcentagem 3 4" xfId="488" xr:uid="{00000000-0005-0000-0000-0000E8010000}"/>
    <cellStyle name="Porcentagem 4" xfId="485" xr:uid="{00000000-0005-0000-0000-0000E5010000}"/>
    <cellStyle name="Porcentagem 4 2" xfId="699" xr:uid="{00000000-0005-0000-0000-0000BB020000}"/>
    <cellStyle name="Porcentagem 4 3" xfId="649" xr:uid="{00000000-0005-0000-0000-000089020000}"/>
    <cellStyle name="Porcentagem 5" xfId="734" xr:uid="{00000000-0005-0000-0000-0000DE020000}"/>
    <cellStyle name="Porcentagem 6" xfId="766" xr:uid="{00000000-0005-0000-0000-0000FE020000}"/>
    <cellStyle name="Separador de milhares 2" xfId="606" xr:uid="{00000000-0005-0000-0000-00005E020000}"/>
    <cellStyle name="Separador de milhares 2 2" xfId="25051" xr:uid="{00000000-0005-0000-0000-0000DB610000}"/>
    <cellStyle name="Title" xfId="76" xr:uid="{00000000-0005-0000-0000-00004C000000}"/>
    <cellStyle name="Title 2" xfId="308" xr:uid="{00000000-0005-0000-0000-000034010000}"/>
    <cellStyle name="Title 3" xfId="309" xr:uid="{00000000-0005-0000-0000-000035010000}"/>
    <cellStyle name="Title 4" xfId="310" xr:uid="{00000000-0005-0000-0000-000036010000}"/>
    <cellStyle name="Title 5" xfId="311" xr:uid="{00000000-0005-0000-0000-000037010000}"/>
    <cellStyle name="Title 6" xfId="312" xr:uid="{00000000-0005-0000-0000-000038010000}"/>
    <cellStyle name="Total" xfId="77" xr:uid="{00000000-0005-0000-0000-00004D000000}"/>
    <cellStyle name="Total 2" xfId="313" xr:uid="{00000000-0005-0000-0000-000039010000}"/>
    <cellStyle name="Total 2 10" xfId="2847" xr:uid="{00000000-0005-0000-0000-00001F0B0000}"/>
    <cellStyle name="Total 2 10 2" xfId="20869" xr:uid="{00000000-0005-0000-0000-000085510000}"/>
    <cellStyle name="Total 2 10 2 2" xfId="20870" xr:uid="{00000000-0005-0000-0000-000086510000}"/>
    <cellStyle name="Total 2 10 3" xfId="20871" xr:uid="{00000000-0005-0000-0000-000087510000}"/>
    <cellStyle name="Total 2 10 3 2" xfId="20872" xr:uid="{00000000-0005-0000-0000-000088510000}"/>
    <cellStyle name="Total 2 10 3 3" xfId="27567" xr:uid="{00000000-0005-0000-0000-0000AF6B0000}"/>
    <cellStyle name="Total 2 10 4" xfId="20873" xr:uid="{00000000-0005-0000-0000-000089510000}"/>
    <cellStyle name="Total 2 10 5" xfId="31925" xr:uid="{00000000-0005-0000-0000-0000B57C0000}"/>
    <cellStyle name="Total 2 11" xfId="20874" xr:uid="{00000000-0005-0000-0000-00008A510000}"/>
    <cellStyle name="Total 2 11 2" xfId="20875" xr:uid="{00000000-0005-0000-0000-00008B510000}"/>
    <cellStyle name="Total 2 11 3" xfId="31301" xr:uid="{00000000-0005-0000-0000-0000457A0000}"/>
    <cellStyle name="Total 2 12" xfId="20876" xr:uid="{00000000-0005-0000-0000-00008C510000}"/>
    <cellStyle name="Total 2 12 2" xfId="20877" xr:uid="{00000000-0005-0000-0000-00008D510000}"/>
    <cellStyle name="Total 2 13" xfId="20878" xr:uid="{00000000-0005-0000-0000-00008E510000}"/>
    <cellStyle name="Total 2 2" xfId="819" xr:uid="{00000000-0005-0000-0000-000033030000}"/>
    <cellStyle name="Total 2 2 10" xfId="20879" xr:uid="{00000000-0005-0000-0000-00008F510000}"/>
    <cellStyle name="Total 2 2 11" xfId="31354" xr:uid="{00000000-0005-0000-0000-00007A7A0000}"/>
    <cellStyle name="Total 2 2 2" xfId="966" xr:uid="{00000000-0005-0000-0000-0000C6030000}"/>
    <cellStyle name="Total 2 2 2 10" xfId="20880" xr:uid="{00000000-0005-0000-0000-000090510000}"/>
    <cellStyle name="Total 2 2 2 11" xfId="31427" xr:uid="{00000000-0005-0000-0000-0000C37A0000}"/>
    <cellStyle name="Total 2 2 2 2" xfId="1201" xr:uid="{00000000-0005-0000-0000-0000B1040000}"/>
    <cellStyle name="Total 2 2 2 2 2" xfId="1512" xr:uid="{00000000-0005-0000-0000-0000E8050000}"/>
    <cellStyle name="Total 2 2 2 2 2 2" xfId="2503" xr:uid="{00000000-0005-0000-0000-0000C7090000}"/>
    <cellStyle name="Total 2 2 2 2 2 2 2" xfId="20881" xr:uid="{00000000-0005-0000-0000-000091510000}"/>
    <cellStyle name="Total 2 2 2 2 2 2 2 2" xfId="20882" xr:uid="{00000000-0005-0000-0000-000092510000}"/>
    <cellStyle name="Total 2 2 2 2 2 2 2 2 2" xfId="20883" xr:uid="{00000000-0005-0000-0000-000093510000}"/>
    <cellStyle name="Total 2 2 2 2 2 2 2 3" xfId="20884" xr:uid="{00000000-0005-0000-0000-000094510000}"/>
    <cellStyle name="Total 2 2 2 2 2 2 2 3 2" xfId="20885" xr:uid="{00000000-0005-0000-0000-000095510000}"/>
    <cellStyle name="Total 2 2 2 2 2 2 2 3 2 2" xfId="31044" xr:uid="{00000000-0005-0000-0000-000044790000}"/>
    <cellStyle name="Total 2 2 2 2 2 2 2 3 3" xfId="29085" xr:uid="{00000000-0005-0000-0000-00009D710000}"/>
    <cellStyle name="Total 2 2 2 2 2 2 2 4" xfId="20886" xr:uid="{00000000-0005-0000-0000-000096510000}"/>
    <cellStyle name="Total 2 2 2 2 2 2 2 5" xfId="29005" xr:uid="{00000000-0005-0000-0000-00004D710000}"/>
    <cellStyle name="Total 2 2 2 2 2 2 3" xfId="20887" xr:uid="{00000000-0005-0000-0000-000097510000}"/>
    <cellStyle name="Total 2 2 2 2 2 2 3 2" xfId="20888" xr:uid="{00000000-0005-0000-0000-000098510000}"/>
    <cellStyle name="Total 2 2 2 2 2 2 4" xfId="20889" xr:uid="{00000000-0005-0000-0000-000099510000}"/>
    <cellStyle name="Total 2 2 2 2 2 2 4 2" xfId="20890" xr:uid="{00000000-0005-0000-0000-00009A510000}"/>
    <cellStyle name="Total 2 2 2 2 2 2 5" xfId="20891" xr:uid="{00000000-0005-0000-0000-00009B510000}"/>
    <cellStyle name="Total 2 2 2 2 2 2 6" xfId="25123" xr:uid="{00000000-0005-0000-0000-000023620000}"/>
    <cellStyle name="Total 2 2 2 2 2 3" xfId="20892" xr:uid="{00000000-0005-0000-0000-00009C510000}"/>
    <cellStyle name="Total 2 2 2 2 2 3 2" xfId="20893" xr:uid="{00000000-0005-0000-0000-00009D510000}"/>
    <cellStyle name="Total 2 2 2 2 2 3 2 2" xfId="20894" xr:uid="{00000000-0005-0000-0000-00009E510000}"/>
    <cellStyle name="Total 2 2 2 2 2 3 3" xfId="20895" xr:uid="{00000000-0005-0000-0000-00009F510000}"/>
    <cellStyle name="Total 2 2 2 2 2 3 3 2" xfId="20896" xr:uid="{00000000-0005-0000-0000-0000A0510000}"/>
    <cellStyle name="Total 2 2 2 2 2 3 4" xfId="20897" xr:uid="{00000000-0005-0000-0000-0000A1510000}"/>
    <cellStyle name="Total 2 2 2 2 2 3 5" xfId="30955" xr:uid="{00000000-0005-0000-0000-0000EB780000}"/>
    <cellStyle name="Total 2 2 2 2 2 4" xfId="20898" xr:uid="{00000000-0005-0000-0000-0000A2510000}"/>
    <cellStyle name="Total 2 2 2 2 2 4 2" xfId="20899" xr:uid="{00000000-0005-0000-0000-0000A3510000}"/>
    <cellStyle name="Total 2 2 2 2 2 4 2 2" xfId="28718" xr:uid="{00000000-0005-0000-0000-00002E700000}"/>
    <cellStyle name="Total 2 2 2 2 2 5" xfId="20900" xr:uid="{00000000-0005-0000-0000-0000A4510000}"/>
    <cellStyle name="Total 2 2 2 2 2 5 2" xfId="20901" xr:uid="{00000000-0005-0000-0000-0000A5510000}"/>
    <cellStyle name="Total 2 2 2 2 2 5 2 2" xfId="25629" xr:uid="{00000000-0005-0000-0000-00001D640000}"/>
    <cellStyle name="Total 2 2 2 2 2 6" xfId="20902" xr:uid="{00000000-0005-0000-0000-0000A6510000}"/>
    <cellStyle name="Total 2 2 2 2 2 6 2" xfId="26579" xr:uid="{00000000-0005-0000-0000-0000D3670000}"/>
    <cellStyle name="Total 2 2 2 2 2 7" xfId="26215" xr:uid="{00000000-0005-0000-0000-000067660000}"/>
    <cellStyle name="Total 2 2 2 2 3" xfId="1774" xr:uid="{00000000-0005-0000-0000-0000EE060000}"/>
    <cellStyle name="Total 2 2 2 2 3 2" xfId="2759" xr:uid="{00000000-0005-0000-0000-0000C70A0000}"/>
    <cellStyle name="Total 2 2 2 2 3 2 2" xfId="20903" xr:uid="{00000000-0005-0000-0000-0000A7510000}"/>
    <cellStyle name="Total 2 2 2 2 3 2 2 2" xfId="20904" xr:uid="{00000000-0005-0000-0000-0000A8510000}"/>
    <cellStyle name="Total 2 2 2 2 3 2 2 2 2" xfId="20905" xr:uid="{00000000-0005-0000-0000-0000A9510000}"/>
    <cellStyle name="Total 2 2 2 2 3 2 2 3" xfId="20906" xr:uid="{00000000-0005-0000-0000-0000AA510000}"/>
    <cellStyle name="Total 2 2 2 2 3 2 2 3 2" xfId="20907" xr:uid="{00000000-0005-0000-0000-0000AB510000}"/>
    <cellStyle name="Total 2 2 2 2 3 2 2 3 2 2" xfId="27532" xr:uid="{00000000-0005-0000-0000-00008C6B0000}"/>
    <cellStyle name="Total 2 2 2 2 3 2 2 4" xfId="20908" xr:uid="{00000000-0005-0000-0000-0000AC510000}"/>
    <cellStyle name="Total 2 2 2 2 3 2 2 5" xfId="30401" xr:uid="{00000000-0005-0000-0000-0000C1760000}"/>
    <cellStyle name="Total 2 2 2 2 3 2 3" xfId="20909" xr:uid="{00000000-0005-0000-0000-0000AD510000}"/>
    <cellStyle name="Total 2 2 2 2 3 2 3 2" xfId="20910" xr:uid="{00000000-0005-0000-0000-0000AE510000}"/>
    <cellStyle name="Total 2 2 2 2 3 2 4" xfId="20911" xr:uid="{00000000-0005-0000-0000-0000AF510000}"/>
    <cellStyle name="Total 2 2 2 2 3 2 4 2" xfId="20912" xr:uid="{00000000-0005-0000-0000-0000B0510000}"/>
    <cellStyle name="Total 2 2 2 2 3 2 5" xfId="20913" xr:uid="{00000000-0005-0000-0000-0000B1510000}"/>
    <cellStyle name="Total 2 2 2 2 3 2 6" xfId="29774" xr:uid="{00000000-0005-0000-0000-00004E740000}"/>
    <cellStyle name="Total 2 2 2 2 3 3" xfId="20914" xr:uid="{00000000-0005-0000-0000-0000B2510000}"/>
    <cellStyle name="Total 2 2 2 2 3 3 2" xfId="20915" xr:uid="{00000000-0005-0000-0000-0000B3510000}"/>
    <cellStyle name="Total 2 2 2 2 3 3 2 2" xfId="20916" xr:uid="{00000000-0005-0000-0000-0000B4510000}"/>
    <cellStyle name="Total 2 2 2 2 3 3 3" xfId="20917" xr:uid="{00000000-0005-0000-0000-0000B5510000}"/>
    <cellStyle name="Total 2 2 2 2 3 3 3 2" xfId="20918" xr:uid="{00000000-0005-0000-0000-0000B6510000}"/>
    <cellStyle name="Total 2 2 2 2 3 3 4" xfId="20919" xr:uid="{00000000-0005-0000-0000-0000B7510000}"/>
    <cellStyle name="Total 2 2 2 2 3 4" xfId="20920" xr:uid="{00000000-0005-0000-0000-0000B8510000}"/>
    <cellStyle name="Total 2 2 2 2 3 4 2" xfId="20921" xr:uid="{00000000-0005-0000-0000-0000B9510000}"/>
    <cellStyle name="Total 2 2 2 2 3 5" xfId="20922" xr:uid="{00000000-0005-0000-0000-0000BA510000}"/>
    <cellStyle name="Total 2 2 2 2 3 5 2" xfId="20923" xr:uid="{00000000-0005-0000-0000-0000BB510000}"/>
    <cellStyle name="Total 2 2 2 2 3 5 2 2" xfId="29389" xr:uid="{00000000-0005-0000-0000-0000CD720000}"/>
    <cellStyle name="Total 2 2 2 2 3 5 3" xfId="26680" xr:uid="{00000000-0005-0000-0000-000038680000}"/>
    <cellStyle name="Total 2 2 2 2 3 6" xfId="20924" xr:uid="{00000000-0005-0000-0000-0000BC510000}"/>
    <cellStyle name="Total 2 2 2 2 3 7" xfId="28182" xr:uid="{00000000-0005-0000-0000-0000166E0000}"/>
    <cellStyle name="Total 2 2 2 2 4" xfId="2199" xr:uid="{00000000-0005-0000-0000-000097080000}"/>
    <cellStyle name="Total 2 2 2 2 4 2" xfId="20925" xr:uid="{00000000-0005-0000-0000-0000BD510000}"/>
    <cellStyle name="Total 2 2 2 2 4 2 2" xfId="20926" xr:uid="{00000000-0005-0000-0000-0000BE510000}"/>
    <cellStyle name="Total 2 2 2 2 4 2 2 2" xfId="20927" xr:uid="{00000000-0005-0000-0000-0000BF510000}"/>
    <cellStyle name="Total 2 2 2 2 4 2 2 2 2" xfId="26199" xr:uid="{00000000-0005-0000-0000-000057660000}"/>
    <cellStyle name="Total 2 2 2 2 4 2 3" xfId="20928" xr:uid="{00000000-0005-0000-0000-0000C0510000}"/>
    <cellStyle name="Total 2 2 2 2 4 2 3 2" xfId="20929" xr:uid="{00000000-0005-0000-0000-0000C1510000}"/>
    <cellStyle name="Total 2 2 2 2 4 2 4" xfId="20930" xr:uid="{00000000-0005-0000-0000-0000C2510000}"/>
    <cellStyle name="Total 2 2 2 2 4 3" xfId="20931" xr:uid="{00000000-0005-0000-0000-0000C3510000}"/>
    <cellStyle name="Total 2 2 2 2 4 3 2" xfId="20932" xr:uid="{00000000-0005-0000-0000-0000C4510000}"/>
    <cellStyle name="Total 2 2 2 2 4 4" xfId="20933" xr:uid="{00000000-0005-0000-0000-0000C5510000}"/>
    <cellStyle name="Total 2 2 2 2 4 4 2" xfId="20934" xr:uid="{00000000-0005-0000-0000-0000C6510000}"/>
    <cellStyle name="Total 2 2 2 2 4 5" xfId="20935" xr:uid="{00000000-0005-0000-0000-0000C7510000}"/>
    <cellStyle name="Total 2 2 2 2 4 6" xfId="27820" xr:uid="{00000000-0005-0000-0000-0000AC6C0000}"/>
    <cellStyle name="Total 2 2 2 2 5" xfId="20936" xr:uid="{00000000-0005-0000-0000-0000C8510000}"/>
    <cellStyle name="Total 2 2 2 2 5 2" xfId="20937" xr:uid="{00000000-0005-0000-0000-0000C9510000}"/>
    <cellStyle name="Total 2 2 2 2 5 2 2" xfId="20938" xr:uid="{00000000-0005-0000-0000-0000CA510000}"/>
    <cellStyle name="Total 2 2 2 2 5 2 2 2" xfId="28758" xr:uid="{00000000-0005-0000-0000-000056700000}"/>
    <cellStyle name="Total 2 2 2 2 5 2 3" xfId="27166" xr:uid="{00000000-0005-0000-0000-00001E6A0000}"/>
    <cellStyle name="Total 2 2 2 2 5 3" xfId="20939" xr:uid="{00000000-0005-0000-0000-0000CB510000}"/>
    <cellStyle name="Total 2 2 2 2 5 3 2" xfId="20940" xr:uid="{00000000-0005-0000-0000-0000CC510000}"/>
    <cellStyle name="Total 2 2 2 2 5 4" xfId="20941" xr:uid="{00000000-0005-0000-0000-0000CD510000}"/>
    <cellStyle name="Total 2 2 2 2 6" xfId="20942" xr:uid="{00000000-0005-0000-0000-0000CE510000}"/>
    <cellStyle name="Total 2 2 2 2 6 2" xfId="20943" xr:uid="{00000000-0005-0000-0000-0000CF510000}"/>
    <cellStyle name="Total 2 2 2 2 6 3" xfId="25643" xr:uid="{00000000-0005-0000-0000-00002B640000}"/>
    <cellStyle name="Total 2 2 2 2 7" xfId="20944" xr:uid="{00000000-0005-0000-0000-0000D0510000}"/>
    <cellStyle name="Total 2 2 2 2 7 2" xfId="20945" xr:uid="{00000000-0005-0000-0000-0000D1510000}"/>
    <cellStyle name="Total 2 2 2 2 7 2 2" xfId="25125" xr:uid="{00000000-0005-0000-0000-000025620000}"/>
    <cellStyle name="Total 2 2 2 2 8" xfId="20946" xr:uid="{00000000-0005-0000-0000-0000D2510000}"/>
    <cellStyle name="Total 2 2 2 3" xfId="1419" xr:uid="{00000000-0005-0000-0000-00008B050000}"/>
    <cellStyle name="Total 2 2 2 3 2" xfId="1681" xr:uid="{00000000-0005-0000-0000-000091060000}"/>
    <cellStyle name="Total 2 2 2 3 2 2" xfId="2666" xr:uid="{00000000-0005-0000-0000-00006A0A0000}"/>
    <cellStyle name="Total 2 2 2 3 2 2 2" xfId="20947" xr:uid="{00000000-0005-0000-0000-0000D3510000}"/>
    <cellStyle name="Total 2 2 2 3 2 2 2 2" xfId="20948" xr:uid="{00000000-0005-0000-0000-0000D4510000}"/>
    <cellStyle name="Total 2 2 2 3 2 2 2 2 2" xfId="20949" xr:uid="{00000000-0005-0000-0000-0000D5510000}"/>
    <cellStyle name="Total 2 2 2 3 2 2 2 3" xfId="20950" xr:uid="{00000000-0005-0000-0000-0000D6510000}"/>
    <cellStyle name="Total 2 2 2 3 2 2 2 3 2" xfId="20951" xr:uid="{00000000-0005-0000-0000-0000D7510000}"/>
    <cellStyle name="Total 2 2 2 3 2 2 2 3 3" xfId="29348" xr:uid="{00000000-0005-0000-0000-0000A4720000}"/>
    <cellStyle name="Total 2 2 2 3 2 2 2 4" xfId="20952" xr:uid="{00000000-0005-0000-0000-0000D8510000}"/>
    <cellStyle name="Total 2 2 2 3 2 2 3" xfId="20953" xr:uid="{00000000-0005-0000-0000-0000D9510000}"/>
    <cellStyle name="Total 2 2 2 3 2 2 3 2" xfId="20954" xr:uid="{00000000-0005-0000-0000-0000DA510000}"/>
    <cellStyle name="Total 2 2 2 3 2 2 4" xfId="20955" xr:uid="{00000000-0005-0000-0000-0000DB510000}"/>
    <cellStyle name="Total 2 2 2 3 2 2 4 2" xfId="20956" xr:uid="{00000000-0005-0000-0000-0000DC510000}"/>
    <cellStyle name="Total 2 2 2 3 2 2 4 2 2" xfId="30109" xr:uid="{00000000-0005-0000-0000-00009D750000}"/>
    <cellStyle name="Total 2 2 2 3 2 2 5" xfId="20957" xr:uid="{00000000-0005-0000-0000-0000DD510000}"/>
    <cellStyle name="Total 2 2 2 3 2 2 5 2" xfId="30475" xr:uid="{00000000-0005-0000-0000-00000B770000}"/>
    <cellStyle name="Total 2 2 2 3 2 2 6" xfId="32281" xr:uid="{00000000-0005-0000-0000-0000197E0000}"/>
    <cellStyle name="Total 2 2 2 3 2 3" xfId="20958" xr:uid="{00000000-0005-0000-0000-0000DE510000}"/>
    <cellStyle name="Total 2 2 2 3 2 3 2" xfId="20959" xr:uid="{00000000-0005-0000-0000-0000DF510000}"/>
    <cellStyle name="Total 2 2 2 3 2 3 2 2" xfId="20960" xr:uid="{00000000-0005-0000-0000-0000E0510000}"/>
    <cellStyle name="Total 2 2 2 3 2 3 2 3" xfId="28986" xr:uid="{00000000-0005-0000-0000-00003A710000}"/>
    <cellStyle name="Total 2 2 2 3 2 3 3" xfId="20961" xr:uid="{00000000-0005-0000-0000-0000E1510000}"/>
    <cellStyle name="Total 2 2 2 3 2 3 3 2" xfId="20962" xr:uid="{00000000-0005-0000-0000-0000E2510000}"/>
    <cellStyle name="Total 2 2 2 3 2 3 4" xfId="20963" xr:uid="{00000000-0005-0000-0000-0000E3510000}"/>
    <cellStyle name="Total 2 2 2 3 2 4" xfId="20964" xr:uid="{00000000-0005-0000-0000-0000E4510000}"/>
    <cellStyle name="Total 2 2 2 3 2 4 2" xfId="20965" xr:uid="{00000000-0005-0000-0000-0000E5510000}"/>
    <cellStyle name="Total 2 2 2 3 2 4 3" xfId="28545" xr:uid="{00000000-0005-0000-0000-0000816F0000}"/>
    <cellStyle name="Total 2 2 2 3 2 5" xfId="20966" xr:uid="{00000000-0005-0000-0000-0000E6510000}"/>
    <cellStyle name="Total 2 2 2 3 2 5 2" xfId="20967" xr:uid="{00000000-0005-0000-0000-0000E7510000}"/>
    <cellStyle name="Total 2 2 2 3 2 6" xfId="20968" xr:uid="{00000000-0005-0000-0000-0000E8510000}"/>
    <cellStyle name="Total 2 2 2 3 2 7" xfId="26318" xr:uid="{00000000-0005-0000-0000-0000CE660000}"/>
    <cellStyle name="Total 2 2 2 3 3" xfId="2410" xr:uid="{00000000-0005-0000-0000-00006A090000}"/>
    <cellStyle name="Total 2 2 2 3 3 2" xfId="20969" xr:uid="{00000000-0005-0000-0000-0000E9510000}"/>
    <cellStyle name="Total 2 2 2 3 3 2 2" xfId="20970" xr:uid="{00000000-0005-0000-0000-0000EA510000}"/>
    <cellStyle name="Total 2 2 2 3 3 2 2 2" xfId="20971" xr:uid="{00000000-0005-0000-0000-0000EB510000}"/>
    <cellStyle name="Total 2 2 2 3 3 2 2 2 2" xfId="26915" xr:uid="{00000000-0005-0000-0000-000023690000}"/>
    <cellStyle name="Total 2 2 2 3 3 2 3" xfId="20972" xr:uid="{00000000-0005-0000-0000-0000EC510000}"/>
    <cellStyle name="Total 2 2 2 3 3 2 3 2" xfId="20973" xr:uid="{00000000-0005-0000-0000-0000ED510000}"/>
    <cellStyle name="Total 2 2 2 3 3 2 3 3" xfId="26542" xr:uid="{00000000-0005-0000-0000-0000AE670000}"/>
    <cellStyle name="Total 2 2 2 3 3 2 4" xfId="20974" xr:uid="{00000000-0005-0000-0000-0000EE510000}"/>
    <cellStyle name="Total 2 2 2 3 3 2 5" xfId="27381" xr:uid="{00000000-0005-0000-0000-0000F56A0000}"/>
    <cellStyle name="Total 2 2 2 3 3 3" xfId="20975" xr:uid="{00000000-0005-0000-0000-0000EF510000}"/>
    <cellStyle name="Total 2 2 2 3 3 3 2" xfId="20976" xr:uid="{00000000-0005-0000-0000-0000F0510000}"/>
    <cellStyle name="Total 2 2 2 3 3 4" xfId="20977" xr:uid="{00000000-0005-0000-0000-0000F1510000}"/>
    <cellStyle name="Total 2 2 2 3 3 4 2" xfId="20978" xr:uid="{00000000-0005-0000-0000-0000F2510000}"/>
    <cellStyle name="Total 2 2 2 3 3 5" xfId="20979" xr:uid="{00000000-0005-0000-0000-0000F3510000}"/>
    <cellStyle name="Total 2 2 2 3 4" xfId="20980" xr:uid="{00000000-0005-0000-0000-0000F4510000}"/>
    <cellStyle name="Total 2 2 2 3 4 2" xfId="20981" xr:uid="{00000000-0005-0000-0000-0000F5510000}"/>
    <cellStyle name="Total 2 2 2 3 4 2 2" xfId="20982" xr:uid="{00000000-0005-0000-0000-0000F6510000}"/>
    <cellStyle name="Total 2 2 2 3 4 3" xfId="20983" xr:uid="{00000000-0005-0000-0000-0000F7510000}"/>
    <cellStyle name="Total 2 2 2 3 4 3 2" xfId="20984" xr:uid="{00000000-0005-0000-0000-0000F8510000}"/>
    <cellStyle name="Total 2 2 2 3 4 3 3" xfId="29164" xr:uid="{00000000-0005-0000-0000-0000EC710000}"/>
    <cellStyle name="Total 2 2 2 3 4 4" xfId="20985" xr:uid="{00000000-0005-0000-0000-0000F9510000}"/>
    <cellStyle name="Total 2 2 2 3 5" xfId="20986" xr:uid="{00000000-0005-0000-0000-0000FA510000}"/>
    <cellStyle name="Total 2 2 2 3 5 2" xfId="20987" xr:uid="{00000000-0005-0000-0000-0000FB510000}"/>
    <cellStyle name="Total 2 2 2 3 5 2 2" xfId="26995" xr:uid="{00000000-0005-0000-0000-000073690000}"/>
    <cellStyle name="Total 2 2 2 3 6" xfId="20988" xr:uid="{00000000-0005-0000-0000-0000FC510000}"/>
    <cellStyle name="Total 2 2 2 3 6 2" xfId="20989" xr:uid="{00000000-0005-0000-0000-0000FD510000}"/>
    <cellStyle name="Total 2 2 2 3 6 3" xfId="29432" xr:uid="{00000000-0005-0000-0000-0000F8720000}"/>
    <cellStyle name="Total 2 2 2 3 7" xfId="20990" xr:uid="{00000000-0005-0000-0000-0000FE510000}"/>
    <cellStyle name="Total 2 2 2 3 8" xfId="31518" xr:uid="{00000000-0005-0000-0000-00001E7B0000}"/>
    <cellStyle name="Total 2 2 2 4" xfId="1295" xr:uid="{00000000-0005-0000-0000-00000F050000}"/>
    <cellStyle name="Total 2 2 2 4 2" xfId="2286" xr:uid="{00000000-0005-0000-0000-0000EE080000}"/>
    <cellStyle name="Total 2 2 2 4 2 2" xfId="20991" xr:uid="{00000000-0005-0000-0000-0000FF510000}"/>
    <cellStyle name="Total 2 2 2 4 2 2 2" xfId="20992" xr:uid="{00000000-0005-0000-0000-000000520000}"/>
    <cellStyle name="Total 2 2 2 4 2 2 2 2" xfId="20993" xr:uid="{00000000-0005-0000-0000-000001520000}"/>
    <cellStyle name="Total 2 2 2 4 2 2 3" xfId="20994" xr:uid="{00000000-0005-0000-0000-000002520000}"/>
    <cellStyle name="Total 2 2 2 4 2 2 3 2" xfId="20995" xr:uid="{00000000-0005-0000-0000-000003520000}"/>
    <cellStyle name="Total 2 2 2 4 2 2 4" xfId="20996" xr:uid="{00000000-0005-0000-0000-000004520000}"/>
    <cellStyle name="Total 2 2 2 4 2 3" xfId="20997" xr:uid="{00000000-0005-0000-0000-000005520000}"/>
    <cellStyle name="Total 2 2 2 4 2 3 2" xfId="20998" xr:uid="{00000000-0005-0000-0000-000006520000}"/>
    <cellStyle name="Total 2 2 2 4 2 4" xfId="20999" xr:uid="{00000000-0005-0000-0000-000007520000}"/>
    <cellStyle name="Total 2 2 2 4 2 4 2" xfId="21000" xr:uid="{00000000-0005-0000-0000-000008520000}"/>
    <cellStyle name="Total 2 2 2 4 2 4 2 2" xfId="26865" xr:uid="{00000000-0005-0000-0000-0000F1680000}"/>
    <cellStyle name="Total 2 2 2 4 2 5" xfId="21001" xr:uid="{00000000-0005-0000-0000-000009520000}"/>
    <cellStyle name="Total 2 2 2 4 3" xfId="21002" xr:uid="{00000000-0005-0000-0000-00000A520000}"/>
    <cellStyle name="Total 2 2 2 4 3 2" xfId="21003" xr:uid="{00000000-0005-0000-0000-00000B520000}"/>
    <cellStyle name="Total 2 2 2 4 3 2 2" xfId="21004" xr:uid="{00000000-0005-0000-0000-00000C520000}"/>
    <cellStyle name="Total 2 2 2 4 3 3" xfId="21005" xr:uid="{00000000-0005-0000-0000-00000D520000}"/>
    <cellStyle name="Total 2 2 2 4 3 3 2" xfId="21006" xr:uid="{00000000-0005-0000-0000-00000E520000}"/>
    <cellStyle name="Total 2 2 2 4 3 3 3" xfId="28327" xr:uid="{00000000-0005-0000-0000-0000A76E0000}"/>
    <cellStyle name="Total 2 2 2 4 3 4" xfId="21007" xr:uid="{00000000-0005-0000-0000-00000F520000}"/>
    <cellStyle name="Total 2 2 2 4 4" xfId="21008" xr:uid="{00000000-0005-0000-0000-000010520000}"/>
    <cellStyle name="Total 2 2 2 4 4 2" xfId="21009" xr:uid="{00000000-0005-0000-0000-000011520000}"/>
    <cellStyle name="Total 2 2 2 4 5" xfId="21010" xr:uid="{00000000-0005-0000-0000-000012520000}"/>
    <cellStyle name="Total 2 2 2 4 5 2" xfId="21011" xr:uid="{00000000-0005-0000-0000-000013520000}"/>
    <cellStyle name="Total 2 2 2 4 5 2 2" xfId="28287" xr:uid="{00000000-0005-0000-0000-00007F6E0000}"/>
    <cellStyle name="Total 2 2 2 4 6" xfId="21012" xr:uid="{00000000-0005-0000-0000-000014520000}"/>
    <cellStyle name="Total 2 2 2 4 7" xfId="31668" xr:uid="{00000000-0005-0000-0000-0000B47B0000}"/>
    <cellStyle name="Total 2 2 2 5" xfId="1557" xr:uid="{00000000-0005-0000-0000-000015060000}"/>
    <cellStyle name="Total 2 2 2 5 2" xfId="2542" xr:uid="{00000000-0005-0000-0000-0000EE090000}"/>
    <cellStyle name="Total 2 2 2 5 2 2" xfId="21013" xr:uid="{00000000-0005-0000-0000-000015520000}"/>
    <cellStyle name="Total 2 2 2 5 2 2 2" xfId="21014" xr:uid="{00000000-0005-0000-0000-000016520000}"/>
    <cellStyle name="Total 2 2 2 5 2 2 2 2" xfId="21015" xr:uid="{00000000-0005-0000-0000-000017520000}"/>
    <cellStyle name="Total 2 2 2 5 2 2 2 2 2" xfId="28230" xr:uid="{00000000-0005-0000-0000-0000466E0000}"/>
    <cellStyle name="Total 2 2 2 5 2 2 3" xfId="21016" xr:uid="{00000000-0005-0000-0000-000018520000}"/>
    <cellStyle name="Total 2 2 2 5 2 2 3 2" xfId="21017" xr:uid="{00000000-0005-0000-0000-000019520000}"/>
    <cellStyle name="Total 2 2 2 5 2 2 3 2 2" xfId="29123" xr:uid="{00000000-0005-0000-0000-0000C3710000}"/>
    <cellStyle name="Total 2 2 2 5 2 2 4" xfId="21018" xr:uid="{00000000-0005-0000-0000-00001A520000}"/>
    <cellStyle name="Total 2 2 2 5 2 2 5" xfId="26998" xr:uid="{00000000-0005-0000-0000-000076690000}"/>
    <cellStyle name="Total 2 2 2 5 2 3" xfId="21019" xr:uid="{00000000-0005-0000-0000-00001B520000}"/>
    <cellStyle name="Total 2 2 2 5 2 3 2" xfId="21020" xr:uid="{00000000-0005-0000-0000-00001C520000}"/>
    <cellStyle name="Total 2 2 2 5 2 4" xfId="21021" xr:uid="{00000000-0005-0000-0000-00001D520000}"/>
    <cellStyle name="Total 2 2 2 5 2 4 2" xfId="21022" xr:uid="{00000000-0005-0000-0000-00001E520000}"/>
    <cellStyle name="Total 2 2 2 5 2 4 3" xfId="29765" xr:uid="{00000000-0005-0000-0000-000045740000}"/>
    <cellStyle name="Total 2 2 2 5 2 5" xfId="21023" xr:uid="{00000000-0005-0000-0000-00001F520000}"/>
    <cellStyle name="Total 2 2 2 5 3" xfId="21024" xr:uid="{00000000-0005-0000-0000-000020520000}"/>
    <cellStyle name="Total 2 2 2 5 3 2" xfId="21025" xr:uid="{00000000-0005-0000-0000-000021520000}"/>
    <cellStyle name="Total 2 2 2 5 3 2 2" xfId="21026" xr:uid="{00000000-0005-0000-0000-000022520000}"/>
    <cellStyle name="Total 2 2 2 5 3 3" xfId="21027" xr:uid="{00000000-0005-0000-0000-000023520000}"/>
    <cellStyle name="Total 2 2 2 5 3 3 2" xfId="21028" xr:uid="{00000000-0005-0000-0000-000024520000}"/>
    <cellStyle name="Total 2 2 2 5 3 4" xfId="21029" xr:uid="{00000000-0005-0000-0000-000025520000}"/>
    <cellStyle name="Total 2 2 2 5 3 5" xfId="26130" xr:uid="{00000000-0005-0000-0000-000012660000}"/>
    <cellStyle name="Total 2 2 2 5 4" xfId="21030" xr:uid="{00000000-0005-0000-0000-000026520000}"/>
    <cellStyle name="Total 2 2 2 5 4 2" xfId="21031" xr:uid="{00000000-0005-0000-0000-000027520000}"/>
    <cellStyle name="Total 2 2 2 5 5" xfId="21032" xr:uid="{00000000-0005-0000-0000-000028520000}"/>
    <cellStyle name="Total 2 2 2 5 5 2" xfId="21033" xr:uid="{00000000-0005-0000-0000-000029520000}"/>
    <cellStyle name="Total 2 2 2 5 6" xfId="21034" xr:uid="{00000000-0005-0000-0000-00002A520000}"/>
    <cellStyle name="Total 2 2 2 5 7" xfId="31771" xr:uid="{00000000-0005-0000-0000-00001B7C0000}"/>
    <cellStyle name="Total 2 2 2 6" xfId="1993" xr:uid="{00000000-0005-0000-0000-0000C9070000}"/>
    <cellStyle name="Total 2 2 2 6 2" xfId="21035" xr:uid="{00000000-0005-0000-0000-00002B520000}"/>
    <cellStyle name="Total 2 2 2 6 2 2" xfId="21036" xr:uid="{00000000-0005-0000-0000-00002C520000}"/>
    <cellStyle name="Total 2 2 2 6 2 2 2" xfId="21037" xr:uid="{00000000-0005-0000-0000-00002D520000}"/>
    <cellStyle name="Total 2 2 2 6 2 3" xfId="21038" xr:uid="{00000000-0005-0000-0000-00002E520000}"/>
    <cellStyle name="Total 2 2 2 6 2 3 2" xfId="21039" xr:uid="{00000000-0005-0000-0000-00002F520000}"/>
    <cellStyle name="Total 2 2 2 6 2 3 3" xfId="30728" xr:uid="{00000000-0005-0000-0000-000008780000}"/>
    <cellStyle name="Total 2 2 2 6 2 4" xfId="21040" xr:uid="{00000000-0005-0000-0000-000030520000}"/>
    <cellStyle name="Total 2 2 2 6 3" xfId="21041" xr:uid="{00000000-0005-0000-0000-000031520000}"/>
    <cellStyle name="Total 2 2 2 6 3 2" xfId="21042" xr:uid="{00000000-0005-0000-0000-000032520000}"/>
    <cellStyle name="Total 2 2 2 6 4" xfId="21043" xr:uid="{00000000-0005-0000-0000-000033520000}"/>
    <cellStyle name="Total 2 2 2 6 4 2" xfId="21044" xr:uid="{00000000-0005-0000-0000-000034520000}"/>
    <cellStyle name="Total 2 2 2 6 4 3" xfId="28159" xr:uid="{00000000-0005-0000-0000-0000FF6D0000}"/>
    <cellStyle name="Total 2 2 2 6 5" xfId="21045" xr:uid="{00000000-0005-0000-0000-000035520000}"/>
    <cellStyle name="Total 2 2 2 6 6" xfId="28450" xr:uid="{00000000-0005-0000-0000-0000226F0000}"/>
    <cellStyle name="Total 2 2 2 7" xfId="2848" xr:uid="{00000000-0005-0000-0000-0000200B0000}"/>
    <cellStyle name="Total 2 2 2 7 2" xfId="21046" xr:uid="{00000000-0005-0000-0000-000036520000}"/>
    <cellStyle name="Total 2 2 2 7 2 2" xfId="21047" xr:uid="{00000000-0005-0000-0000-000037520000}"/>
    <cellStyle name="Total 2 2 2 7 2 3" xfId="31105" xr:uid="{00000000-0005-0000-0000-000081790000}"/>
    <cellStyle name="Total 2 2 2 7 3" xfId="21048" xr:uid="{00000000-0005-0000-0000-000038520000}"/>
    <cellStyle name="Total 2 2 2 7 3 2" xfId="21049" xr:uid="{00000000-0005-0000-0000-000039520000}"/>
    <cellStyle name="Total 2 2 2 7 4" xfId="21050" xr:uid="{00000000-0005-0000-0000-00003A520000}"/>
    <cellStyle name="Total 2 2 2 7 4 2" xfId="27816" xr:uid="{00000000-0005-0000-0000-0000A86C0000}"/>
    <cellStyle name="Total 2 2 2 7 5" xfId="31947" xr:uid="{00000000-0005-0000-0000-0000CB7C0000}"/>
    <cellStyle name="Total 2 2 2 8" xfId="21051" xr:uid="{00000000-0005-0000-0000-00003B520000}"/>
    <cellStyle name="Total 2 2 2 8 2" xfId="21052" xr:uid="{00000000-0005-0000-0000-00003C520000}"/>
    <cellStyle name="Total 2 2 2 8 2 2" xfId="31084" xr:uid="{00000000-0005-0000-0000-00006C790000}"/>
    <cellStyle name="Total 2 2 2 9" xfId="21053" xr:uid="{00000000-0005-0000-0000-00003D520000}"/>
    <cellStyle name="Total 2 2 2 9 2" xfId="21054" xr:uid="{00000000-0005-0000-0000-00003E520000}"/>
    <cellStyle name="Total 2 2 3" xfId="1233" xr:uid="{00000000-0005-0000-0000-0000D1040000}"/>
    <cellStyle name="Total 2 2 3 2" xfId="1351" xr:uid="{00000000-0005-0000-0000-000047050000}"/>
    <cellStyle name="Total 2 2 3 2 2" xfId="2342" xr:uid="{00000000-0005-0000-0000-000026090000}"/>
    <cellStyle name="Total 2 2 3 2 2 2" xfId="21055" xr:uid="{00000000-0005-0000-0000-00003F520000}"/>
    <cellStyle name="Total 2 2 3 2 2 2 2" xfId="21056" xr:uid="{00000000-0005-0000-0000-000040520000}"/>
    <cellStyle name="Total 2 2 3 2 2 2 2 2" xfId="21057" xr:uid="{00000000-0005-0000-0000-000041520000}"/>
    <cellStyle name="Total 2 2 3 2 2 2 3" xfId="21058" xr:uid="{00000000-0005-0000-0000-000042520000}"/>
    <cellStyle name="Total 2 2 3 2 2 2 3 2" xfId="21059" xr:uid="{00000000-0005-0000-0000-000043520000}"/>
    <cellStyle name="Total 2 2 3 2 2 2 4" xfId="21060" xr:uid="{00000000-0005-0000-0000-000044520000}"/>
    <cellStyle name="Total 2 2 3 2 2 3" xfId="21061" xr:uid="{00000000-0005-0000-0000-000045520000}"/>
    <cellStyle name="Total 2 2 3 2 2 3 2" xfId="21062" xr:uid="{00000000-0005-0000-0000-000046520000}"/>
    <cellStyle name="Total 2 2 3 2 2 4" xfId="21063" xr:uid="{00000000-0005-0000-0000-000047520000}"/>
    <cellStyle name="Total 2 2 3 2 2 4 2" xfId="21064" xr:uid="{00000000-0005-0000-0000-000048520000}"/>
    <cellStyle name="Total 2 2 3 2 2 5" xfId="21065" xr:uid="{00000000-0005-0000-0000-000049520000}"/>
    <cellStyle name="Total 2 2 3 2 2 6" xfId="27983" xr:uid="{00000000-0005-0000-0000-00004F6D0000}"/>
    <cellStyle name="Total 2 2 3 2 3" xfId="21066" xr:uid="{00000000-0005-0000-0000-00004A520000}"/>
    <cellStyle name="Total 2 2 3 2 3 2" xfId="21067" xr:uid="{00000000-0005-0000-0000-00004B520000}"/>
    <cellStyle name="Total 2 2 3 2 3 2 2" xfId="21068" xr:uid="{00000000-0005-0000-0000-00004C520000}"/>
    <cellStyle name="Total 2 2 3 2 3 3" xfId="21069" xr:uid="{00000000-0005-0000-0000-00004D520000}"/>
    <cellStyle name="Total 2 2 3 2 3 3 2" xfId="21070" xr:uid="{00000000-0005-0000-0000-00004E520000}"/>
    <cellStyle name="Total 2 2 3 2 3 4" xfId="21071" xr:uid="{00000000-0005-0000-0000-00004F520000}"/>
    <cellStyle name="Total 2 2 3 2 3 5" xfId="26873" xr:uid="{00000000-0005-0000-0000-0000F9680000}"/>
    <cellStyle name="Total 2 2 3 2 4" xfId="21072" xr:uid="{00000000-0005-0000-0000-000050520000}"/>
    <cellStyle name="Total 2 2 3 2 4 2" xfId="21073" xr:uid="{00000000-0005-0000-0000-000051520000}"/>
    <cellStyle name="Total 2 2 3 2 4 2 2" xfId="31182" xr:uid="{00000000-0005-0000-0000-0000CE790000}"/>
    <cellStyle name="Total 2 2 3 2 5" xfId="21074" xr:uid="{00000000-0005-0000-0000-000052520000}"/>
    <cellStyle name="Total 2 2 3 2 5 2" xfId="21075" xr:uid="{00000000-0005-0000-0000-000053520000}"/>
    <cellStyle name="Total 2 2 3 2 6" xfId="21076" xr:uid="{00000000-0005-0000-0000-000054520000}"/>
    <cellStyle name="Total 2 2 3 2 7" xfId="31693" xr:uid="{00000000-0005-0000-0000-0000CD7B0000}"/>
    <cellStyle name="Total 2 2 3 3" xfId="1613" xr:uid="{00000000-0005-0000-0000-00004D060000}"/>
    <cellStyle name="Total 2 2 3 3 2" xfId="2598" xr:uid="{00000000-0005-0000-0000-0000260A0000}"/>
    <cellStyle name="Total 2 2 3 3 2 2" xfId="21077" xr:uid="{00000000-0005-0000-0000-000055520000}"/>
    <cellStyle name="Total 2 2 3 3 2 2 2" xfId="21078" xr:uid="{00000000-0005-0000-0000-000056520000}"/>
    <cellStyle name="Total 2 2 3 3 2 2 2 2" xfId="21079" xr:uid="{00000000-0005-0000-0000-000057520000}"/>
    <cellStyle name="Total 2 2 3 3 2 2 3" xfId="21080" xr:uid="{00000000-0005-0000-0000-000058520000}"/>
    <cellStyle name="Total 2 2 3 3 2 2 3 2" xfId="21081" xr:uid="{00000000-0005-0000-0000-000059520000}"/>
    <cellStyle name="Total 2 2 3 3 2 2 3 3" xfId="27887" xr:uid="{00000000-0005-0000-0000-0000EF6C0000}"/>
    <cellStyle name="Total 2 2 3 3 2 2 4" xfId="21082" xr:uid="{00000000-0005-0000-0000-00005A520000}"/>
    <cellStyle name="Total 2 2 3 3 2 3" xfId="21083" xr:uid="{00000000-0005-0000-0000-00005B520000}"/>
    <cellStyle name="Total 2 2 3 3 2 3 2" xfId="21084" xr:uid="{00000000-0005-0000-0000-00005C520000}"/>
    <cellStyle name="Total 2 2 3 3 2 4" xfId="21085" xr:uid="{00000000-0005-0000-0000-00005D520000}"/>
    <cellStyle name="Total 2 2 3 3 2 4 2" xfId="21086" xr:uid="{00000000-0005-0000-0000-00005E520000}"/>
    <cellStyle name="Total 2 2 3 3 2 5" xfId="21087" xr:uid="{00000000-0005-0000-0000-00005F520000}"/>
    <cellStyle name="Total 2 2 3 3 2 5 2" xfId="26261" xr:uid="{00000000-0005-0000-0000-000095660000}"/>
    <cellStyle name="Total 2 2 3 3 3" xfId="21088" xr:uid="{00000000-0005-0000-0000-000060520000}"/>
    <cellStyle name="Total 2 2 3 3 3 2" xfId="21089" xr:uid="{00000000-0005-0000-0000-000061520000}"/>
    <cellStyle name="Total 2 2 3 3 3 2 2" xfId="21090" xr:uid="{00000000-0005-0000-0000-000062520000}"/>
    <cellStyle name="Total 2 2 3 3 3 3" xfId="21091" xr:uid="{00000000-0005-0000-0000-000063520000}"/>
    <cellStyle name="Total 2 2 3 3 3 3 2" xfId="21092" xr:uid="{00000000-0005-0000-0000-000064520000}"/>
    <cellStyle name="Total 2 2 3 3 3 3 2 2" xfId="26375" xr:uid="{00000000-0005-0000-0000-000007670000}"/>
    <cellStyle name="Total 2 2 3 3 3 3 3" xfId="26244" xr:uid="{00000000-0005-0000-0000-000084660000}"/>
    <cellStyle name="Total 2 2 3 3 3 4" xfId="21093" xr:uid="{00000000-0005-0000-0000-000065520000}"/>
    <cellStyle name="Total 2 2 3 3 3 4 2" xfId="28249" xr:uid="{00000000-0005-0000-0000-0000596E0000}"/>
    <cellStyle name="Total 2 2 3 3 3 5" xfId="25226" xr:uid="{00000000-0005-0000-0000-00008A620000}"/>
    <cellStyle name="Total 2 2 3 3 4" xfId="21094" xr:uid="{00000000-0005-0000-0000-000066520000}"/>
    <cellStyle name="Total 2 2 3 3 4 2" xfId="21095" xr:uid="{00000000-0005-0000-0000-000067520000}"/>
    <cellStyle name="Total 2 2 3 3 5" xfId="21096" xr:uid="{00000000-0005-0000-0000-000068520000}"/>
    <cellStyle name="Total 2 2 3 3 5 2" xfId="21097" xr:uid="{00000000-0005-0000-0000-000069520000}"/>
    <cellStyle name="Total 2 2 3 3 5 2 2" xfId="29095" xr:uid="{00000000-0005-0000-0000-0000A7710000}"/>
    <cellStyle name="Total 2 2 3 3 6" xfId="21098" xr:uid="{00000000-0005-0000-0000-00006A520000}"/>
    <cellStyle name="Total 2 2 3 3 6 2" xfId="30848" xr:uid="{00000000-0005-0000-0000-000080780000}"/>
    <cellStyle name="Total 2 2 3 3 7" xfId="31802" xr:uid="{00000000-0005-0000-0000-00003A7C0000}"/>
    <cellStyle name="Total 2 2 3 4" xfId="2231" xr:uid="{00000000-0005-0000-0000-0000B7080000}"/>
    <cellStyle name="Total 2 2 3 4 2" xfId="21099" xr:uid="{00000000-0005-0000-0000-00006B520000}"/>
    <cellStyle name="Total 2 2 3 4 2 2" xfId="21100" xr:uid="{00000000-0005-0000-0000-00006C520000}"/>
    <cellStyle name="Total 2 2 3 4 2 2 2" xfId="21101" xr:uid="{00000000-0005-0000-0000-00006D520000}"/>
    <cellStyle name="Total 2 2 3 4 2 3" xfId="21102" xr:uid="{00000000-0005-0000-0000-00006E520000}"/>
    <cellStyle name="Total 2 2 3 4 2 3 2" xfId="21103" xr:uid="{00000000-0005-0000-0000-00006F520000}"/>
    <cellStyle name="Total 2 2 3 4 2 4" xfId="21104" xr:uid="{00000000-0005-0000-0000-000070520000}"/>
    <cellStyle name="Total 2 2 3 4 3" xfId="21105" xr:uid="{00000000-0005-0000-0000-000071520000}"/>
    <cellStyle name="Total 2 2 3 4 3 2" xfId="21106" xr:uid="{00000000-0005-0000-0000-000072520000}"/>
    <cellStyle name="Total 2 2 3 4 4" xfId="21107" xr:uid="{00000000-0005-0000-0000-000073520000}"/>
    <cellStyle name="Total 2 2 3 4 4 2" xfId="21108" xr:uid="{00000000-0005-0000-0000-000074520000}"/>
    <cellStyle name="Total 2 2 3 4 5" xfId="21109" xr:uid="{00000000-0005-0000-0000-000075520000}"/>
    <cellStyle name="Total 2 2 3 4 5 2" xfId="27336" xr:uid="{00000000-0005-0000-0000-0000C86A0000}"/>
    <cellStyle name="Total 2 2 3 5" xfId="21110" xr:uid="{00000000-0005-0000-0000-000076520000}"/>
    <cellStyle name="Total 2 2 3 5 2" xfId="21111" xr:uid="{00000000-0005-0000-0000-000077520000}"/>
    <cellStyle name="Total 2 2 3 5 2 2" xfId="21112" xr:uid="{00000000-0005-0000-0000-000078520000}"/>
    <cellStyle name="Total 2 2 3 5 3" xfId="21113" xr:uid="{00000000-0005-0000-0000-000079520000}"/>
    <cellStyle name="Total 2 2 3 5 3 2" xfId="21114" xr:uid="{00000000-0005-0000-0000-00007A520000}"/>
    <cellStyle name="Total 2 2 3 5 4" xfId="21115" xr:uid="{00000000-0005-0000-0000-00007B520000}"/>
    <cellStyle name="Total 2 2 3 5 5" xfId="32575" xr:uid="{00000000-0005-0000-0000-00003F7F0000}"/>
    <cellStyle name="Total 2 2 3 6" xfId="21116" xr:uid="{00000000-0005-0000-0000-00007C520000}"/>
    <cellStyle name="Total 2 2 3 6 2" xfId="21117" xr:uid="{00000000-0005-0000-0000-00007D520000}"/>
    <cellStyle name="Total 2 2 3 6 3" xfId="26041" xr:uid="{00000000-0005-0000-0000-0000B9650000}"/>
    <cellStyle name="Total 2 2 3 7" xfId="21118" xr:uid="{00000000-0005-0000-0000-00007E520000}"/>
    <cellStyle name="Total 2 2 3 7 2" xfId="21119" xr:uid="{00000000-0005-0000-0000-00007F520000}"/>
    <cellStyle name="Total 2 2 3 8" xfId="21120" xr:uid="{00000000-0005-0000-0000-000080520000}"/>
    <cellStyle name="Total 2 2 3 9" xfId="31482" xr:uid="{00000000-0005-0000-0000-0000FA7A0000}"/>
    <cellStyle name="Total 2 2 4" xfId="1032" xr:uid="{00000000-0005-0000-0000-000008040000}"/>
    <cellStyle name="Total 2 2 4 2" xfId="1447" xr:uid="{00000000-0005-0000-0000-0000A7050000}"/>
    <cellStyle name="Total 2 2 4 2 2" xfId="2438" xr:uid="{00000000-0005-0000-0000-000086090000}"/>
    <cellStyle name="Total 2 2 4 2 2 2" xfId="21121" xr:uid="{00000000-0005-0000-0000-000081520000}"/>
    <cellStyle name="Total 2 2 4 2 2 2 2" xfId="21122" xr:uid="{00000000-0005-0000-0000-000082520000}"/>
    <cellStyle name="Total 2 2 4 2 2 2 2 2" xfId="21123" xr:uid="{00000000-0005-0000-0000-000083520000}"/>
    <cellStyle name="Total 2 2 4 2 2 2 2 2 2" xfId="27680" xr:uid="{00000000-0005-0000-0000-0000206C0000}"/>
    <cellStyle name="Total 2 2 4 2 2 2 3" xfId="21124" xr:uid="{00000000-0005-0000-0000-000084520000}"/>
    <cellStyle name="Total 2 2 4 2 2 2 3 2" xfId="21125" xr:uid="{00000000-0005-0000-0000-000085520000}"/>
    <cellStyle name="Total 2 2 4 2 2 2 4" xfId="21126" xr:uid="{00000000-0005-0000-0000-000086520000}"/>
    <cellStyle name="Total 2 2 4 2 2 2 5" xfId="26382" xr:uid="{00000000-0005-0000-0000-00000E670000}"/>
    <cellStyle name="Total 2 2 4 2 2 3" xfId="21127" xr:uid="{00000000-0005-0000-0000-000087520000}"/>
    <cellStyle name="Total 2 2 4 2 2 3 2" xfId="21128" xr:uid="{00000000-0005-0000-0000-000088520000}"/>
    <cellStyle name="Total 2 2 4 2 2 4" xfId="21129" xr:uid="{00000000-0005-0000-0000-000089520000}"/>
    <cellStyle name="Total 2 2 4 2 2 4 2" xfId="21130" xr:uid="{00000000-0005-0000-0000-00008A520000}"/>
    <cellStyle name="Total 2 2 4 2 2 5" xfId="21131" xr:uid="{00000000-0005-0000-0000-00008B520000}"/>
    <cellStyle name="Total 2 2 4 2 2 6" xfId="27944" xr:uid="{00000000-0005-0000-0000-0000286D0000}"/>
    <cellStyle name="Total 2 2 4 2 3" xfId="21132" xr:uid="{00000000-0005-0000-0000-00008C520000}"/>
    <cellStyle name="Total 2 2 4 2 3 2" xfId="21133" xr:uid="{00000000-0005-0000-0000-00008D520000}"/>
    <cellStyle name="Total 2 2 4 2 3 2 2" xfId="21134" xr:uid="{00000000-0005-0000-0000-00008E520000}"/>
    <cellStyle name="Total 2 2 4 2 3 3" xfId="21135" xr:uid="{00000000-0005-0000-0000-00008F520000}"/>
    <cellStyle name="Total 2 2 4 2 3 3 2" xfId="21136" xr:uid="{00000000-0005-0000-0000-000090520000}"/>
    <cellStyle name="Total 2 2 4 2 3 3 3" xfId="27036" xr:uid="{00000000-0005-0000-0000-00009C690000}"/>
    <cellStyle name="Total 2 2 4 2 3 4" xfId="21137" xr:uid="{00000000-0005-0000-0000-000091520000}"/>
    <cellStyle name="Total 2 2 4 2 4" xfId="21138" xr:uid="{00000000-0005-0000-0000-000092520000}"/>
    <cellStyle name="Total 2 2 4 2 4 2" xfId="21139" xr:uid="{00000000-0005-0000-0000-000093520000}"/>
    <cellStyle name="Total 2 2 4 2 4 3" xfId="25451" xr:uid="{00000000-0005-0000-0000-00006B630000}"/>
    <cellStyle name="Total 2 2 4 2 5" xfId="21140" xr:uid="{00000000-0005-0000-0000-000094520000}"/>
    <cellStyle name="Total 2 2 4 2 5 2" xfId="21141" xr:uid="{00000000-0005-0000-0000-000095520000}"/>
    <cellStyle name="Total 2 2 4 2 6" xfId="21142" xr:uid="{00000000-0005-0000-0000-000096520000}"/>
    <cellStyle name="Total 2 2 4 2 7" xfId="31729" xr:uid="{00000000-0005-0000-0000-0000F17B0000}"/>
    <cellStyle name="Total 2 2 4 3" xfId="1709" xr:uid="{00000000-0005-0000-0000-0000AD060000}"/>
    <cellStyle name="Total 2 2 4 3 2" xfId="2694" xr:uid="{00000000-0005-0000-0000-0000860A0000}"/>
    <cellStyle name="Total 2 2 4 3 2 2" xfId="21143" xr:uid="{00000000-0005-0000-0000-000097520000}"/>
    <cellStyle name="Total 2 2 4 3 2 2 2" xfId="21144" xr:uid="{00000000-0005-0000-0000-000098520000}"/>
    <cellStyle name="Total 2 2 4 3 2 2 2 2" xfId="21145" xr:uid="{00000000-0005-0000-0000-000099520000}"/>
    <cellStyle name="Total 2 2 4 3 2 2 2 2 2" xfId="31145" xr:uid="{00000000-0005-0000-0000-0000A9790000}"/>
    <cellStyle name="Total 2 2 4 3 2 2 2 3" xfId="27075" xr:uid="{00000000-0005-0000-0000-0000C3690000}"/>
    <cellStyle name="Total 2 2 4 3 2 2 3" xfId="21146" xr:uid="{00000000-0005-0000-0000-00009A520000}"/>
    <cellStyle name="Total 2 2 4 3 2 2 3 2" xfId="21147" xr:uid="{00000000-0005-0000-0000-00009B520000}"/>
    <cellStyle name="Total 2 2 4 3 2 2 4" xfId="21148" xr:uid="{00000000-0005-0000-0000-00009C520000}"/>
    <cellStyle name="Total 2 2 4 3 2 3" xfId="21149" xr:uid="{00000000-0005-0000-0000-00009D520000}"/>
    <cellStyle name="Total 2 2 4 3 2 3 2" xfId="21150" xr:uid="{00000000-0005-0000-0000-00009E520000}"/>
    <cellStyle name="Total 2 2 4 3 2 4" xfId="21151" xr:uid="{00000000-0005-0000-0000-00009F520000}"/>
    <cellStyle name="Total 2 2 4 3 2 4 2" xfId="21152" xr:uid="{00000000-0005-0000-0000-0000A0520000}"/>
    <cellStyle name="Total 2 2 4 3 2 4 2 2" xfId="25795" xr:uid="{00000000-0005-0000-0000-0000C3640000}"/>
    <cellStyle name="Total 2 2 4 3 2 4 3" xfId="27072" xr:uid="{00000000-0005-0000-0000-0000C0690000}"/>
    <cellStyle name="Total 2 2 4 3 2 5" xfId="21153" xr:uid="{00000000-0005-0000-0000-0000A1520000}"/>
    <cellStyle name="Total 2 2 4 3 2 6" xfId="32298" xr:uid="{00000000-0005-0000-0000-00002A7E0000}"/>
    <cellStyle name="Total 2 2 4 3 3" xfId="21154" xr:uid="{00000000-0005-0000-0000-0000A2520000}"/>
    <cellStyle name="Total 2 2 4 3 3 2" xfId="21155" xr:uid="{00000000-0005-0000-0000-0000A3520000}"/>
    <cellStyle name="Total 2 2 4 3 3 2 2" xfId="21156" xr:uid="{00000000-0005-0000-0000-0000A4520000}"/>
    <cellStyle name="Total 2 2 4 3 3 3" xfId="21157" xr:uid="{00000000-0005-0000-0000-0000A5520000}"/>
    <cellStyle name="Total 2 2 4 3 3 3 2" xfId="21158" xr:uid="{00000000-0005-0000-0000-0000A6520000}"/>
    <cellStyle name="Total 2 2 4 3 3 4" xfId="21159" xr:uid="{00000000-0005-0000-0000-0000A7520000}"/>
    <cellStyle name="Total 2 2 4 3 4" xfId="21160" xr:uid="{00000000-0005-0000-0000-0000A8520000}"/>
    <cellStyle name="Total 2 2 4 3 4 2" xfId="21161" xr:uid="{00000000-0005-0000-0000-0000A9520000}"/>
    <cellStyle name="Total 2 2 4 3 5" xfId="21162" xr:uid="{00000000-0005-0000-0000-0000AA520000}"/>
    <cellStyle name="Total 2 2 4 3 5 2" xfId="21163" xr:uid="{00000000-0005-0000-0000-0000AB520000}"/>
    <cellStyle name="Total 2 2 4 3 6" xfId="21164" xr:uid="{00000000-0005-0000-0000-0000AC520000}"/>
    <cellStyle name="Total 2 2 4 3 7" xfId="31860" xr:uid="{00000000-0005-0000-0000-0000747C0000}"/>
    <cellStyle name="Total 2 2 4 4" xfId="2045" xr:uid="{00000000-0005-0000-0000-0000FD070000}"/>
    <cellStyle name="Total 2 2 4 4 2" xfId="21165" xr:uid="{00000000-0005-0000-0000-0000AD520000}"/>
    <cellStyle name="Total 2 2 4 4 2 2" xfId="21166" xr:uid="{00000000-0005-0000-0000-0000AE520000}"/>
    <cellStyle name="Total 2 2 4 4 2 2 2" xfId="21167" xr:uid="{00000000-0005-0000-0000-0000AF520000}"/>
    <cellStyle name="Total 2 2 4 4 2 3" xfId="21168" xr:uid="{00000000-0005-0000-0000-0000B0520000}"/>
    <cellStyle name="Total 2 2 4 4 2 3 2" xfId="21169" xr:uid="{00000000-0005-0000-0000-0000B1520000}"/>
    <cellStyle name="Total 2 2 4 4 2 4" xfId="21170" xr:uid="{00000000-0005-0000-0000-0000B2520000}"/>
    <cellStyle name="Total 2 2 4 4 2 4 2" xfId="30279" xr:uid="{00000000-0005-0000-0000-000047760000}"/>
    <cellStyle name="Total 2 2 4 4 3" xfId="21171" xr:uid="{00000000-0005-0000-0000-0000B3520000}"/>
    <cellStyle name="Total 2 2 4 4 3 2" xfId="21172" xr:uid="{00000000-0005-0000-0000-0000B4520000}"/>
    <cellStyle name="Total 2 2 4 4 4" xfId="21173" xr:uid="{00000000-0005-0000-0000-0000B5520000}"/>
    <cellStyle name="Total 2 2 4 4 4 2" xfId="21174" xr:uid="{00000000-0005-0000-0000-0000B6520000}"/>
    <cellStyle name="Total 2 2 4 4 4 2 2" xfId="30968" xr:uid="{00000000-0005-0000-0000-0000F8780000}"/>
    <cellStyle name="Total 2 2 4 4 5" xfId="21175" xr:uid="{00000000-0005-0000-0000-0000B7520000}"/>
    <cellStyle name="Total 2 2 4 4 6" xfId="32117" xr:uid="{00000000-0005-0000-0000-0000757D0000}"/>
    <cellStyle name="Total 2 2 4 5" xfId="21176" xr:uid="{00000000-0005-0000-0000-0000B8520000}"/>
    <cellStyle name="Total 2 2 4 5 2" xfId="21177" xr:uid="{00000000-0005-0000-0000-0000B9520000}"/>
    <cellStyle name="Total 2 2 4 5 2 2" xfId="21178" xr:uid="{00000000-0005-0000-0000-0000BA520000}"/>
    <cellStyle name="Total 2 2 4 5 3" xfId="21179" xr:uid="{00000000-0005-0000-0000-0000BB520000}"/>
    <cellStyle name="Total 2 2 4 5 3 2" xfId="21180" xr:uid="{00000000-0005-0000-0000-0000BC520000}"/>
    <cellStyle name="Total 2 2 4 5 4" xfId="21181" xr:uid="{00000000-0005-0000-0000-0000BD520000}"/>
    <cellStyle name="Total 2 2 4 5 5" xfId="32469" xr:uid="{00000000-0005-0000-0000-0000D57E0000}"/>
    <cellStyle name="Total 2 2 4 6" xfId="21182" xr:uid="{00000000-0005-0000-0000-0000BE520000}"/>
    <cellStyle name="Total 2 2 4 6 2" xfId="21183" xr:uid="{00000000-0005-0000-0000-0000BF520000}"/>
    <cellStyle name="Total 2 2 4 6 3" xfId="27415" xr:uid="{00000000-0005-0000-0000-0000176B0000}"/>
    <cellStyle name="Total 2 2 4 7" xfId="21184" xr:uid="{00000000-0005-0000-0000-0000C0520000}"/>
    <cellStyle name="Total 2 2 4 7 2" xfId="21185" xr:uid="{00000000-0005-0000-0000-0000C1520000}"/>
    <cellStyle name="Total 2 2 4 7 2 2" xfId="29025" xr:uid="{00000000-0005-0000-0000-000061710000}"/>
    <cellStyle name="Total 2 2 4 8" xfId="21186" xr:uid="{00000000-0005-0000-0000-0000C2520000}"/>
    <cellStyle name="Total 2 2 4 9" xfId="31535" xr:uid="{00000000-0005-0000-0000-00002F7B0000}"/>
    <cellStyle name="Total 2 2 5" xfId="1034" xr:uid="{00000000-0005-0000-0000-00000A040000}"/>
    <cellStyle name="Total 2 2 5 2" xfId="2046" xr:uid="{00000000-0005-0000-0000-0000FE070000}"/>
    <cellStyle name="Total 2 2 5 2 2" xfId="21187" xr:uid="{00000000-0005-0000-0000-0000C3520000}"/>
    <cellStyle name="Total 2 2 5 2 2 2" xfId="21188" xr:uid="{00000000-0005-0000-0000-0000C4520000}"/>
    <cellStyle name="Total 2 2 5 2 2 2 2" xfId="21189" xr:uid="{00000000-0005-0000-0000-0000C5520000}"/>
    <cellStyle name="Total 2 2 5 2 2 3" xfId="21190" xr:uid="{00000000-0005-0000-0000-0000C6520000}"/>
    <cellStyle name="Total 2 2 5 2 2 3 2" xfId="21191" xr:uid="{00000000-0005-0000-0000-0000C7520000}"/>
    <cellStyle name="Total 2 2 5 2 2 3 2 2" xfId="25113" xr:uid="{00000000-0005-0000-0000-000019620000}"/>
    <cellStyle name="Total 2 2 5 2 2 4" xfId="21192" xr:uid="{00000000-0005-0000-0000-0000C8520000}"/>
    <cellStyle name="Total 2 2 5 2 3" xfId="21193" xr:uid="{00000000-0005-0000-0000-0000C9520000}"/>
    <cellStyle name="Total 2 2 5 2 3 2" xfId="21194" xr:uid="{00000000-0005-0000-0000-0000CA520000}"/>
    <cellStyle name="Total 2 2 5 2 3 3" xfId="27959" xr:uid="{00000000-0005-0000-0000-0000376D0000}"/>
    <cellStyle name="Total 2 2 5 2 4" xfId="21195" xr:uid="{00000000-0005-0000-0000-0000CB520000}"/>
    <cellStyle name="Total 2 2 5 2 4 2" xfId="21196" xr:uid="{00000000-0005-0000-0000-0000CC520000}"/>
    <cellStyle name="Total 2 2 5 2 4 2 2" xfId="27394" xr:uid="{00000000-0005-0000-0000-0000026B0000}"/>
    <cellStyle name="Total 2 2 5 2 5" xfId="21197" xr:uid="{00000000-0005-0000-0000-0000CD520000}"/>
    <cellStyle name="Total 2 2 5 2 6" xfId="25814" xr:uid="{00000000-0005-0000-0000-0000D6640000}"/>
    <cellStyle name="Total 2 2 5 3" xfId="21198" xr:uid="{00000000-0005-0000-0000-0000CE520000}"/>
    <cellStyle name="Total 2 2 5 3 2" xfId="21199" xr:uid="{00000000-0005-0000-0000-0000CF520000}"/>
    <cellStyle name="Total 2 2 5 3 2 2" xfId="21200" xr:uid="{00000000-0005-0000-0000-0000D0520000}"/>
    <cellStyle name="Total 2 2 5 3 3" xfId="21201" xr:uid="{00000000-0005-0000-0000-0000D1520000}"/>
    <cellStyle name="Total 2 2 5 3 3 2" xfId="21202" xr:uid="{00000000-0005-0000-0000-0000D2520000}"/>
    <cellStyle name="Total 2 2 5 3 3 3" xfId="28678" xr:uid="{00000000-0005-0000-0000-000006700000}"/>
    <cellStyle name="Total 2 2 5 3 4" xfId="21203" xr:uid="{00000000-0005-0000-0000-0000D3520000}"/>
    <cellStyle name="Total 2 2 5 3 5" xfId="30322" xr:uid="{00000000-0005-0000-0000-000072760000}"/>
    <cellStyle name="Total 2 2 5 4" xfId="21204" xr:uid="{00000000-0005-0000-0000-0000D4520000}"/>
    <cellStyle name="Total 2 2 5 4 2" xfId="21205" xr:uid="{00000000-0005-0000-0000-0000D5520000}"/>
    <cellStyle name="Total 2 2 5 5" xfId="21206" xr:uid="{00000000-0005-0000-0000-0000D6520000}"/>
    <cellStyle name="Total 2 2 5 5 2" xfId="21207" xr:uid="{00000000-0005-0000-0000-0000D7520000}"/>
    <cellStyle name="Total 2 2 5 5 2 2" xfId="25371" xr:uid="{00000000-0005-0000-0000-00001B630000}"/>
    <cellStyle name="Total 2 2 5 6" xfId="21208" xr:uid="{00000000-0005-0000-0000-0000D8520000}"/>
    <cellStyle name="Total 2 2 5 6 2" xfId="29125" xr:uid="{00000000-0005-0000-0000-0000C5710000}"/>
    <cellStyle name="Total 2 2 5 7" xfId="25303" xr:uid="{00000000-0005-0000-0000-0000D7620000}"/>
    <cellStyle name="Total 2 2 6" xfId="1055" xr:uid="{00000000-0005-0000-0000-00001F040000}"/>
    <cellStyle name="Total 2 2 6 2" xfId="2066" xr:uid="{00000000-0005-0000-0000-000012080000}"/>
    <cellStyle name="Total 2 2 6 2 2" xfId="21209" xr:uid="{00000000-0005-0000-0000-0000D9520000}"/>
    <cellStyle name="Total 2 2 6 2 2 2" xfId="21210" xr:uid="{00000000-0005-0000-0000-0000DA520000}"/>
    <cellStyle name="Total 2 2 6 2 2 2 2" xfId="21211" xr:uid="{00000000-0005-0000-0000-0000DB520000}"/>
    <cellStyle name="Total 2 2 6 2 2 2 3" xfId="30748" xr:uid="{00000000-0005-0000-0000-00001C780000}"/>
    <cellStyle name="Total 2 2 6 2 2 3" xfId="21212" xr:uid="{00000000-0005-0000-0000-0000DC520000}"/>
    <cellStyle name="Total 2 2 6 2 2 3 2" xfId="21213" xr:uid="{00000000-0005-0000-0000-0000DD520000}"/>
    <cellStyle name="Total 2 2 6 2 2 3 3" xfId="26810" xr:uid="{00000000-0005-0000-0000-0000BA680000}"/>
    <cellStyle name="Total 2 2 6 2 2 4" xfId="21214" xr:uid="{00000000-0005-0000-0000-0000DE520000}"/>
    <cellStyle name="Total 2 2 6 2 2 4 2" xfId="26889" xr:uid="{00000000-0005-0000-0000-000009690000}"/>
    <cellStyle name="Total 2 2 6 2 2 5" xfId="26302" xr:uid="{00000000-0005-0000-0000-0000BE660000}"/>
    <cellStyle name="Total 2 2 6 2 3" xfId="21215" xr:uid="{00000000-0005-0000-0000-0000DF520000}"/>
    <cellStyle name="Total 2 2 6 2 3 2" xfId="21216" xr:uid="{00000000-0005-0000-0000-0000E0520000}"/>
    <cellStyle name="Total 2 2 6 2 4" xfId="21217" xr:uid="{00000000-0005-0000-0000-0000E1520000}"/>
    <cellStyle name="Total 2 2 6 2 4 2" xfId="21218" xr:uid="{00000000-0005-0000-0000-0000E2520000}"/>
    <cellStyle name="Total 2 2 6 2 4 3" xfId="28971" xr:uid="{00000000-0005-0000-0000-00002B710000}"/>
    <cellStyle name="Total 2 2 6 2 5" xfId="21219" xr:uid="{00000000-0005-0000-0000-0000E3520000}"/>
    <cellStyle name="Total 2 2 6 2 6" xfId="32126" xr:uid="{00000000-0005-0000-0000-00007E7D0000}"/>
    <cellStyle name="Total 2 2 6 3" xfId="21220" xr:uid="{00000000-0005-0000-0000-0000E4520000}"/>
    <cellStyle name="Total 2 2 6 3 2" xfId="21221" xr:uid="{00000000-0005-0000-0000-0000E5520000}"/>
    <cellStyle name="Total 2 2 6 3 2 2" xfId="21222" xr:uid="{00000000-0005-0000-0000-0000E6520000}"/>
    <cellStyle name="Total 2 2 6 3 2 2 2" xfId="30806" xr:uid="{00000000-0005-0000-0000-000056780000}"/>
    <cellStyle name="Total 2 2 6 3 2 3" xfId="26639" xr:uid="{00000000-0005-0000-0000-00000F680000}"/>
    <cellStyle name="Total 2 2 6 3 3" xfId="21223" xr:uid="{00000000-0005-0000-0000-0000E7520000}"/>
    <cellStyle name="Total 2 2 6 3 3 2" xfId="21224" xr:uid="{00000000-0005-0000-0000-0000E8520000}"/>
    <cellStyle name="Total 2 2 6 3 3 3" xfId="26734" xr:uid="{00000000-0005-0000-0000-00006E680000}"/>
    <cellStyle name="Total 2 2 6 3 4" xfId="21225" xr:uid="{00000000-0005-0000-0000-0000E9520000}"/>
    <cellStyle name="Total 2 2 6 3 4 2" xfId="28483" xr:uid="{00000000-0005-0000-0000-0000436F0000}"/>
    <cellStyle name="Total 2 2 6 4" xfId="21226" xr:uid="{00000000-0005-0000-0000-0000EA520000}"/>
    <cellStyle name="Total 2 2 6 4 2" xfId="21227" xr:uid="{00000000-0005-0000-0000-0000EB520000}"/>
    <cellStyle name="Total 2 2 6 4 3" xfId="25631" xr:uid="{00000000-0005-0000-0000-00001F640000}"/>
    <cellStyle name="Total 2 2 6 5" xfId="21228" xr:uid="{00000000-0005-0000-0000-0000EC520000}"/>
    <cellStyle name="Total 2 2 6 5 2" xfId="21229" xr:uid="{00000000-0005-0000-0000-0000ED520000}"/>
    <cellStyle name="Total 2 2 6 5 3" xfId="25138" xr:uid="{00000000-0005-0000-0000-000032620000}"/>
    <cellStyle name="Total 2 2 6 6" xfId="21230" xr:uid="{00000000-0005-0000-0000-0000EE520000}"/>
    <cellStyle name="Total 2 2 6 7" xfId="30412" xr:uid="{00000000-0005-0000-0000-0000CC760000}"/>
    <cellStyle name="Total 2 2 7" xfId="1816" xr:uid="{00000000-0005-0000-0000-000018070000}"/>
    <cellStyle name="Total 2 2 7 2" xfId="21231" xr:uid="{00000000-0005-0000-0000-0000EF520000}"/>
    <cellStyle name="Total 2 2 7 2 2" xfId="21232" xr:uid="{00000000-0005-0000-0000-0000F0520000}"/>
    <cellStyle name="Total 2 2 7 2 2 2" xfId="21233" xr:uid="{00000000-0005-0000-0000-0000F1520000}"/>
    <cellStyle name="Total 2 2 7 2 3" xfId="21234" xr:uid="{00000000-0005-0000-0000-0000F2520000}"/>
    <cellStyle name="Total 2 2 7 2 3 2" xfId="21235" xr:uid="{00000000-0005-0000-0000-0000F3520000}"/>
    <cellStyle name="Total 2 2 7 2 4" xfId="21236" xr:uid="{00000000-0005-0000-0000-0000F4520000}"/>
    <cellStyle name="Total 2 2 7 3" xfId="21237" xr:uid="{00000000-0005-0000-0000-0000F5520000}"/>
    <cellStyle name="Total 2 2 7 3 2" xfId="21238" xr:uid="{00000000-0005-0000-0000-0000F6520000}"/>
    <cellStyle name="Total 2 2 7 4" xfId="21239" xr:uid="{00000000-0005-0000-0000-0000F7520000}"/>
    <cellStyle name="Total 2 2 7 4 2" xfId="21240" xr:uid="{00000000-0005-0000-0000-0000F8520000}"/>
    <cellStyle name="Total 2 2 7 4 2 2" xfId="25372" xr:uid="{00000000-0005-0000-0000-00001C630000}"/>
    <cellStyle name="Total 2 2 7 4 3" xfId="30804" xr:uid="{00000000-0005-0000-0000-000054780000}"/>
    <cellStyle name="Total 2 2 7 5" xfId="21241" xr:uid="{00000000-0005-0000-0000-0000F9520000}"/>
    <cellStyle name="Total 2 2 7 5 2" xfId="30329" xr:uid="{00000000-0005-0000-0000-000079760000}"/>
    <cellStyle name="Total 2 2 7 6" xfId="31982" xr:uid="{00000000-0005-0000-0000-0000EE7C0000}"/>
    <cellStyle name="Total 2 2 8" xfId="21242" xr:uid="{00000000-0005-0000-0000-0000FA520000}"/>
    <cellStyle name="Total 2 2 8 2" xfId="21243" xr:uid="{00000000-0005-0000-0000-0000FB520000}"/>
    <cellStyle name="Total 2 2 8 3" xfId="27659" xr:uid="{00000000-0005-0000-0000-00000B6C0000}"/>
    <cellStyle name="Total 2 2 9" xfId="21244" xr:uid="{00000000-0005-0000-0000-0000FC520000}"/>
    <cellStyle name="Total 2 2 9 2" xfId="21245" xr:uid="{00000000-0005-0000-0000-0000FD520000}"/>
    <cellStyle name="Total 2 3" xfId="1173" xr:uid="{00000000-0005-0000-0000-000095040000}"/>
    <cellStyle name="Total 2 3 10" xfId="31360" xr:uid="{00000000-0005-0000-0000-0000807A0000}"/>
    <cellStyle name="Total 2 3 2" xfId="1500" xr:uid="{00000000-0005-0000-0000-0000DC050000}"/>
    <cellStyle name="Total 2 3 2 2" xfId="1762" xr:uid="{00000000-0005-0000-0000-0000E2060000}"/>
    <cellStyle name="Total 2 3 2 2 2" xfId="2747" xr:uid="{00000000-0005-0000-0000-0000BB0A0000}"/>
    <cellStyle name="Total 2 3 2 2 2 2" xfId="21246" xr:uid="{00000000-0005-0000-0000-0000FE520000}"/>
    <cellStyle name="Total 2 3 2 2 2 2 2" xfId="21247" xr:uid="{00000000-0005-0000-0000-0000FF520000}"/>
    <cellStyle name="Total 2 3 2 2 2 2 2 2" xfId="21248" xr:uid="{00000000-0005-0000-0000-000000530000}"/>
    <cellStyle name="Total 2 3 2 2 2 2 2 2 2" xfId="28962" xr:uid="{00000000-0005-0000-0000-000022710000}"/>
    <cellStyle name="Total 2 3 2 2 2 2 3" xfId="21249" xr:uid="{00000000-0005-0000-0000-000001530000}"/>
    <cellStyle name="Total 2 3 2 2 2 2 3 2" xfId="21250" xr:uid="{00000000-0005-0000-0000-000002530000}"/>
    <cellStyle name="Total 2 3 2 2 2 2 3 3" xfId="27522" xr:uid="{00000000-0005-0000-0000-0000826B0000}"/>
    <cellStyle name="Total 2 3 2 2 2 2 4" xfId="21251" xr:uid="{00000000-0005-0000-0000-000003530000}"/>
    <cellStyle name="Total 2 3 2 2 2 2 5" xfId="25737" xr:uid="{00000000-0005-0000-0000-000089640000}"/>
    <cellStyle name="Total 2 3 2 2 2 3" xfId="21252" xr:uid="{00000000-0005-0000-0000-000004530000}"/>
    <cellStyle name="Total 2 3 2 2 2 3 2" xfId="21253" xr:uid="{00000000-0005-0000-0000-000005530000}"/>
    <cellStyle name="Total 2 3 2 2 2 4" xfId="21254" xr:uid="{00000000-0005-0000-0000-000006530000}"/>
    <cellStyle name="Total 2 3 2 2 2 4 2" xfId="21255" xr:uid="{00000000-0005-0000-0000-000007530000}"/>
    <cellStyle name="Total 2 3 2 2 2 5" xfId="21256" xr:uid="{00000000-0005-0000-0000-000008530000}"/>
    <cellStyle name="Total 2 3 2 2 3" xfId="21257" xr:uid="{00000000-0005-0000-0000-000009530000}"/>
    <cellStyle name="Total 2 3 2 2 3 2" xfId="21258" xr:uid="{00000000-0005-0000-0000-00000A530000}"/>
    <cellStyle name="Total 2 3 2 2 3 2 2" xfId="21259" xr:uid="{00000000-0005-0000-0000-00000B530000}"/>
    <cellStyle name="Total 2 3 2 2 3 2 2 2" xfId="29311" xr:uid="{00000000-0005-0000-0000-00007F720000}"/>
    <cellStyle name="Total 2 3 2 2 3 3" xfId="21260" xr:uid="{00000000-0005-0000-0000-00000C530000}"/>
    <cellStyle name="Total 2 3 2 2 3 3 2" xfId="21261" xr:uid="{00000000-0005-0000-0000-00000D530000}"/>
    <cellStyle name="Total 2 3 2 2 3 4" xfId="21262" xr:uid="{00000000-0005-0000-0000-00000E530000}"/>
    <cellStyle name="Total 2 3 2 2 4" xfId="21263" xr:uid="{00000000-0005-0000-0000-00000F530000}"/>
    <cellStyle name="Total 2 3 2 2 4 2" xfId="21264" xr:uid="{00000000-0005-0000-0000-000010530000}"/>
    <cellStyle name="Total 2 3 2 2 5" xfId="21265" xr:uid="{00000000-0005-0000-0000-000011530000}"/>
    <cellStyle name="Total 2 3 2 2 5 2" xfId="21266" xr:uid="{00000000-0005-0000-0000-000012530000}"/>
    <cellStyle name="Total 2 3 2 2 5 2 2" xfId="25373" xr:uid="{00000000-0005-0000-0000-00001D630000}"/>
    <cellStyle name="Total 2 3 2 2 6" xfId="21267" xr:uid="{00000000-0005-0000-0000-000013530000}"/>
    <cellStyle name="Total 2 3 2 3" xfId="2491" xr:uid="{00000000-0005-0000-0000-0000BB090000}"/>
    <cellStyle name="Total 2 3 2 3 2" xfId="21268" xr:uid="{00000000-0005-0000-0000-000014530000}"/>
    <cellStyle name="Total 2 3 2 3 2 2" xfId="21269" xr:uid="{00000000-0005-0000-0000-000015530000}"/>
    <cellStyle name="Total 2 3 2 3 2 2 2" xfId="21270" xr:uid="{00000000-0005-0000-0000-000016530000}"/>
    <cellStyle name="Total 2 3 2 3 2 3" xfId="21271" xr:uid="{00000000-0005-0000-0000-000017530000}"/>
    <cellStyle name="Total 2 3 2 3 2 3 2" xfId="21272" xr:uid="{00000000-0005-0000-0000-000018530000}"/>
    <cellStyle name="Total 2 3 2 3 2 3 3" xfId="31227" xr:uid="{00000000-0005-0000-0000-0000FB790000}"/>
    <cellStyle name="Total 2 3 2 3 2 4" xfId="21273" xr:uid="{00000000-0005-0000-0000-000019530000}"/>
    <cellStyle name="Total 2 3 2 3 3" xfId="21274" xr:uid="{00000000-0005-0000-0000-00001A530000}"/>
    <cellStyle name="Total 2 3 2 3 3 2" xfId="21275" xr:uid="{00000000-0005-0000-0000-00001B530000}"/>
    <cellStyle name="Total 2 3 2 3 4" xfId="21276" xr:uid="{00000000-0005-0000-0000-00001C530000}"/>
    <cellStyle name="Total 2 3 2 3 4 2" xfId="21277" xr:uid="{00000000-0005-0000-0000-00001D530000}"/>
    <cellStyle name="Total 2 3 2 3 5" xfId="21278" xr:uid="{00000000-0005-0000-0000-00001E530000}"/>
    <cellStyle name="Total 2 3 2 3 6" xfId="25205" xr:uid="{00000000-0005-0000-0000-000075620000}"/>
    <cellStyle name="Total 2 3 2 4" xfId="21279" xr:uid="{00000000-0005-0000-0000-00001F530000}"/>
    <cellStyle name="Total 2 3 2 4 2" xfId="21280" xr:uid="{00000000-0005-0000-0000-000020530000}"/>
    <cellStyle name="Total 2 3 2 4 2 2" xfId="21281" xr:uid="{00000000-0005-0000-0000-000021530000}"/>
    <cellStyle name="Total 2 3 2 4 3" xfId="21282" xr:uid="{00000000-0005-0000-0000-000022530000}"/>
    <cellStyle name="Total 2 3 2 4 3 2" xfId="21283" xr:uid="{00000000-0005-0000-0000-000023530000}"/>
    <cellStyle name="Total 2 3 2 4 3 2 2" xfId="26339" xr:uid="{00000000-0005-0000-0000-0000E3660000}"/>
    <cellStyle name="Total 2 3 2 4 4" xfId="21284" xr:uid="{00000000-0005-0000-0000-000024530000}"/>
    <cellStyle name="Total 2 3 2 4 4 2" xfId="28576" xr:uid="{00000000-0005-0000-0000-0000A06F0000}"/>
    <cellStyle name="Total 2 3 2 5" xfId="21285" xr:uid="{00000000-0005-0000-0000-000025530000}"/>
    <cellStyle name="Total 2 3 2 5 2" xfId="21286" xr:uid="{00000000-0005-0000-0000-000026530000}"/>
    <cellStyle name="Total 2 3 2 6" xfId="21287" xr:uid="{00000000-0005-0000-0000-000027530000}"/>
    <cellStyle name="Total 2 3 2 6 2" xfId="21288" xr:uid="{00000000-0005-0000-0000-000028530000}"/>
    <cellStyle name="Total 2 3 2 6 2 2" xfId="29377" xr:uid="{00000000-0005-0000-0000-0000C1720000}"/>
    <cellStyle name="Total 2 3 2 7" xfId="21289" xr:uid="{00000000-0005-0000-0000-000029530000}"/>
    <cellStyle name="Total 2 3 2 8" xfId="31570" xr:uid="{00000000-0005-0000-0000-0000527B0000}"/>
    <cellStyle name="Total 2 3 3" xfId="1044" xr:uid="{00000000-0005-0000-0000-000014040000}"/>
    <cellStyle name="Total 2 3 3 2" xfId="2055" xr:uid="{00000000-0005-0000-0000-000007080000}"/>
    <cellStyle name="Total 2 3 3 2 2" xfId="21290" xr:uid="{00000000-0005-0000-0000-00002A530000}"/>
    <cellStyle name="Total 2 3 3 2 2 2" xfId="21291" xr:uid="{00000000-0005-0000-0000-00002B530000}"/>
    <cellStyle name="Total 2 3 3 2 2 2 2" xfId="21292" xr:uid="{00000000-0005-0000-0000-00002C530000}"/>
    <cellStyle name="Total 2 3 3 2 2 2 3" xfId="25869" xr:uid="{00000000-0005-0000-0000-00000D650000}"/>
    <cellStyle name="Total 2 3 3 2 2 3" xfId="21293" xr:uid="{00000000-0005-0000-0000-00002D530000}"/>
    <cellStyle name="Total 2 3 3 2 2 3 2" xfId="21294" xr:uid="{00000000-0005-0000-0000-00002E530000}"/>
    <cellStyle name="Total 2 3 3 2 2 4" xfId="21295" xr:uid="{00000000-0005-0000-0000-00002F530000}"/>
    <cellStyle name="Total 2 3 3 2 3" xfId="21296" xr:uid="{00000000-0005-0000-0000-000030530000}"/>
    <cellStyle name="Total 2 3 3 2 3 2" xfId="21297" xr:uid="{00000000-0005-0000-0000-000031530000}"/>
    <cellStyle name="Total 2 3 3 2 4" xfId="21298" xr:uid="{00000000-0005-0000-0000-000032530000}"/>
    <cellStyle name="Total 2 3 3 2 4 2" xfId="21299" xr:uid="{00000000-0005-0000-0000-000033530000}"/>
    <cellStyle name="Total 2 3 3 2 5" xfId="21300" xr:uid="{00000000-0005-0000-0000-000034530000}"/>
    <cellStyle name="Total 2 3 3 2 6" xfId="27555" xr:uid="{00000000-0005-0000-0000-0000A36B0000}"/>
    <cellStyle name="Total 2 3 3 3" xfId="21301" xr:uid="{00000000-0005-0000-0000-000035530000}"/>
    <cellStyle name="Total 2 3 3 3 2" xfId="21302" xr:uid="{00000000-0005-0000-0000-000036530000}"/>
    <cellStyle name="Total 2 3 3 3 2 2" xfId="21303" xr:uid="{00000000-0005-0000-0000-000037530000}"/>
    <cellStyle name="Total 2 3 3 3 2 3" xfId="26971" xr:uid="{00000000-0005-0000-0000-00005B690000}"/>
    <cellStyle name="Total 2 3 3 3 3" xfId="21304" xr:uid="{00000000-0005-0000-0000-000038530000}"/>
    <cellStyle name="Total 2 3 3 3 3 2" xfId="21305" xr:uid="{00000000-0005-0000-0000-000039530000}"/>
    <cellStyle name="Total 2 3 3 3 4" xfId="21306" xr:uid="{00000000-0005-0000-0000-00003A530000}"/>
    <cellStyle name="Total 2 3 3 4" xfId="21307" xr:uid="{00000000-0005-0000-0000-00003B530000}"/>
    <cellStyle name="Total 2 3 3 4 2" xfId="21308" xr:uid="{00000000-0005-0000-0000-00003C530000}"/>
    <cellStyle name="Total 2 3 3 4 3" xfId="30147" xr:uid="{00000000-0005-0000-0000-0000C3750000}"/>
    <cellStyle name="Total 2 3 3 5" xfId="21309" xr:uid="{00000000-0005-0000-0000-00003D530000}"/>
    <cellStyle name="Total 2 3 3 5 2" xfId="21310" xr:uid="{00000000-0005-0000-0000-00003E530000}"/>
    <cellStyle name="Total 2 3 3 5 3" xfId="26763" xr:uid="{00000000-0005-0000-0000-00008B680000}"/>
    <cellStyle name="Total 2 3 3 6" xfId="21311" xr:uid="{00000000-0005-0000-0000-00003F530000}"/>
    <cellStyle name="Total 2 3 4" xfId="873" xr:uid="{00000000-0005-0000-0000-000069030000}"/>
    <cellStyle name="Total 2 3 4 2" xfId="1924" xr:uid="{00000000-0005-0000-0000-000084070000}"/>
    <cellStyle name="Total 2 3 4 2 2" xfId="21312" xr:uid="{00000000-0005-0000-0000-000040530000}"/>
    <cellStyle name="Total 2 3 4 2 2 2" xfId="21313" xr:uid="{00000000-0005-0000-0000-000041530000}"/>
    <cellStyle name="Total 2 3 4 2 2 2 2" xfId="21314" xr:uid="{00000000-0005-0000-0000-000042530000}"/>
    <cellStyle name="Total 2 3 4 2 2 2 3" xfId="26791" xr:uid="{00000000-0005-0000-0000-0000A7680000}"/>
    <cellStyle name="Total 2 3 4 2 2 3" xfId="21315" xr:uid="{00000000-0005-0000-0000-000043530000}"/>
    <cellStyle name="Total 2 3 4 2 2 3 2" xfId="21316" xr:uid="{00000000-0005-0000-0000-000044530000}"/>
    <cellStyle name="Total 2 3 4 2 2 3 2 2" xfId="29906" xr:uid="{00000000-0005-0000-0000-0000D2740000}"/>
    <cellStyle name="Total 2 3 4 2 2 4" xfId="21317" xr:uid="{00000000-0005-0000-0000-000045530000}"/>
    <cellStyle name="Total 2 3 4 2 3" xfId="21318" xr:uid="{00000000-0005-0000-0000-000046530000}"/>
    <cellStyle name="Total 2 3 4 2 3 2" xfId="21319" xr:uid="{00000000-0005-0000-0000-000047530000}"/>
    <cellStyle name="Total 2 3 4 2 3 3" xfId="31064" xr:uid="{00000000-0005-0000-0000-000058790000}"/>
    <cellStyle name="Total 2 3 4 2 4" xfId="21320" xr:uid="{00000000-0005-0000-0000-000048530000}"/>
    <cellStyle name="Total 2 3 4 2 4 2" xfId="21321" xr:uid="{00000000-0005-0000-0000-000049530000}"/>
    <cellStyle name="Total 2 3 4 2 5" xfId="21322" xr:uid="{00000000-0005-0000-0000-00004A530000}"/>
    <cellStyle name="Total 2 3 4 2 6" xfId="32042" xr:uid="{00000000-0005-0000-0000-00002A7D0000}"/>
    <cellStyle name="Total 2 3 4 3" xfId="21323" xr:uid="{00000000-0005-0000-0000-00004B530000}"/>
    <cellStyle name="Total 2 3 4 3 2" xfId="21324" xr:uid="{00000000-0005-0000-0000-00004C530000}"/>
    <cellStyle name="Total 2 3 4 3 2 2" xfId="21325" xr:uid="{00000000-0005-0000-0000-00004D530000}"/>
    <cellStyle name="Total 2 3 4 3 3" xfId="21326" xr:uid="{00000000-0005-0000-0000-00004E530000}"/>
    <cellStyle name="Total 2 3 4 3 3 2" xfId="21327" xr:uid="{00000000-0005-0000-0000-00004F530000}"/>
    <cellStyle name="Total 2 3 4 3 4" xfId="21328" xr:uid="{00000000-0005-0000-0000-000050530000}"/>
    <cellStyle name="Total 2 3 4 3 5" xfId="32398" xr:uid="{00000000-0005-0000-0000-00008E7E0000}"/>
    <cellStyle name="Total 2 3 4 4" xfId="21329" xr:uid="{00000000-0005-0000-0000-000051530000}"/>
    <cellStyle name="Total 2 3 4 4 2" xfId="21330" xr:uid="{00000000-0005-0000-0000-000052530000}"/>
    <cellStyle name="Total 2 3 4 5" xfId="21331" xr:uid="{00000000-0005-0000-0000-000053530000}"/>
    <cellStyle name="Total 2 3 4 5 2" xfId="21332" xr:uid="{00000000-0005-0000-0000-000054530000}"/>
    <cellStyle name="Total 2 3 4 6" xfId="21333" xr:uid="{00000000-0005-0000-0000-000055530000}"/>
    <cellStyle name="Total 2 3 5" xfId="2173" xr:uid="{00000000-0005-0000-0000-00007D080000}"/>
    <cellStyle name="Total 2 3 5 2" xfId="21334" xr:uid="{00000000-0005-0000-0000-000056530000}"/>
    <cellStyle name="Total 2 3 5 2 2" xfId="21335" xr:uid="{00000000-0005-0000-0000-000057530000}"/>
    <cellStyle name="Total 2 3 5 2 2 2" xfId="21336" xr:uid="{00000000-0005-0000-0000-000058530000}"/>
    <cellStyle name="Total 2 3 5 2 3" xfId="21337" xr:uid="{00000000-0005-0000-0000-000059530000}"/>
    <cellStyle name="Total 2 3 5 2 3 2" xfId="21338" xr:uid="{00000000-0005-0000-0000-00005A530000}"/>
    <cellStyle name="Total 2 3 5 2 4" xfId="21339" xr:uid="{00000000-0005-0000-0000-00005B530000}"/>
    <cellStyle name="Total 2 3 5 3" xfId="21340" xr:uid="{00000000-0005-0000-0000-00005C530000}"/>
    <cellStyle name="Total 2 3 5 3 2" xfId="21341" xr:uid="{00000000-0005-0000-0000-00005D530000}"/>
    <cellStyle name="Total 2 3 5 3 3" xfId="25776" xr:uid="{00000000-0005-0000-0000-0000B0640000}"/>
    <cellStyle name="Total 2 3 5 4" xfId="21342" xr:uid="{00000000-0005-0000-0000-00005E530000}"/>
    <cellStyle name="Total 2 3 5 4 2" xfId="21343" xr:uid="{00000000-0005-0000-0000-00005F530000}"/>
    <cellStyle name="Total 2 3 5 5" xfId="21344" xr:uid="{00000000-0005-0000-0000-000060530000}"/>
    <cellStyle name="Total 2 3 6" xfId="21345" xr:uid="{00000000-0005-0000-0000-000061530000}"/>
    <cellStyle name="Total 2 3 6 2" xfId="21346" xr:uid="{00000000-0005-0000-0000-000062530000}"/>
    <cellStyle name="Total 2 3 6 2 2" xfId="21347" xr:uid="{00000000-0005-0000-0000-000063530000}"/>
    <cellStyle name="Total 2 3 6 3" xfId="21348" xr:uid="{00000000-0005-0000-0000-000064530000}"/>
    <cellStyle name="Total 2 3 6 3 2" xfId="21349" xr:uid="{00000000-0005-0000-0000-000065530000}"/>
    <cellStyle name="Total 2 3 6 3 3" xfId="28068" xr:uid="{00000000-0005-0000-0000-0000A46D0000}"/>
    <cellStyle name="Total 2 3 6 4" xfId="21350" xr:uid="{00000000-0005-0000-0000-000066530000}"/>
    <cellStyle name="Total 2 3 7" xfId="21351" xr:uid="{00000000-0005-0000-0000-000067530000}"/>
    <cellStyle name="Total 2 3 7 2" xfId="21352" xr:uid="{00000000-0005-0000-0000-000068530000}"/>
    <cellStyle name="Total 2 3 7 3" xfId="29504" xr:uid="{00000000-0005-0000-0000-000040730000}"/>
    <cellStyle name="Total 2 3 8" xfId="21353" xr:uid="{00000000-0005-0000-0000-000069530000}"/>
    <cellStyle name="Total 2 3 8 2" xfId="21354" xr:uid="{00000000-0005-0000-0000-00006A530000}"/>
    <cellStyle name="Total 2 3 9" xfId="21355" xr:uid="{00000000-0005-0000-0000-00006B530000}"/>
    <cellStyle name="Total 2 3 9 2" xfId="31333" xr:uid="{00000000-0005-0000-0000-0000657A0000}"/>
    <cellStyle name="Total 2 4" xfId="916" xr:uid="{00000000-0005-0000-0000-000094030000}"/>
    <cellStyle name="Total 2 4 2" xfId="1407" xr:uid="{00000000-0005-0000-0000-00007F050000}"/>
    <cellStyle name="Total 2 4 2 2" xfId="1669" xr:uid="{00000000-0005-0000-0000-000085060000}"/>
    <cellStyle name="Total 2 4 2 2 2" xfId="2654" xr:uid="{00000000-0005-0000-0000-00005E0A0000}"/>
    <cellStyle name="Total 2 4 2 2 2 2" xfId="21356" xr:uid="{00000000-0005-0000-0000-00006C530000}"/>
    <cellStyle name="Total 2 4 2 2 2 2 2" xfId="21357" xr:uid="{00000000-0005-0000-0000-00006D530000}"/>
    <cellStyle name="Total 2 4 2 2 2 2 2 2" xfId="21358" xr:uid="{00000000-0005-0000-0000-00006E530000}"/>
    <cellStyle name="Total 2 4 2 2 2 2 2 3" xfId="28492" xr:uid="{00000000-0005-0000-0000-00004C6F0000}"/>
    <cellStyle name="Total 2 4 2 2 2 2 3" xfId="21359" xr:uid="{00000000-0005-0000-0000-00006F530000}"/>
    <cellStyle name="Total 2 4 2 2 2 2 3 2" xfId="21360" xr:uid="{00000000-0005-0000-0000-000070530000}"/>
    <cellStyle name="Total 2 4 2 2 2 2 3 3" xfId="27238" xr:uid="{00000000-0005-0000-0000-0000666A0000}"/>
    <cellStyle name="Total 2 4 2 2 2 2 4" xfId="21361" xr:uid="{00000000-0005-0000-0000-000071530000}"/>
    <cellStyle name="Total 2 4 2 2 2 2 5" xfId="27727" xr:uid="{00000000-0005-0000-0000-00004F6C0000}"/>
    <cellStyle name="Total 2 4 2 2 2 3" xfId="21362" xr:uid="{00000000-0005-0000-0000-000072530000}"/>
    <cellStyle name="Total 2 4 2 2 2 3 2" xfId="21363" xr:uid="{00000000-0005-0000-0000-000073530000}"/>
    <cellStyle name="Total 2 4 2 2 2 3 3" xfId="30452" xr:uid="{00000000-0005-0000-0000-0000F4760000}"/>
    <cellStyle name="Total 2 4 2 2 2 4" xfId="21364" xr:uid="{00000000-0005-0000-0000-000074530000}"/>
    <cellStyle name="Total 2 4 2 2 2 4 2" xfId="21365" xr:uid="{00000000-0005-0000-0000-000075530000}"/>
    <cellStyle name="Total 2 4 2 2 2 5" xfId="21366" xr:uid="{00000000-0005-0000-0000-000076530000}"/>
    <cellStyle name="Total 2 4 2 2 2 5 2" xfId="28790" xr:uid="{00000000-0005-0000-0000-000076700000}"/>
    <cellStyle name="Total 2 4 2 2 2 6" xfId="32273" xr:uid="{00000000-0005-0000-0000-0000117E0000}"/>
    <cellStyle name="Total 2 4 2 2 3" xfId="21367" xr:uid="{00000000-0005-0000-0000-000077530000}"/>
    <cellStyle name="Total 2 4 2 2 3 2" xfId="21368" xr:uid="{00000000-0005-0000-0000-000078530000}"/>
    <cellStyle name="Total 2 4 2 2 3 2 2" xfId="21369" xr:uid="{00000000-0005-0000-0000-000079530000}"/>
    <cellStyle name="Total 2 4 2 2 3 2 2 2" xfId="27621" xr:uid="{00000000-0005-0000-0000-0000E56B0000}"/>
    <cellStyle name="Total 2 4 2 2 3 3" xfId="21370" xr:uid="{00000000-0005-0000-0000-00007A530000}"/>
    <cellStyle name="Total 2 4 2 2 3 3 2" xfId="21371" xr:uid="{00000000-0005-0000-0000-00007B530000}"/>
    <cellStyle name="Total 2 4 2 2 3 3 2 2" xfId="29585" xr:uid="{00000000-0005-0000-0000-000091730000}"/>
    <cellStyle name="Total 2 4 2 2 3 4" xfId="21372" xr:uid="{00000000-0005-0000-0000-00007C530000}"/>
    <cellStyle name="Total 2 4 2 2 4" xfId="21373" xr:uid="{00000000-0005-0000-0000-00007D530000}"/>
    <cellStyle name="Total 2 4 2 2 4 2" xfId="21374" xr:uid="{00000000-0005-0000-0000-00007E530000}"/>
    <cellStyle name="Total 2 4 2 2 4 2 2" xfId="30467" xr:uid="{00000000-0005-0000-0000-000003770000}"/>
    <cellStyle name="Total 2 4 2 2 5" xfId="21375" xr:uid="{00000000-0005-0000-0000-00007F530000}"/>
    <cellStyle name="Total 2 4 2 2 5 2" xfId="21376" xr:uid="{00000000-0005-0000-0000-000080530000}"/>
    <cellStyle name="Total 2 4 2 2 5 2 2" xfId="26633" xr:uid="{00000000-0005-0000-0000-000009680000}"/>
    <cellStyle name="Total 2 4 2 2 5 3" xfId="27935" xr:uid="{00000000-0005-0000-0000-00001F6D0000}"/>
    <cellStyle name="Total 2 4 2 2 6" xfId="21377" xr:uid="{00000000-0005-0000-0000-000081530000}"/>
    <cellStyle name="Total 2 4 2 2 6 2" xfId="27585" xr:uid="{00000000-0005-0000-0000-0000C16B0000}"/>
    <cellStyle name="Total 2 4 2 2 7" xfId="31835" xr:uid="{00000000-0005-0000-0000-00005B7C0000}"/>
    <cellStyle name="Total 2 4 2 3" xfId="2398" xr:uid="{00000000-0005-0000-0000-00005E090000}"/>
    <cellStyle name="Total 2 4 2 3 2" xfId="21378" xr:uid="{00000000-0005-0000-0000-000082530000}"/>
    <cellStyle name="Total 2 4 2 3 2 2" xfId="21379" xr:uid="{00000000-0005-0000-0000-000083530000}"/>
    <cellStyle name="Total 2 4 2 3 2 2 2" xfId="21380" xr:uid="{00000000-0005-0000-0000-000084530000}"/>
    <cellStyle name="Total 2 4 2 3 2 2 3" xfId="28236" xr:uid="{00000000-0005-0000-0000-00004C6E0000}"/>
    <cellStyle name="Total 2 4 2 3 2 3" xfId="21381" xr:uid="{00000000-0005-0000-0000-000085530000}"/>
    <cellStyle name="Total 2 4 2 3 2 3 2" xfId="21382" xr:uid="{00000000-0005-0000-0000-000086530000}"/>
    <cellStyle name="Total 2 4 2 3 2 3 3" xfId="25452" xr:uid="{00000000-0005-0000-0000-00006C630000}"/>
    <cellStyle name="Total 2 4 2 3 2 4" xfId="21383" xr:uid="{00000000-0005-0000-0000-000087530000}"/>
    <cellStyle name="Total 2 4 2 3 3" xfId="21384" xr:uid="{00000000-0005-0000-0000-000088530000}"/>
    <cellStyle name="Total 2 4 2 3 3 2" xfId="21385" xr:uid="{00000000-0005-0000-0000-000089530000}"/>
    <cellStyle name="Total 2 4 2 3 4" xfId="21386" xr:uid="{00000000-0005-0000-0000-00008A530000}"/>
    <cellStyle name="Total 2 4 2 3 4 2" xfId="21387" xr:uid="{00000000-0005-0000-0000-00008B530000}"/>
    <cellStyle name="Total 2 4 2 3 4 2 2" xfId="30131" xr:uid="{00000000-0005-0000-0000-0000B3750000}"/>
    <cellStyle name="Total 2 4 2 3 5" xfId="21388" xr:uid="{00000000-0005-0000-0000-00008C530000}"/>
    <cellStyle name="Total 2 4 2 3 6" xfId="27984" xr:uid="{00000000-0005-0000-0000-0000506D0000}"/>
    <cellStyle name="Total 2 4 2 4" xfId="21389" xr:uid="{00000000-0005-0000-0000-00008D530000}"/>
    <cellStyle name="Total 2 4 2 4 2" xfId="21390" xr:uid="{00000000-0005-0000-0000-00008E530000}"/>
    <cellStyle name="Total 2 4 2 4 2 2" xfId="21391" xr:uid="{00000000-0005-0000-0000-00008F530000}"/>
    <cellStyle name="Total 2 4 2 4 3" xfId="21392" xr:uid="{00000000-0005-0000-0000-000090530000}"/>
    <cellStyle name="Total 2 4 2 4 3 2" xfId="21393" xr:uid="{00000000-0005-0000-0000-000091530000}"/>
    <cellStyle name="Total 2 4 2 4 3 2 2" xfId="30105" xr:uid="{00000000-0005-0000-0000-000099750000}"/>
    <cellStyle name="Total 2 4 2 4 4" xfId="21394" xr:uid="{00000000-0005-0000-0000-000092530000}"/>
    <cellStyle name="Total 2 4 2 5" xfId="21395" xr:uid="{00000000-0005-0000-0000-000093530000}"/>
    <cellStyle name="Total 2 4 2 5 2" xfId="21396" xr:uid="{00000000-0005-0000-0000-000094530000}"/>
    <cellStyle name="Total 2 4 2 6" xfId="21397" xr:uid="{00000000-0005-0000-0000-000095530000}"/>
    <cellStyle name="Total 2 4 2 6 2" xfId="21398" xr:uid="{00000000-0005-0000-0000-000096530000}"/>
    <cellStyle name="Total 2 4 2 6 3" xfId="26013" xr:uid="{00000000-0005-0000-0000-00009D650000}"/>
    <cellStyle name="Total 2 4 2 7" xfId="21399" xr:uid="{00000000-0005-0000-0000-000097530000}"/>
    <cellStyle name="Total 2 4 2 7 2" xfId="30604" xr:uid="{00000000-0005-0000-0000-00008C770000}"/>
    <cellStyle name="Total 2 4 2 8" xfId="31512" xr:uid="{00000000-0005-0000-0000-0000187B0000}"/>
    <cellStyle name="Total 2 4 3" xfId="957" xr:uid="{00000000-0005-0000-0000-0000BD030000}"/>
    <cellStyle name="Total 2 4 3 2" xfId="1985" xr:uid="{00000000-0005-0000-0000-0000C1070000}"/>
    <cellStyle name="Total 2 4 3 2 2" xfId="21400" xr:uid="{00000000-0005-0000-0000-000098530000}"/>
    <cellStyle name="Total 2 4 3 2 2 2" xfId="21401" xr:uid="{00000000-0005-0000-0000-000099530000}"/>
    <cellStyle name="Total 2 4 3 2 2 2 2" xfId="21402" xr:uid="{00000000-0005-0000-0000-00009A530000}"/>
    <cellStyle name="Total 2 4 3 2 2 3" xfId="21403" xr:uid="{00000000-0005-0000-0000-00009B530000}"/>
    <cellStyle name="Total 2 4 3 2 2 3 2" xfId="21404" xr:uid="{00000000-0005-0000-0000-00009C530000}"/>
    <cellStyle name="Total 2 4 3 2 2 4" xfId="21405" xr:uid="{00000000-0005-0000-0000-00009D530000}"/>
    <cellStyle name="Total 2 4 3 2 2 4 2" xfId="30733" xr:uid="{00000000-0005-0000-0000-00000D780000}"/>
    <cellStyle name="Total 2 4 3 2 3" xfId="21406" xr:uid="{00000000-0005-0000-0000-00009E530000}"/>
    <cellStyle name="Total 2 4 3 2 3 2" xfId="21407" xr:uid="{00000000-0005-0000-0000-00009F530000}"/>
    <cellStyle name="Total 2 4 3 2 4" xfId="21408" xr:uid="{00000000-0005-0000-0000-0000A0530000}"/>
    <cellStyle name="Total 2 4 3 2 4 2" xfId="21409" xr:uid="{00000000-0005-0000-0000-0000A1530000}"/>
    <cellStyle name="Total 2 4 3 2 5" xfId="21410" xr:uid="{00000000-0005-0000-0000-0000A2530000}"/>
    <cellStyle name="Total 2 4 3 2 6" xfId="32077" xr:uid="{00000000-0005-0000-0000-00004D7D0000}"/>
    <cellStyle name="Total 2 4 3 3" xfId="21411" xr:uid="{00000000-0005-0000-0000-0000A3530000}"/>
    <cellStyle name="Total 2 4 3 3 2" xfId="21412" xr:uid="{00000000-0005-0000-0000-0000A4530000}"/>
    <cellStyle name="Total 2 4 3 3 2 2" xfId="21413" xr:uid="{00000000-0005-0000-0000-0000A5530000}"/>
    <cellStyle name="Total 2 4 3 3 2 2 2" xfId="28920" xr:uid="{00000000-0005-0000-0000-0000F8700000}"/>
    <cellStyle name="Total 2 4 3 3 3" xfId="21414" xr:uid="{00000000-0005-0000-0000-0000A6530000}"/>
    <cellStyle name="Total 2 4 3 3 3 2" xfId="21415" xr:uid="{00000000-0005-0000-0000-0000A7530000}"/>
    <cellStyle name="Total 2 4 3 3 3 3" xfId="31159" xr:uid="{00000000-0005-0000-0000-0000B7790000}"/>
    <cellStyle name="Total 2 4 3 3 4" xfId="21416" xr:uid="{00000000-0005-0000-0000-0000A8530000}"/>
    <cellStyle name="Total 2 4 3 3 5" xfId="32433" xr:uid="{00000000-0005-0000-0000-0000B17E0000}"/>
    <cellStyle name="Total 2 4 3 4" xfId="21417" xr:uid="{00000000-0005-0000-0000-0000A9530000}"/>
    <cellStyle name="Total 2 4 3 4 2" xfId="21418" xr:uid="{00000000-0005-0000-0000-0000AA530000}"/>
    <cellStyle name="Total 2 4 3 4 2 2" xfId="29172" xr:uid="{00000000-0005-0000-0000-0000F4710000}"/>
    <cellStyle name="Total 2 4 3 5" xfId="21419" xr:uid="{00000000-0005-0000-0000-0000AB530000}"/>
    <cellStyle name="Total 2 4 3 5 2" xfId="21420" xr:uid="{00000000-0005-0000-0000-0000AC530000}"/>
    <cellStyle name="Total 2 4 3 6" xfId="21421" xr:uid="{00000000-0005-0000-0000-0000AD530000}"/>
    <cellStyle name="Total 2 4 3 7" xfId="25628" xr:uid="{00000000-0005-0000-0000-00001C640000}"/>
    <cellStyle name="Total 2 4 4" xfId="1132" xr:uid="{00000000-0005-0000-0000-00006C040000}"/>
    <cellStyle name="Total 2 4 4 2" xfId="2135" xr:uid="{00000000-0005-0000-0000-000057080000}"/>
    <cellStyle name="Total 2 4 4 2 2" xfId="21422" xr:uid="{00000000-0005-0000-0000-0000AE530000}"/>
    <cellStyle name="Total 2 4 4 2 2 2" xfId="21423" xr:uid="{00000000-0005-0000-0000-0000AF530000}"/>
    <cellStyle name="Total 2 4 4 2 2 2 2" xfId="21424" xr:uid="{00000000-0005-0000-0000-0000B0530000}"/>
    <cellStyle name="Total 2 4 4 2 2 3" xfId="21425" xr:uid="{00000000-0005-0000-0000-0000B1530000}"/>
    <cellStyle name="Total 2 4 4 2 2 3 2" xfId="21426" xr:uid="{00000000-0005-0000-0000-0000B2530000}"/>
    <cellStyle name="Total 2 4 4 2 2 4" xfId="21427" xr:uid="{00000000-0005-0000-0000-0000B3530000}"/>
    <cellStyle name="Total 2 4 4 2 3" xfId="21428" xr:uid="{00000000-0005-0000-0000-0000B4530000}"/>
    <cellStyle name="Total 2 4 4 2 3 2" xfId="21429" xr:uid="{00000000-0005-0000-0000-0000B5530000}"/>
    <cellStyle name="Total 2 4 4 2 3 2 2" xfId="27509" xr:uid="{00000000-0005-0000-0000-0000756B0000}"/>
    <cellStyle name="Total 2 4 4 2 4" xfId="21430" xr:uid="{00000000-0005-0000-0000-0000B6530000}"/>
    <cellStyle name="Total 2 4 4 2 4 2" xfId="21431" xr:uid="{00000000-0005-0000-0000-0000B7530000}"/>
    <cellStyle name="Total 2 4 4 2 5" xfId="21432" xr:uid="{00000000-0005-0000-0000-0000B8530000}"/>
    <cellStyle name="Total 2 4 4 2 6" xfId="32167" xr:uid="{00000000-0005-0000-0000-0000A77D0000}"/>
    <cellStyle name="Total 2 4 4 3" xfId="21433" xr:uid="{00000000-0005-0000-0000-0000B9530000}"/>
    <cellStyle name="Total 2 4 4 3 2" xfId="21434" xr:uid="{00000000-0005-0000-0000-0000BA530000}"/>
    <cellStyle name="Total 2 4 4 3 2 2" xfId="21435" xr:uid="{00000000-0005-0000-0000-0000BB530000}"/>
    <cellStyle name="Total 2 4 4 3 2 3" xfId="29505" xr:uid="{00000000-0005-0000-0000-000041730000}"/>
    <cellStyle name="Total 2 4 4 3 3" xfId="21436" xr:uid="{00000000-0005-0000-0000-0000BC530000}"/>
    <cellStyle name="Total 2 4 4 3 3 2" xfId="21437" xr:uid="{00000000-0005-0000-0000-0000BD530000}"/>
    <cellStyle name="Total 2 4 4 3 3 3" xfId="31025" xr:uid="{00000000-0005-0000-0000-000031790000}"/>
    <cellStyle name="Total 2 4 4 3 4" xfId="21438" xr:uid="{00000000-0005-0000-0000-0000BE530000}"/>
    <cellStyle name="Total 2 4 4 3 5" xfId="32519" xr:uid="{00000000-0005-0000-0000-0000077F0000}"/>
    <cellStyle name="Total 2 4 4 4" xfId="21439" xr:uid="{00000000-0005-0000-0000-0000BF530000}"/>
    <cellStyle name="Total 2 4 4 4 2" xfId="21440" xr:uid="{00000000-0005-0000-0000-0000C0530000}"/>
    <cellStyle name="Total 2 4 4 4 3" xfId="27269" xr:uid="{00000000-0005-0000-0000-0000856A0000}"/>
    <cellStyle name="Total 2 4 4 5" xfId="21441" xr:uid="{00000000-0005-0000-0000-0000C1530000}"/>
    <cellStyle name="Total 2 4 4 5 2" xfId="21442" xr:uid="{00000000-0005-0000-0000-0000C2530000}"/>
    <cellStyle name="Total 2 4 4 5 3" xfId="26529" xr:uid="{00000000-0005-0000-0000-0000A1670000}"/>
    <cellStyle name="Total 2 4 4 6" xfId="21443" xr:uid="{00000000-0005-0000-0000-0000C3530000}"/>
    <cellStyle name="Total 2 4 4 7" xfId="25328" xr:uid="{00000000-0005-0000-0000-0000F0620000}"/>
    <cellStyle name="Total 2 4 5" xfId="1960" xr:uid="{00000000-0005-0000-0000-0000A8070000}"/>
    <cellStyle name="Total 2 4 5 2" xfId="21444" xr:uid="{00000000-0005-0000-0000-0000C4530000}"/>
    <cellStyle name="Total 2 4 5 2 2" xfId="21445" xr:uid="{00000000-0005-0000-0000-0000C5530000}"/>
    <cellStyle name="Total 2 4 5 2 2 2" xfId="21446" xr:uid="{00000000-0005-0000-0000-0000C6530000}"/>
    <cellStyle name="Total 2 4 5 2 3" xfId="21447" xr:uid="{00000000-0005-0000-0000-0000C7530000}"/>
    <cellStyle name="Total 2 4 5 2 3 2" xfId="21448" xr:uid="{00000000-0005-0000-0000-0000C8530000}"/>
    <cellStyle name="Total 2 4 5 2 3 3" xfId="29924" xr:uid="{00000000-0005-0000-0000-0000E4740000}"/>
    <cellStyle name="Total 2 4 5 2 4" xfId="21449" xr:uid="{00000000-0005-0000-0000-0000C9530000}"/>
    <cellStyle name="Total 2 4 5 3" xfId="21450" xr:uid="{00000000-0005-0000-0000-0000CA530000}"/>
    <cellStyle name="Total 2 4 5 3 2" xfId="21451" xr:uid="{00000000-0005-0000-0000-0000CB530000}"/>
    <cellStyle name="Total 2 4 5 3 3" xfId="29269" xr:uid="{00000000-0005-0000-0000-000055720000}"/>
    <cellStyle name="Total 2 4 5 4" xfId="21452" xr:uid="{00000000-0005-0000-0000-0000CC530000}"/>
    <cellStyle name="Total 2 4 5 4 2" xfId="21453" xr:uid="{00000000-0005-0000-0000-0000CD530000}"/>
    <cellStyle name="Total 2 4 5 5" xfId="21454" xr:uid="{00000000-0005-0000-0000-0000CE530000}"/>
    <cellStyle name="Total 2 4 5 5 2" xfId="29031" xr:uid="{00000000-0005-0000-0000-000067710000}"/>
    <cellStyle name="Total 2 4 5 6" xfId="32062" xr:uid="{00000000-0005-0000-0000-00003E7D0000}"/>
    <cellStyle name="Total 2 4 6" xfId="21455" xr:uid="{00000000-0005-0000-0000-0000CF530000}"/>
    <cellStyle name="Total 2 4 6 2" xfId="21456" xr:uid="{00000000-0005-0000-0000-0000D0530000}"/>
    <cellStyle name="Total 2 4 6 2 2" xfId="21457" xr:uid="{00000000-0005-0000-0000-0000D1530000}"/>
    <cellStyle name="Total 2 4 6 3" xfId="21458" xr:uid="{00000000-0005-0000-0000-0000D2530000}"/>
    <cellStyle name="Total 2 4 6 3 2" xfId="21459" xr:uid="{00000000-0005-0000-0000-0000D3530000}"/>
    <cellStyle name="Total 2 4 6 4" xfId="21460" xr:uid="{00000000-0005-0000-0000-0000D4530000}"/>
    <cellStyle name="Total 2 4 6 5" xfId="32420" xr:uid="{00000000-0005-0000-0000-0000A47E0000}"/>
    <cellStyle name="Total 2 4 7" xfId="21461" xr:uid="{00000000-0005-0000-0000-0000D5530000}"/>
    <cellStyle name="Total 2 4 7 2" xfId="21462" xr:uid="{00000000-0005-0000-0000-0000D6530000}"/>
    <cellStyle name="Total 2 4 8" xfId="21463" xr:uid="{00000000-0005-0000-0000-0000D7530000}"/>
    <cellStyle name="Total 2 4 8 2" xfId="21464" xr:uid="{00000000-0005-0000-0000-0000D8530000}"/>
    <cellStyle name="Total 2 4 8 3" xfId="25273" xr:uid="{00000000-0005-0000-0000-0000B9620000}"/>
    <cellStyle name="Total 2 4 9" xfId="21465" xr:uid="{00000000-0005-0000-0000-0000D9530000}"/>
    <cellStyle name="Total 2 5" xfId="1155" xr:uid="{00000000-0005-0000-0000-000083040000}"/>
    <cellStyle name="Total 2 5 10" xfId="30251" xr:uid="{00000000-0005-0000-0000-00002B760000}"/>
    <cellStyle name="Total 2 5 2" xfId="1492" xr:uid="{00000000-0005-0000-0000-0000D4050000}"/>
    <cellStyle name="Total 2 5 2 2" xfId="1754" xr:uid="{00000000-0005-0000-0000-0000DA060000}"/>
    <cellStyle name="Total 2 5 2 2 2" xfId="2739" xr:uid="{00000000-0005-0000-0000-0000B30A0000}"/>
    <cellStyle name="Total 2 5 2 2 2 2" xfId="21466" xr:uid="{00000000-0005-0000-0000-0000DA530000}"/>
    <cellStyle name="Total 2 5 2 2 2 2 2" xfId="21467" xr:uid="{00000000-0005-0000-0000-0000DB530000}"/>
    <cellStyle name="Total 2 5 2 2 2 2 2 2" xfId="21468" xr:uid="{00000000-0005-0000-0000-0000DC530000}"/>
    <cellStyle name="Total 2 5 2 2 2 2 3" xfId="21469" xr:uid="{00000000-0005-0000-0000-0000DD530000}"/>
    <cellStyle name="Total 2 5 2 2 2 2 3 2" xfId="21470" xr:uid="{00000000-0005-0000-0000-0000DE530000}"/>
    <cellStyle name="Total 2 5 2 2 2 2 4" xfId="21471" xr:uid="{00000000-0005-0000-0000-0000DF530000}"/>
    <cellStyle name="Total 2 5 2 2 2 2 4 2" xfId="29267" xr:uid="{00000000-0005-0000-0000-000053720000}"/>
    <cellStyle name="Total 2 5 2 2 2 3" xfId="21472" xr:uid="{00000000-0005-0000-0000-0000E0530000}"/>
    <cellStyle name="Total 2 5 2 2 2 3 2" xfId="21473" xr:uid="{00000000-0005-0000-0000-0000E1530000}"/>
    <cellStyle name="Total 2 5 2 2 2 4" xfId="21474" xr:uid="{00000000-0005-0000-0000-0000E2530000}"/>
    <cellStyle name="Total 2 5 2 2 2 4 2" xfId="21475" xr:uid="{00000000-0005-0000-0000-0000E3530000}"/>
    <cellStyle name="Total 2 5 2 2 2 4 3" xfId="29786" xr:uid="{00000000-0005-0000-0000-00005A740000}"/>
    <cellStyle name="Total 2 5 2 2 2 5" xfId="21476" xr:uid="{00000000-0005-0000-0000-0000E4530000}"/>
    <cellStyle name="Total 2 5 2 2 2 5 2" xfId="30784" xr:uid="{00000000-0005-0000-0000-000040780000}"/>
    <cellStyle name="Total 2 5 2 2 2 6" xfId="29115" xr:uid="{00000000-0005-0000-0000-0000BB710000}"/>
    <cellStyle name="Total 2 5 2 2 3" xfId="21477" xr:uid="{00000000-0005-0000-0000-0000E5530000}"/>
    <cellStyle name="Total 2 5 2 2 3 2" xfId="21478" xr:uid="{00000000-0005-0000-0000-0000E6530000}"/>
    <cellStyle name="Total 2 5 2 2 3 2 2" xfId="21479" xr:uid="{00000000-0005-0000-0000-0000E7530000}"/>
    <cellStyle name="Total 2 5 2 2 3 3" xfId="21480" xr:uid="{00000000-0005-0000-0000-0000E8530000}"/>
    <cellStyle name="Total 2 5 2 2 3 3 2" xfId="21481" xr:uid="{00000000-0005-0000-0000-0000E9530000}"/>
    <cellStyle name="Total 2 5 2 2 3 3 2 2" xfId="31273" xr:uid="{00000000-0005-0000-0000-0000297A0000}"/>
    <cellStyle name="Total 2 5 2 2 3 4" xfId="21482" xr:uid="{00000000-0005-0000-0000-0000EA530000}"/>
    <cellStyle name="Total 2 5 2 2 3 5" xfId="31140" xr:uid="{00000000-0005-0000-0000-0000A4790000}"/>
    <cellStyle name="Total 2 5 2 2 4" xfId="21483" xr:uid="{00000000-0005-0000-0000-0000EB530000}"/>
    <cellStyle name="Total 2 5 2 2 4 2" xfId="21484" xr:uid="{00000000-0005-0000-0000-0000EC530000}"/>
    <cellStyle name="Total 2 5 2 2 4 3" xfId="25157" xr:uid="{00000000-0005-0000-0000-000045620000}"/>
    <cellStyle name="Total 2 5 2 2 5" xfId="21485" xr:uid="{00000000-0005-0000-0000-0000ED530000}"/>
    <cellStyle name="Total 2 5 2 2 5 2" xfId="21486" xr:uid="{00000000-0005-0000-0000-0000EE530000}"/>
    <cellStyle name="Total 2 5 2 2 6" xfId="21487" xr:uid="{00000000-0005-0000-0000-0000EF530000}"/>
    <cellStyle name="Total 2 5 2 2 7" xfId="31885" xr:uid="{00000000-0005-0000-0000-00008D7C0000}"/>
    <cellStyle name="Total 2 5 2 3" xfId="2483" xr:uid="{00000000-0005-0000-0000-0000B3090000}"/>
    <cellStyle name="Total 2 5 2 3 2" xfId="21488" xr:uid="{00000000-0005-0000-0000-0000F0530000}"/>
    <cellStyle name="Total 2 5 2 3 2 2" xfId="21489" xr:uid="{00000000-0005-0000-0000-0000F1530000}"/>
    <cellStyle name="Total 2 5 2 3 2 2 2" xfId="21490" xr:uid="{00000000-0005-0000-0000-0000F2530000}"/>
    <cellStyle name="Total 2 5 2 3 2 3" xfId="21491" xr:uid="{00000000-0005-0000-0000-0000F3530000}"/>
    <cellStyle name="Total 2 5 2 3 2 3 2" xfId="21492" xr:uid="{00000000-0005-0000-0000-0000F4530000}"/>
    <cellStyle name="Total 2 5 2 3 2 3 2 2" xfId="27232" xr:uid="{00000000-0005-0000-0000-0000606A0000}"/>
    <cellStyle name="Total 2 5 2 3 2 4" xfId="21493" xr:uid="{00000000-0005-0000-0000-0000F5530000}"/>
    <cellStyle name="Total 2 5 2 3 2 5" xfId="27869" xr:uid="{00000000-0005-0000-0000-0000DD6C0000}"/>
    <cellStyle name="Total 2 5 2 3 3" xfId="21494" xr:uid="{00000000-0005-0000-0000-0000F6530000}"/>
    <cellStyle name="Total 2 5 2 3 3 2" xfId="21495" xr:uid="{00000000-0005-0000-0000-0000F7530000}"/>
    <cellStyle name="Total 2 5 2 3 3 3" xfId="30195" xr:uid="{00000000-0005-0000-0000-0000F3750000}"/>
    <cellStyle name="Total 2 5 2 3 4" xfId="21496" xr:uid="{00000000-0005-0000-0000-0000F8530000}"/>
    <cellStyle name="Total 2 5 2 3 4 2" xfId="21497" xr:uid="{00000000-0005-0000-0000-0000F9530000}"/>
    <cellStyle name="Total 2 5 2 3 4 3" xfId="30690" xr:uid="{00000000-0005-0000-0000-0000E2770000}"/>
    <cellStyle name="Total 2 5 2 3 5" xfId="21498" xr:uid="{00000000-0005-0000-0000-0000FA530000}"/>
    <cellStyle name="Total 2 5 2 3 6" xfId="25204" xr:uid="{00000000-0005-0000-0000-000074620000}"/>
    <cellStyle name="Total 2 5 2 4" xfId="21499" xr:uid="{00000000-0005-0000-0000-0000FB530000}"/>
    <cellStyle name="Total 2 5 2 4 2" xfId="21500" xr:uid="{00000000-0005-0000-0000-0000FC530000}"/>
    <cellStyle name="Total 2 5 2 4 2 2" xfId="21501" xr:uid="{00000000-0005-0000-0000-0000FD530000}"/>
    <cellStyle name="Total 2 5 2 4 3" xfId="21502" xr:uid="{00000000-0005-0000-0000-0000FE530000}"/>
    <cellStyle name="Total 2 5 2 4 3 2" xfId="21503" xr:uid="{00000000-0005-0000-0000-0000FF530000}"/>
    <cellStyle name="Total 2 5 2 4 4" xfId="21504" xr:uid="{00000000-0005-0000-0000-000000540000}"/>
    <cellStyle name="Total 2 5 2 5" xfId="21505" xr:uid="{00000000-0005-0000-0000-000001540000}"/>
    <cellStyle name="Total 2 5 2 5 2" xfId="21506" xr:uid="{00000000-0005-0000-0000-000002540000}"/>
    <cellStyle name="Total 2 5 2 6" xfId="21507" xr:uid="{00000000-0005-0000-0000-000003540000}"/>
    <cellStyle name="Total 2 5 2 6 2" xfId="21508" xr:uid="{00000000-0005-0000-0000-000004540000}"/>
    <cellStyle name="Total 2 5 2 7" xfId="21509" xr:uid="{00000000-0005-0000-0000-000005540000}"/>
    <cellStyle name="Total 2 5 2 8" xfId="31562" xr:uid="{00000000-0005-0000-0000-00004A7B0000}"/>
    <cellStyle name="Total 2 5 3" xfId="794" xr:uid="{00000000-0005-0000-0000-00001A030000}"/>
    <cellStyle name="Total 2 5 3 2" xfId="1873" xr:uid="{00000000-0005-0000-0000-000051070000}"/>
    <cellStyle name="Total 2 5 3 2 2" xfId="21510" xr:uid="{00000000-0005-0000-0000-000006540000}"/>
    <cellStyle name="Total 2 5 3 2 2 2" xfId="21511" xr:uid="{00000000-0005-0000-0000-000007540000}"/>
    <cellStyle name="Total 2 5 3 2 2 2 2" xfId="21512" xr:uid="{00000000-0005-0000-0000-000008540000}"/>
    <cellStyle name="Total 2 5 3 2 2 2 2 2" xfId="28180" xr:uid="{00000000-0005-0000-0000-0000146E0000}"/>
    <cellStyle name="Total 2 5 3 2 2 2 3" xfId="29263" xr:uid="{00000000-0005-0000-0000-00004F720000}"/>
    <cellStyle name="Total 2 5 3 2 2 3" xfId="21513" xr:uid="{00000000-0005-0000-0000-000009540000}"/>
    <cellStyle name="Total 2 5 3 2 2 3 2" xfId="21514" xr:uid="{00000000-0005-0000-0000-00000A540000}"/>
    <cellStyle name="Total 2 5 3 2 2 4" xfId="21515" xr:uid="{00000000-0005-0000-0000-00000B540000}"/>
    <cellStyle name="Total 2 5 3 2 3" xfId="21516" xr:uid="{00000000-0005-0000-0000-00000C540000}"/>
    <cellStyle name="Total 2 5 3 2 3 2" xfId="21517" xr:uid="{00000000-0005-0000-0000-00000D540000}"/>
    <cellStyle name="Total 2 5 3 2 3 2 2" xfId="27801" xr:uid="{00000000-0005-0000-0000-0000996C0000}"/>
    <cellStyle name="Total 2 5 3 2 4" xfId="21518" xr:uid="{00000000-0005-0000-0000-00000E540000}"/>
    <cellStyle name="Total 2 5 3 2 4 2" xfId="21519" xr:uid="{00000000-0005-0000-0000-00000F540000}"/>
    <cellStyle name="Total 2 5 3 2 5" xfId="21520" xr:uid="{00000000-0005-0000-0000-000010540000}"/>
    <cellStyle name="Total 2 5 3 2 6" xfId="32009" xr:uid="{00000000-0005-0000-0000-0000097D0000}"/>
    <cellStyle name="Total 2 5 3 3" xfId="21521" xr:uid="{00000000-0005-0000-0000-000011540000}"/>
    <cellStyle name="Total 2 5 3 3 2" xfId="21522" xr:uid="{00000000-0005-0000-0000-000012540000}"/>
    <cellStyle name="Total 2 5 3 3 2 2" xfId="21523" xr:uid="{00000000-0005-0000-0000-000013540000}"/>
    <cellStyle name="Total 2 5 3 3 3" xfId="21524" xr:uid="{00000000-0005-0000-0000-000014540000}"/>
    <cellStyle name="Total 2 5 3 3 3 2" xfId="21525" xr:uid="{00000000-0005-0000-0000-000015540000}"/>
    <cellStyle name="Total 2 5 3 3 4" xfId="21526" xr:uid="{00000000-0005-0000-0000-000016540000}"/>
    <cellStyle name="Total 2 5 3 3 5" xfId="32369" xr:uid="{00000000-0005-0000-0000-0000717E0000}"/>
    <cellStyle name="Total 2 5 3 4" xfId="21527" xr:uid="{00000000-0005-0000-0000-000017540000}"/>
    <cellStyle name="Total 2 5 3 4 2" xfId="21528" xr:uid="{00000000-0005-0000-0000-000018540000}"/>
    <cellStyle name="Total 2 5 3 4 3" xfId="30714" xr:uid="{00000000-0005-0000-0000-0000FA770000}"/>
    <cellStyle name="Total 2 5 3 5" xfId="21529" xr:uid="{00000000-0005-0000-0000-000019540000}"/>
    <cellStyle name="Total 2 5 3 5 2" xfId="21530" xr:uid="{00000000-0005-0000-0000-00001A540000}"/>
    <cellStyle name="Total 2 5 3 6" xfId="21531" xr:uid="{00000000-0005-0000-0000-00001B540000}"/>
    <cellStyle name="Total 2 5 3 7" xfId="31471" xr:uid="{00000000-0005-0000-0000-0000EF7A0000}"/>
    <cellStyle name="Total 2 5 4" xfId="939" xr:uid="{00000000-0005-0000-0000-0000AB030000}"/>
    <cellStyle name="Total 2 5 4 2" xfId="1973" xr:uid="{00000000-0005-0000-0000-0000B5070000}"/>
    <cellStyle name="Total 2 5 4 2 2" xfId="21532" xr:uid="{00000000-0005-0000-0000-00001C540000}"/>
    <cellStyle name="Total 2 5 4 2 2 2" xfId="21533" xr:uid="{00000000-0005-0000-0000-00001D540000}"/>
    <cellStyle name="Total 2 5 4 2 2 2 2" xfId="21534" xr:uid="{00000000-0005-0000-0000-00001E540000}"/>
    <cellStyle name="Total 2 5 4 2 2 2 3" xfId="25196" xr:uid="{00000000-0005-0000-0000-00006C620000}"/>
    <cellStyle name="Total 2 5 4 2 2 3" xfId="21535" xr:uid="{00000000-0005-0000-0000-00001F540000}"/>
    <cellStyle name="Total 2 5 4 2 2 3 2" xfId="21536" xr:uid="{00000000-0005-0000-0000-000020540000}"/>
    <cellStyle name="Total 2 5 4 2 2 4" xfId="21537" xr:uid="{00000000-0005-0000-0000-000021540000}"/>
    <cellStyle name="Total 2 5 4 2 3" xfId="21538" xr:uid="{00000000-0005-0000-0000-000022540000}"/>
    <cellStyle name="Total 2 5 4 2 3 2" xfId="21539" xr:uid="{00000000-0005-0000-0000-000023540000}"/>
    <cellStyle name="Total 2 5 4 2 3 2 2" xfId="29522" xr:uid="{00000000-0005-0000-0000-000052730000}"/>
    <cellStyle name="Total 2 5 4 2 4" xfId="21540" xr:uid="{00000000-0005-0000-0000-000024540000}"/>
    <cellStyle name="Total 2 5 4 2 4 2" xfId="21541" xr:uid="{00000000-0005-0000-0000-000025540000}"/>
    <cellStyle name="Total 2 5 4 2 4 2 2" xfId="26774" xr:uid="{00000000-0005-0000-0000-000096680000}"/>
    <cellStyle name="Total 2 5 4 2 5" xfId="21542" xr:uid="{00000000-0005-0000-0000-000026540000}"/>
    <cellStyle name="Total 2 5 4 2 5 2" xfId="29074" xr:uid="{00000000-0005-0000-0000-000092710000}"/>
    <cellStyle name="Total 2 5 4 2 6" xfId="28765" xr:uid="{00000000-0005-0000-0000-00005D700000}"/>
    <cellStyle name="Total 2 5 4 3" xfId="21543" xr:uid="{00000000-0005-0000-0000-000027540000}"/>
    <cellStyle name="Total 2 5 4 3 2" xfId="21544" xr:uid="{00000000-0005-0000-0000-000028540000}"/>
    <cellStyle name="Total 2 5 4 3 2 2" xfId="21545" xr:uid="{00000000-0005-0000-0000-000029540000}"/>
    <cellStyle name="Total 2 5 4 3 3" xfId="21546" xr:uid="{00000000-0005-0000-0000-00002A540000}"/>
    <cellStyle name="Total 2 5 4 3 3 2" xfId="21547" xr:uid="{00000000-0005-0000-0000-00002B540000}"/>
    <cellStyle name="Total 2 5 4 3 4" xfId="21548" xr:uid="{00000000-0005-0000-0000-00002C540000}"/>
    <cellStyle name="Total 2 5 4 3 5" xfId="26414" xr:uid="{00000000-0005-0000-0000-00002E670000}"/>
    <cellStyle name="Total 2 5 4 4" xfId="21549" xr:uid="{00000000-0005-0000-0000-00002D540000}"/>
    <cellStyle name="Total 2 5 4 4 2" xfId="21550" xr:uid="{00000000-0005-0000-0000-00002E540000}"/>
    <cellStyle name="Total 2 5 4 4 2 2" xfId="27600" xr:uid="{00000000-0005-0000-0000-0000D06B0000}"/>
    <cellStyle name="Total 2 5 4 5" xfId="21551" xr:uid="{00000000-0005-0000-0000-00002F540000}"/>
    <cellStyle name="Total 2 5 4 5 2" xfId="21552" xr:uid="{00000000-0005-0000-0000-000030540000}"/>
    <cellStyle name="Total 2 5 4 6" xfId="21553" xr:uid="{00000000-0005-0000-0000-000031540000}"/>
    <cellStyle name="Total 2 5 4 7" xfId="30631" xr:uid="{00000000-0005-0000-0000-0000A7770000}"/>
    <cellStyle name="Total 2 5 5" xfId="2158" xr:uid="{00000000-0005-0000-0000-00006E080000}"/>
    <cellStyle name="Total 2 5 5 2" xfId="21554" xr:uid="{00000000-0005-0000-0000-000032540000}"/>
    <cellStyle name="Total 2 5 5 2 2" xfId="21555" xr:uid="{00000000-0005-0000-0000-000033540000}"/>
    <cellStyle name="Total 2 5 5 2 2 2" xfId="21556" xr:uid="{00000000-0005-0000-0000-000034540000}"/>
    <cellStyle name="Total 2 5 5 2 2 3" xfId="30330" xr:uid="{00000000-0005-0000-0000-00007A760000}"/>
    <cellStyle name="Total 2 5 5 2 3" xfId="21557" xr:uid="{00000000-0005-0000-0000-000035540000}"/>
    <cellStyle name="Total 2 5 5 2 3 2" xfId="21558" xr:uid="{00000000-0005-0000-0000-000036540000}"/>
    <cellStyle name="Total 2 5 5 2 4" xfId="21559" xr:uid="{00000000-0005-0000-0000-000037540000}"/>
    <cellStyle name="Total 2 5 5 3" xfId="21560" xr:uid="{00000000-0005-0000-0000-000038540000}"/>
    <cellStyle name="Total 2 5 5 3 2" xfId="21561" xr:uid="{00000000-0005-0000-0000-000039540000}"/>
    <cellStyle name="Total 2 5 5 4" xfId="21562" xr:uid="{00000000-0005-0000-0000-00003A540000}"/>
    <cellStyle name="Total 2 5 5 4 2" xfId="21563" xr:uid="{00000000-0005-0000-0000-00003B540000}"/>
    <cellStyle name="Total 2 5 5 5" xfId="21564" xr:uid="{00000000-0005-0000-0000-00003C540000}"/>
    <cellStyle name="Total 2 5 5 6" xfId="32182" xr:uid="{00000000-0005-0000-0000-0000B67D0000}"/>
    <cellStyle name="Total 2 5 6" xfId="21565" xr:uid="{00000000-0005-0000-0000-00003D540000}"/>
    <cellStyle name="Total 2 5 6 2" xfId="21566" xr:uid="{00000000-0005-0000-0000-00003E540000}"/>
    <cellStyle name="Total 2 5 6 2 2" xfId="21567" xr:uid="{00000000-0005-0000-0000-00003F540000}"/>
    <cellStyle name="Total 2 5 6 2 2 2" xfId="25957" xr:uid="{00000000-0005-0000-0000-000065650000}"/>
    <cellStyle name="Total 2 5 6 2 3" xfId="25111" xr:uid="{00000000-0005-0000-0000-000017620000}"/>
    <cellStyle name="Total 2 5 6 3" xfId="21568" xr:uid="{00000000-0005-0000-0000-000040540000}"/>
    <cellStyle name="Total 2 5 6 3 2" xfId="21569" xr:uid="{00000000-0005-0000-0000-000041540000}"/>
    <cellStyle name="Total 2 5 6 4" xfId="21570" xr:uid="{00000000-0005-0000-0000-000042540000}"/>
    <cellStyle name="Total 2 5 6 5" xfId="32534" xr:uid="{00000000-0005-0000-0000-0000167F0000}"/>
    <cellStyle name="Total 2 5 7" xfId="21571" xr:uid="{00000000-0005-0000-0000-000043540000}"/>
    <cellStyle name="Total 2 5 7 2" xfId="21572" xr:uid="{00000000-0005-0000-0000-000044540000}"/>
    <cellStyle name="Total 2 5 8" xfId="21573" xr:uid="{00000000-0005-0000-0000-000045540000}"/>
    <cellStyle name="Total 2 5 8 2" xfId="21574" xr:uid="{00000000-0005-0000-0000-000046540000}"/>
    <cellStyle name="Total 2 5 8 2 2" xfId="25944" xr:uid="{00000000-0005-0000-0000-000058650000}"/>
    <cellStyle name="Total 2 5 9" xfId="21575" xr:uid="{00000000-0005-0000-0000-000047540000}"/>
    <cellStyle name="Total 2 5 9 2" xfId="26427" xr:uid="{00000000-0005-0000-0000-00003B670000}"/>
    <cellStyle name="Total 2 6" xfId="790" xr:uid="{00000000-0005-0000-0000-000016030000}"/>
    <cellStyle name="Total 2 6 2" xfId="1322" xr:uid="{00000000-0005-0000-0000-00002A050000}"/>
    <cellStyle name="Total 2 6 2 2" xfId="2313" xr:uid="{00000000-0005-0000-0000-000009090000}"/>
    <cellStyle name="Total 2 6 2 2 2" xfId="21576" xr:uid="{00000000-0005-0000-0000-000048540000}"/>
    <cellStyle name="Total 2 6 2 2 2 2" xfId="21577" xr:uid="{00000000-0005-0000-0000-000049540000}"/>
    <cellStyle name="Total 2 6 2 2 2 2 2" xfId="21578" xr:uid="{00000000-0005-0000-0000-00004A540000}"/>
    <cellStyle name="Total 2 6 2 2 2 2 3" xfId="26231" xr:uid="{00000000-0005-0000-0000-000077660000}"/>
    <cellStyle name="Total 2 6 2 2 2 3" xfId="21579" xr:uid="{00000000-0005-0000-0000-00004B540000}"/>
    <cellStyle name="Total 2 6 2 2 2 3 2" xfId="21580" xr:uid="{00000000-0005-0000-0000-00004C540000}"/>
    <cellStyle name="Total 2 6 2 2 2 3 2 2" xfId="27388" xr:uid="{00000000-0005-0000-0000-0000FC6A0000}"/>
    <cellStyle name="Total 2 6 2 2 2 3 3" xfId="28403" xr:uid="{00000000-0005-0000-0000-0000F36E0000}"/>
    <cellStyle name="Total 2 6 2 2 2 4" xfId="21581" xr:uid="{00000000-0005-0000-0000-00004D540000}"/>
    <cellStyle name="Total 2 6 2 2 3" xfId="21582" xr:uid="{00000000-0005-0000-0000-00004E540000}"/>
    <cellStyle name="Total 2 6 2 2 3 2" xfId="21583" xr:uid="{00000000-0005-0000-0000-00004F540000}"/>
    <cellStyle name="Total 2 6 2 2 4" xfId="21584" xr:uid="{00000000-0005-0000-0000-000050540000}"/>
    <cellStyle name="Total 2 6 2 2 4 2" xfId="21585" xr:uid="{00000000-0005-0000-0000-000051540000}"/>
    <cellStyle name="Total 2 6 2 2 5" xfId="21586" xr:uid="{00000000-0005-0000-0000-000052540000}"/>
    <cellStyle name="Total 2 6 2 2 6" xfId="25279" xr:uid="{00000000-0005-0000-0000-0000BF620000}"/>
    <cellStyle name="Total 2 6 2 3" xfId="21587" xr:uid="{00000000-0005-0000-0000-000053540000}"/>
    <cellStyle name="Total 2 6 2 3 2" xfId="21588" xr:uid="{00000000-0005-0000-0000-000054540000}"/>
    <cellStyle name="Total 2 6 2 3 2 2" xfId="21589" xr:uid="{00000000-0005-0000-0000-000055540000}"/>
    <cellStyle name="Total 2 6 2 3 3" xfId="21590" xr:uid="{00000000-0005-0000-0000-000056540000}"/>
    <cellStyle name="Total 2 6 2 3 3 2" xfId="21591" xr:uid="{00000000-0005-0000-0000-000057540000}"/>
    <cellStyle name="Total 2 6 2 3 4" xfId="21592" xr:uid="{00000000-0005-0000-0000-000058540000}"/>
    <cellStyle name="Total 2 6 2 4" xfId="21593" xr:uid="{00000000-0005-0000-0000-000059540000}"/>
    <cellStyle name="Total 2 6 2 4 2" xfId="21594" xr:uid="{00000000-0005-0000-0000-00005A540000}"/>
    <cellStyle name="Total 2 6 2 4 2 2" xfId="26731" xr:uid="{00000000-0005-0000-0000-00006B680000}"/>
    <cellStyle name="Total 2 6 2 4 3" xfId="30868" xr:uid="{00000000-0005-0000-0000-000094780000}"/>
    <cellStyle name="Total 2 6 2 5" xfId="21595" xr:uid="{00000000-0005-0000-0000-00005B540000}"/>
    <cellStyle name="Total 2 6 2 5 2" xfId="21596" xr:uid="{00000000-0005-0000-0000-00005C540000}"/>
    <cellStyle name="Total 2 6 2 6" xfId="21597" xr:uid="{00000000-0005-0000-0000-00005D540000}"/>
    <cellStyle name="Total 2 6 2 7" xfId="26818" xr:uid="{00000000-0005-0000-0000-0000C2680000}"/>
    <cellStyle name="Total 2 6 3" xfId="1584" xr:uid="{00000000-0005-0000-0000-000030060000}"/>
    <cellStyle name="Total 2 6 3 2" xfId="2569" xr:uid="{00000000-0005-0000-0000-0000090A0000}"/>
    <cellStyle name="Total 2 6 3 2 2" xfId="21598" xr:uid="{00000000-0005-0000-0000-00005E540000}"/>
    <cellStyle name="Total 2 6 3 2 2 2" xfId="21599" xr:uid="{00000000-0005-0000-0000-00005F540000}"/>
    <cellStyle name="Total 2 6 3 2 2 2 2" xfId="21600" xr:uid="{00000000-0005-0000-0000-000060540000}"/>
    <cellStyle name="Total 2 6 3 2 2 2 3" xfId="27390" xr:uid="{00000000-0005-0000-0000-0000FE6A0000}"/>
    <cellStyle name="Total 2 6 3 2 2 3" xfId="21601" xr:uid="{00000000-0005-0000-0000-000061540000}"/>
    <cellStyle name="Total 2 6 3 2 2 3 2" xfId="21602" xr:uid="{00000000-0005-0000-0000-000062540000}"/>
    <cellStyle name="Total 2 6 3 2 2 4" xfId="21603" xr:uid="{00000000-0005-0000-0000-000063540000}"/>
    <cellStyle name="Total 2 6 3 2 3" xfId="21604" xr:uid="{00000000-0005-0000-0000-000064540000}"/>
    <cellStyle name="Total 2 6 3 2 3 2" xfId="21605" xr:uid="{00000000-0005-0000-0000-000065540000}"/>
    <cellStyle name="Total 2 6 3 2 3 2 2" xfId="30574" xr:uid="{00000000-0005-0000-0000-00006E770000}"/>
    <cellStyle name="Total 2 6 3 2 4" xfId="21606" xr:uid="{00000000-0005-0000-0000-000066540000}"/>
    <cellStyle name="Total 2 6 3 2 4 2" xfId="21607" xr:uid="{00000000-0005-0000-0000-000067540000}"/>
    <cellStyle name="Total 2 6 3 2 4 3" xfId="29445" xr:uid="{00000000-0005-0000-0000-000005730000}"/>
    <cellStyle name="Total 2 6 3 2 5" xfId="21608" xr:uid="{00000000-0005-0000-0000-000068540000}"/>
    <cellStyle name="Total 2 6 3 2 6" xfId="25169" xr:uid="{00000000-0005-0000-0000-000051620000}"/>
    <cellStyle name="Total 2 6 3 3" xfId="21609" xr:uid="{00000000-0005-0000-0000-000069540000}"/>
    <cellStyle name="Total 2 6 3 3 2" xfId="21610" xr:uid="{00000000-0005-0000-0000-00006A540000}"/>
    <cellStyle name="Total 2 6 3 3 2 2" xfId="21611" xr:uid="{00000000-0005-0000-0000-00006B540000}"/>
    <cellStyle name="Total 2 6 3 3 3" xfId="21612" xr:uid="{00000000-0005-0000-0000-00006C540000}"/>
    <cellStyle name="Total 2 6 3 3 3 2" xfId="21613" xr:uid="{00000000-0005-0000-0000-00006D540000}"/>
    <cellStyle name="Total 2 6 3 3 4" xfId="21614" xr:uid="{00000000-0005-0000-0000-00006E540000}"/>
    <cellStyle name="Total 2 6 3 3 4 2" xfId="30486" xr:uid="{00000000-0005-0000-0000-000016770000}"/>
    <cellStyle name="Total 2 6 3 4" xfId="21615" xr:uid="{00000000-0005-0000-0000-00006F540000}"/>
    <cellStyle name="Total 2 6 3 4 2" xfId="21616" xr:uid="{00000000-0005-0000-0000-000070540000}"/>
    <cellStyle name="Total 2 6 3 5" xfId="21617" xr:uid="{00000000-0005-0000-0000-000071540000}"/>
    <cellStyle name="Total 2 6 3 5 2" xfId="21618" xr:uid="{00000000-0005-0000-0000-000072540000}"/>
    <cellStyle name="Total 2 6 3 6" xfId="21619" xr:uid="{00000000-0005-0000-0000-000073540000}"/>
    <cellStyle name="Total 2 6 3 7" xfId="31785" xr:uid="{00000000-0005-0000-0000-0000297C0000}"/>
    <cellStyle name="Total 2 6 4" xfId="1869" xr:uid="{00000000-0005-0000-0000-00004D070000}"/>
    <cellStyle name="Total 2 6 4 2" xfId="21620" xr:uid="{00000000-0005-0000-0000-000074540000}"/>
    <cellStyle name="Total 2 6 4 2 2" xfId="21621" xr:uid="{00000000-0005-0000-0000-000075540000}"/>
    <cellStyle name="Total 2 6 4 2 2 2" xfId="21622" xr:uid="{00000000-0005-0000-0000-000076540000}"/>
    <cellStyle name="Total 2 6 4 2 2 3" xfId="29782" xr:uid="{00000000-0005-0000-0000-000056740000}"/>
    <cellStyle name="Total 2 6 4 2 3" xfId="21623" xr:uid="{00000000-0005-0000-0000-000077540000}"/>
    <cellStyle name="Total 2 6 4 2 3 2" xfId="21624" xr:uid="{00000000-0005-0000-0000-000078540000}"/>
    <cellStyle name="Total 2 6 4 2 4" xfId="21625" xr:uid="{00000000-0005-0000-0000-000079540000}"/>
    <cellStyle name="Total 2 6 4 2 4 2" xfId="26893" xr:uid="{00000000-0005-0000-0000-00000D690000}"/>
    <cellStyle name="Total 2 6 4 3" xfId="21626" xr:uid="{00000000-0005-0000-0000-00007A540000}"/>
    <cellStyle name="Total 2 6 4 3 2" xfId="21627" xr:uid="{00000000-0005-0000-0000-00007B540000}"/>
    <cellStyle name="Total 2 6 4 4" xfId="21628" xr:uid="{00000000-0005-0000-0000-00007C540000}"/>
    <cellStyle name="Total 2 6 4 4 2" xfId="21629" xr:uid="{00000000-0005-0000-0000-00007D540000}"/>
    <cellStyle name="Total 2 6 4 4 2 2" xfId="29094" xr:uid="{00000000-0005-0000-0000-0000A6710000}"/>
    <cellStyle name="Total 2 6 4 5" xfId="21630" xr:uid="{00000000-0005-0000-0000-00007E540000}"/>
    <cellStyle name="Total 2 6 4 5 2" xfId="26993" xr:uid="{00000000-0005-0000-0000-000071690000}"/>
    <cellStyle name="Total 2 6 5" xfId="21631" xr:uid="{00000000-0005-0000-0000-00007F540000}"/>
    <cellStyle name="Total 2 6 5 2" xfId="21632" xr:uid="{00000000-0005-0000-0000-000080540000}"/>
    <cellStyle name="Total 2 6 5 2 2" xfId="21633" xr:uid="{00000000-0005-0000-0000-000081540000}"/>
    <cellStyle name="Total 2 6 5 3" xfId="21634" xr:uid="{00000000-0005-0000-0000-000082540000}"/>
    <cellStyle name="Total 2 6 5 3 2" xfId="21635" xr:uid="{00000000-0005-0000-0000-000083540000}"/>
    <cellStyle name="Total 2 6 5 3 3" xfId="30630" xr:uid="{00000000-0005-0000-0000-0000A6770000}"/>
    <cellStyle name="Total 2 6 5 4" xfId="21636" xr:uid="{00000000-0005-0000-0000-000084540000}"/>
    <cellStyle name="Total 2 6 5 5" xfId="32365" xr:uid="{00000000-0005-0000-0000-00006D7E0000}"/>
    <cellStyle name="Total 2 6 6" xfId="21637" xr:uid="{00000000-0005-0000-0000-000085540000}"/>
    <cellStyle name="Total 2 6 6 2" xfId="21638" xr:uid="{00000000-0005-0000-0000-000086540000}"/>
    <cellStyle name="Total 2 6 7" xfId="21639" xr:uid="{00000000-0005-0000-0000-000087540000}"/>
    <cellStyle name="Total 2 6 7 2" xfId="21640" xr:uid="{00000000-0005-0000-0000-000088540000}"/>
    <cellStyle name="Total 2 6 8" xfId="21641" xr:uid="{00000000-0005-0000-0000-000089540000}"/>
    <cellStyle name="Total 2 6 9" xfId="31443" xr:uid="{00000000-0005-0000-0000-0000D37A0000}"/>
    <cellStyle name="Total 2 7" xfId="1035" xr:uid="{00000000-0005-0000-0000-00000B040000}"/>
    <cellStyle name="Total 2 7 2" xfId="2047" xr:uid="{00000000-0005-0000-0000-0000FF070000}"/>
    <cellStyle name="Total 2 7 2 2" xfId="21642" xr:uid="{00000000-0005-0000-0000-00008A540000}"/>
    <cellStyle name="Total 2 7 2 2 2" xfId="21643" xr:uid="{00000000-0005-0000-0000-00008B540000}"/>
    <cellStyle name="Total 2 7 2 2 2 2" xfId="21644" xr:uid="{00000000-0005-0000-0000-00008C540000}"/>
    <cellStyle name="Total 2 7 2 2 2 2 2" xfId="28500" xr:uid="{00000000-0005-0000-0000-0000546F0000}"/>
    <cellStyle name="Total 2 7 2 2 3" xfId="21645" xr:uid="{00000000-0005-0000-0000-00008D540000}"/>
    <cellStyle name="Total 2 7 2 2 3 2" xfId="21646" xr:uid="{00000000-0005-0000-0000-00008E540000}"/>
    <cellStyle name="Total 2 7 2 2 4" xfId="21647" xr:uid="{00000000-0005-0000-0000-00008F540000}"/>
    <cellStyle name="Total 2 7 2 3" xfId="21648" xr:uid="{00000000-0005-0000-0000-000090540000}"/>
    <cellStyle name="Total 2 7 2 3 2" xfId="21649" xr:uid="{00000000-0005-0000-0000-000091540000}"/>
    <cellStyle name="Total 2 7 2 4" xfId="21650" xr:uid="{00000000-0005-0000-0000-000092540000}"/>
    <cellStyle name="Total 2 7 2 4 2" xfId="21651" xr:uid="{00000000-0005-0000-0000-000093540000}"/>
    <cellStyle name="Total 2 7 2 4 2 2" xfId="26104" xr:uid="{00000000-0005-0000-0000-0000F8650000}"/>
    <cellStyle name="Total 2 7 2 4 3" xfId="27250" xr:uid="{00000000-0005-0000-0000-0000726A0000}"/>
    <cellStyle name="Total 2 7 2 5" xfId="21652" xr:uid="{00000000-0005-0000-0000-000094540000}"/>
    <cellStyle name="Total 2 7 2 6" xfId="26345" xr:uid="{00000000-0005-0000-0000-0000E9660000}"/>
    <cellStyle name="Total 2 7 3" xfId="21653" xr:uid="{00000000-0005-0000-0000-000095540000}"/>
    <cellStyle name="Total 2 7 3 2" xfId="21654" xr:uid="{00000000-0005-0000-0000-000096540000}"/>
    <cellStyle name="Total 2 7 3 2 2" xfId="21655" xr:uid="{00000000-0005-0000-0000-000097540000}"/>
    <cellStyle name="Total 2 7 3 3" xfId="21656" xr:uid="{00000000-0005-0000-0000-000098540000}"/>
    <cellStyle name="Total 2 7 3 3 2" xfId="21657" xr:uid="{00000000-0005-0000-0000-000099540000}"/>
    <cellStyle name="Total 2 7 3 3 3" xfId="25464" xr:uid="{00000000-0005-0000-0000-000078630000}"/>
    <cellStyle name="Total 2 7 3 4" xfId="21658" xr:uid="{00000000-0005-0000-0000-00009A540000}"/>
    <cellStyle name="Total 2 7 3 5" xfId="30575" xr:uid="{00000000-0005-0000-0000-00006F770000}"/>
    <cellStyle name="Total 2 7 4" xfId="21659" xr:uid="{00000000-0005-0000-0000-00009B540000}"/>
    <cellStyle name="Total 2 7 4 2" xfId="21660" xr:uid="{00000000-0005-0000-0000-00009C540000}"/>
    <cellStyle name="Total 2 7 5" xfId="21661" xr:uid="{00000000-0005-0000-0000-00009D540000}"/>
    <cellStyle name="Total 2 7 5 2" xfId="21662" xr:uid="{00000000-0005-0000-0000-00009E540000}"/>
    <cellStyle name="Total 2 7 6" xfId="21663" xr:uid="{00000000-0005-0000-0000-00009F540000}"/>
    <cellStyle name="Total 2 8" xfId="1107" xr:uid="{00000000-0005-0000-0000-000053040000}"/>
    <cellStyle name="Total 2 8 2" xfId="2114" xr:uid="{00000000-0005-0000-0000-000042080000}"/>
    <cellStyle name="Total 2 8 2 2" xfId="21664" xr:uid="{00000000-0005-0000-0000-0000A0540000}"/>
    <cellStyle name="Total 2 8 2 2 2" xfId="21665" xr:uid="{00000000-0005-0000-0000-0000A1540000}"/>
    <cellStyle name="Total 2 8 2 2 2 2" xfId="21666" xr:uid="{00000000-0005-0000-0000-0000A2540000}"/>
    <cellStyle name="Total 2 8 2 2 3" xfId="21667" xr:uid="{00000000-0005-0000-0000-0000A3540000}"/>
    <cellStyle name="Total 2 8 2 2 3 2" xfId="21668" xr:uid="{00000000-0005-0000-0000-0000A4540000}"/>
    <cellStyle name="Total 2 8 2 2 4" xfId="21669" xr:uid="{00000000-0005-0000-0000-0000A5540000}"/>
    <cellStyle name="Total 2 8 2 3" xfId="21670" xr:uid="{00000000-0005-0000-0000-0000A6540000}"/>
    <cellStyle name="Total 2 8 2 3 2" xfId="21671" xr:uid="{00000000-0005-0000-0000-0000A7540000}"/>
    <cellStyle name="Total 2 8 2 3 2 2" xfId="25527" xr:uid="{00000000-0005-0000-0000-0000B7630000}"/>
    <cellStyle name="Total 2 8 2 4" xfId="21672" xr:uid="{00000000-0005-0000-0000-0000A8540000}"/>
    <cellStyle name="Total 2 8 2 4 2" xfId="21673" xr:uid="{00000000-0005-0000-0000-0000A9540000}"/>
    <cellStyle name="Total 2 8 2 4 2 2" xfId="27030" xr:uid="{00000000-0005-0000-0000-000096690000}"/>
    <cellStyle name="Total 2 8 2 5" xfId="21674" xr:uid="{00000000-0005-0000-0000-0000AA540000}"/>
    <cellStyle name="Total 2 8 3" xfId="21675" xr:uid="{00000000-0005-0000-0000-0000AB540000}"/>
    <cellStyle name="Total 2 8 3 2" xfId="21676" xr:uid="{00000000-0005-0000-0000-0000AC540000}"/>
    <cellStyle name="Total 2 8 3 2 2" xfId="21677" xr:uid="{00000000-0005-0000-0000-0000AD540000}"/>
    <cellStyle name="Total 2 8 3 3" xfId="21678" xr:uid="{00000000-0005-0000-0000-0000AE540000}"/>
    <cellStyle name="Total 2 8 3 3 2" xfId="21679" xr:uid="{00000000-0005-0000-0000-0000AF540000}"/>
    <cellStyle name="Total 2 8 3 4" xfId="21680" xr:uid="{00000000-0005-0000-0000-0000B0540000}"/>
    <cellStyle name="Total 2 8 3 4 2" xfId="26683" xr:uid="{00000000-0005-0000-0000-00003B680000}"/>
    <cellStyle name="Total 2 8 3 5" xfId="32504" xr:uid="{00000000-0005-0000-0000-0000F87E0000}"/>
    <cellStyle name="Total 2 8 4" xfId="21681" xr:uid="{00000000-0005-0000-0000-0000B1540000}"/>
    <cellStyle name="Total 2 8 4 2" xfId="21682" xr:uid="{00000000-0005-0000-0000-0000B2540000}"/>
    <cellStyle name="Total 2 8 5" xfId="21683" xr:uid="{00000000-0005-0000-0000-0000B3540000}"/>
    <cellStyle name="Total 2 8 5 2" xfId="21684" xr:uid="{00000000-0005-0000-0000-0000B4540000}"/>
    <cellStyle name="Total 2 8 5 2 2" xfId="27334" xr:uid="{00000000-0005-0000-0000-0000C66A0000}"/>
    <cellStyle name="Total 2 8 6" xfId="21685" xr:uid="{00000000-0005-0000-0000-0000B5540000}"/>
    <cellStyle name="Total 2 8 6 2" xfId="27635" xr:uid="{00000000-0005-0000-0000-0000F36B0000}"/>
    <cellStyle name="Total 2 8 7" xfId="25324" xr:uid="{00000000-0005-0000-0000-0000EC620000}"/>
    <cellStyle name="Total 2 9" xfId="442" xr:uid="{00000000-0005-0000-0000-0000BA010000}"/>
    <cellStyle name="Total 2 9 2" xfId="21686" xr:uid="{00000000-0005-0000-0000-0000B6540000}"/>
    <cellStyle name="Total 2 9 2 2" xfId="21687" xr:uid="{00000000-0005-0000-0000-0000B7540000}"/>
    <cellStyle name="Total 2 9 2 2 2" xfId="21688" xr:uid="{00000000-0005-0000-0000-0000B8540000}"/>
    <cellStyle name="Total 2 9 2 3" xfId="21689" xr:uid="{00000000-0005-0000-0000-0000B9540000}"/>
    <cellStyle name="Total 2 9 2 3 2" xfId="21690" xr:uid="{00000000-0005-0000-0000-0000BA540000}"/>
    <cellStyle name="Total 2 9 2 4" xfId="21691" xr:uid="{00000000-0005-0000-0000-0000BB540000}"/>
    <cellStyle name="Total 2 9 2 5" xfId="32354" xr:uid="{00000000-0005-0000-0000-0000627E0000}"/>
    <cellStyle name="Total 2 9 3" xfId="21692" xr:uid="{00000000-0005-0000-0000-0000BC540000}"/>
    <cellStyle name="Total 2 9 3 2" xfId="21693" xr:uid="{00000000-0005-0000-0000-0000BD540000}"/>
    <cellStyle name="Total 2 9 3 3" xfId="31167" xr:uid="{00000000-0005-0000-0000-0000BF790000}"/>
    <cellStyle name="Total 2 9 4" xfId="21694" xr:uid="{00000000-0005-0000-0000-0000BE540000}"/>
    <cellStyle name="Total 2 9 4 2" xfId="21695" xr:uid="{00000000-0005-0000-0000-0000BF540000}"/>
    <cellStyle name="Total 2 9 4 3" xfId="31284" xr:uid="{00000000-0005-0000-0000-0000347A0000}"/>
    <cellStyle name="Total 2 9 5" xfId="21696" xr:uid="{00000000-0005-0000-0000-0000C0540000}"/>
    <cellStyle name="Total 2 9 5 2" xfId="31160" xr:uid="{00000000-0005-0000-0000-0000B8790000}"/>
    <cellStyle name="Total 2 9 6" xfId="31931" xr:uid="{00000000-0005-0000-0000-0000BB7C0000}"/>
    <cellStyle name="Total 3" xfId="314" xr:uid="{00000000-0005-0000-0000-00003A010000}"/>
    <cellStyle name="Total 3 10" xfId="2849" xr:uid="{00000000-0005-0000-0000-0000210B0000}"/>
    <cellStyle name="Total 3 10 2" xfId="21697" xr:uid="{00000000-0005-0000-0000-0000C1540000}"/>
    <cellStyle name="Total 3 10 2 2" xfId="21698" xr:uid="{00000000-0005-0000-0000-0000C2540000}"/>
    <cellStyle name="Total 3 10 3" xfId="21699" xr:uid="{00000000-0005-0000-0000-0000C3540000}"/>
    <cellStyle name="Total 3 10 3 2" xfId="21700" xr:uid="{00000000-0005-0000-0000-0000C4540000}"/>
    <cellStyle name="Total 3 10 3 2 2" xfId="28656" xr:uid="{00000000-0005-0000-0000-0000F06F0000}"/>
    <cellStyle name="Total 3 10 4" xfId="21701" xr:uid="{00000000-0005-0000-0000-0000C5540000}"/>
    <cellStyle name="Total 3 10 5" xfId="31926" xr:uid="{00000000-0005-0000-0000-0000B67C0000}"/>
    <cellStyle name="Total 3 11" xfId="21702" xr:uid="{00000000-0005-0000-0000-0000C6540000}"/>
    <cellStyle name="Total 3 11 2" xfId="21703" xr:uid="{00000000-0005-0000-0000-0000C7540000}"/>
    <cellStyle name="Total 3 11 3" xfId="25381" xr:uid="{00000000-0005-0000-0000-000025630000}"/>
    <cellStyle name="Total 3 12" xfId="21704" xr:uid="{00000000-0005-0000-0000-0000C8540000}"/>
    <cellStyle name="Total 3 12 2" xfId="21705" xr:uid="{00000000-0005-0000-0000-0000C9540000}"/>
    <cellStyle name="Total 3 13" xfId="21706" xr:uid="{00000000-0005-0000-0000-0000CA540000}"/>
    <cellStyle name="Total 3 15" xfId="26148" xr:uid="{00000000-0005-0000-0000-000024660000}"/>
    <cellStyle name="Total 3 2" xfId="818" xr:uid="{00000000-0005-0000-0000-000032030000}"/>
    <cellStyle name="Total 3 2 10" xfId="21707" xr:uid="{00000000-0005-0000-0000-0000CB540000}"/>
    <cellStyle name="Total 3 2 11" xfId="31355" xr:uid="{00000000-0005-0000-0000-00007B7A0000}"/>
    <cellStyle name="Total 3 2 2" xfId="785" xr:uid="{00000000-0005-0000-0000-000011030000}"/>
    <cellStyle name="Total 3 2 2 10" xfId="21708" xr:uid="{00000000-0005-0000-0000-0000CC540000}"/>
    <cellStyle name="Total 3 2 2 11" xfId="27435" xr:uid="{00000000-0005-0000-0000-00002B6B0000}"/>
    <cellStyle name="Total 3 2 2 2" xfId="1200" xr:uid="{00000000-0005-0000-0000-0000B0040000}"/>
    <cellStyle name="Total 3 2 2 2 2" xfId="1511" xr:uid="{00000000-0005-0000-0000-0000E7050000}"/>
    <cellStyle name="Total 3 2 2 2 2 2" xfId="2502" xr:uid="{00000000-0005-0000-0000-0000C6090000}"/>
    <cellStyle name="Total 3 2 2 2 2 2 2" xfId="21709" xr:uid="{00000000-0005-0000-0000-0000CD540000}"/>
    <cellStyle name="Total 3 2 2 2 2 2 2 2" xfId="21710" xr:uid="{00000000-0005-0000-0000-0000CE540000}"/>
    <cellStyle name="Total 3 2 2 2 2 2 2 2 2" xfId="21711" xr:uid="{00000000-0005-0000-0000-0000CF540000}"/>
    <cellStyle name="Total 3 2 2 2 2 2 2 3" xfId="21712" xr:uid="{00000000-0005-0000-0000-0000D0540000}"/>
    <cellStyle name="Total 3 2 2 2 2 2 2 3 2" xfId="21713" xr:uid="{00000000-0005-0000-0000-0000D1540000}"/>
    <cellStyle name="Total 3 2 2 2 2 2 2 3 2 2" xfId="25357" xr:uid="{00000000-0005-0000-0000-00000D630000}"/>
    <cellStyle name="Total 3 2 2 2 2 2 2 4" xfId="21714" xr:uid="{00000000-0005-0000-0000-0000D2540000}"/>
    <cellStyle name="Total 3 2 2 2 2 2 3" xfId="21715" xr:uid="{00000000-0005-0000-0000-0000D3540000}"/>
    <cellStyle name="Total 3 2 2 2 2 2 3 2" xfId="21716" xr:uid="{00000000-0005-0000-0000-0000D4540000}"/>
    <cellStyle name="Total 3 2 2 2 2 2 4" xfId="21717" xr:uid="{00000000-0005-0000-0000-0000D5540000}"/>
    <cellStyle name="Total 3 2 2 2 2 2 4 2" xfId="21718" xr:uid="{00000000-0005-0000-0000-0000D6540000}"/>
    <cellStyle name="Total 3 2 2 2 2 2 5" xfId="21719" xr:uid="{00000000-0005-0000-0000-0000D7540000}"/>
    <cellStyle name="Total 3 2 2 2 2 2 5 2" xfId="28549" xr:uid="{00000000-0005-0000-0000-0000856F0000}"/>
    <cellStyle name="Total 3 2 2 2 2 2 6" xfId="25218" xr:uid="{00000000-0005-0000-0000-000082620000}"/>
    <cellStyle name="Total 3 2 2 2 2 3" xfId="21720" xr:uid="{00000000-0005-0000-0000-0000D8540000}"/>
    <cellStyle name="Total 3 2 2 2 2 3 2" xfId="21721" xr:uid="{00000000-0005-0000-0000-0000D9540000}"/>
    <cellStyle name="Total 3 2 2 2 2 3 2 2" xfId="21722" xr:uid="{00000000-0005-0000-0000-0000DA540000}"/>
    <cellStyle name="Total 3 2 2 2 2 3 3" xfId="21723" xr:uid="{00000000-0005-0000-0000-0000DB540000}"/>
    <cellStyle name="Total 3 2 2 2 2 3 3 2" xfId="21724" xr:uid="{00000000-0005-0000-0000-0000DC540000}"/>
    <cellStyle name="Total 3 2 2 2 2 3 4" xfId="21725" xr:uid="{00000000-0005-0000-0000-0000DD540000}"/>
    <cellStyle name="Total 3 2 2 2 2 4" xfId="21726" xr:uid="{00000000-0005-0000-0000-0000DE540000}"/>
    <cellStyle name="Total 3 2 2 2 2 4 2" xfId="21727" xr:uid="{00000000-0005-0000-0000-0000DF540000}"/>
    <cellStyle name="Total 3 2 2 2 2 4 2 2" xfId="26741" xr:uid="{00000000-0005-0000-0000-000075680000}"/>
    <cellStyle name="Total 3 2 2 2 2 5" xfId="21728" xr:uid="{00000000-0005-0000-0000-0000E0540000}"/>
    <cellStyle name="Total 3 2 2 2 2 5 2" xfId="21729" xr:uid="{00000000-0005-0000-0000-0000E1540000}"/>
    <cellStyle name="Total 3 2 2 2 2 6" xfId="21730" xr:uid="{00000000-0005-0000-0000-0000E2540000}"/>
    <cellStyle name="Total 3 2 2 2 2 7" xfId="30715" xr:uid="{00000000-0005-0000-0000-0000FB770000}"/>
    <cellStyle name="Total 3 2 2 2 3" xfId="1773" xr:uid="{00000000-0005-0000-0000-0000ED060000}"/>
    <cellStyle name="Total 3 2 2 2 3 2" xfId="2758" xr:uid="{00000000-0005-0000-0000-0000C60A0000}"/>
    <cellStyle name="Total 3 2 2 2 3 2 2" xfId="21731" xr:uid="{00000000-0005-0000-0000-0000E3540000}"/>
    <cellStyle name="Total 3 2 2 2 3 2 2 2" xfId="21732" xr:uid="{00000000-0005-0000-0000-0000E4540000}"/>
    <cellStyle name="Total 3 2 2 2 3 2 2 2 2" xfId="21733" xr:uid="{00000000-0005-0000-0000-0000E5540000}"/>
    <cellStyle name="Total 3 2 2 2 3 2 2 3" xfId="21734" xr:uid="{00000000-0005-0000-0000-0000E6540000}"/>
    <cellStyle name="Total 3 2 2 2 3 2 2 3 2" xfId="21735" xr:uid="{00000000-0005-0000-0000-0000E7540000}"/>
    <cellStyle name="Total 3 2 2 2 3 2 2 3 3" xfId="26747" xr:uid="{00000000-0005-0000-0000-00007B680000}"/>
    <cellStyle name="Total 3 2 2 2 3 2 2 4" xfId="21736" xr:uid="{00000000-0005-0000-0000-0000E8540000}"/>
    <cellStyle name="Total 3 2 2 2 3 2 3" xfId="21737" xr:uid="{00000000-0005-0000-0000-0000E9540000}"/>
    <cellStyle name="Total 3 2 2 2 3 2 3 2" xfId="21738" xr:uid="{00000000-0005-0000-0000-0000EA540000}"/>
    <cellStyle name="Total 3 2 2 2 3 2 4" xfId="21739" xr:uid="{00000000-0005-0000-0000-0000EB540000}"/>
    <cellStyle name="Total 3 2 2 2 3 2 4 2" xfId="21740" xr:uid="{00000000-0005-0000-0000-0000EC540000}"/>
    <cellStyle name="Total 3 2 2 2 3 2 5" xfId="21741" xr:uid="{00000000-0005-0000-0000-0000ED540000}"/>
    <cellStyle name="Total 3 2 2 2 3 2 6" xfId="32335" xr:uid="{00000000-0005-0000-0000-00004F7E0000}"/>
    <cellStyle name="Total 3 2 2 2 3 3" xfId="21742" xr:uid="{00000000-0005-0000-0000-0000EE540000}"/>
    <cellStyle name="Total 3 2 2 2 3 3 2" xfId="21743" xr:uid="{00000000-0005-0000-0000-0000EF540000}"/>
    <cellStyle name="Total 3 2 2 2 3 3 2 2" xfId="21744" xr:uid="{00000000-0005-0000-0000-0000F0540000}"/>
    <cellStyle name="Total 3 2 2 2 3 3 2 3" xfId="30242" xr:uid="{00000000-0005-0000-0000-000022760000}"/>
    <cellStyle name="Total 3 2 2 2 3 3 3" xfId="21745" xr:uid="{00000000-0005-0000-0000-0000F1540000}"/>
    <cellStyle name="Total 3 2 2 2 3 3 3 2" xfId="21746" xr:uid="{00000000-0005-0000-0000-0000F2540000}"/>
    <cellStyle name="Total 3 2 2 2 3 3 4" xfId="21747" xr:uid="{00000000-0005-0000-0000-0000F3540000}"/>
    <cellStyle name="Total 3 2 2 2 3 4" xfId="21748" xr:uid="{00000000-0005-0000-0000-0000F4540000}"/>
    <cellStyle name="Total 3 2 2 2 3 4 2" xfId="21749" xr:uid="{00000000-0005-0000-0000-0000F5540000}"/>
    <cellStyle name="Total 3 2 2 2 3 5" xfId="21750" xr:uid="{00000000-0005-0000-0000-0000F6540000}"/>
    <cellStyle name="Total 3 2 2 2 3 5 2" xfId="21751" xr:uid="{00000000-0005-0000-0000-0000F7540000}"/>
    <cellStyle name="Total 3 2 2 2 3 6" xfId="21752" xr:uid="{00000000-0005-0000-0000-0000F8540000}"/>
    <cellStyle name="Total 3 2 2 2 3 7" xfId="31899" xr:uid="{00000000-0005-0000-0000-00009B7C0000}"/>
    <cellStyle name="Total 3 2 2 2 4" xfId="2198" xr:uid="{00000000-0005-0000-0000-000096080000}"/>
    <cellStyle name="Total 3 2 2 2 4 2" xfId="21753" xr:uid="{00000000-0005-0000-0000-0000F9540000}"/>
    <cellStyle name="Total 3 2 2 2 4 2 2" xfId="21754" xr:uid="{00000000-0005-0000-0000-0000FA540000}"/>
    <cellStyle name="Total 3 2 2 2 4 2 2 2" xfId="21755" xr:uid="{00000000-0005-0000-0000-0000FB540000}"/>
    <cellStyle name="Total 3 2 2 2 4 2 2 3" xfId="28481" xr:uid="{00000000-0005-0000-0000-0000416F0000}"/>
    <cellStyle name="Total 3 2 2 2 4 2 3" xfId="21756" xr:uid="{00000000-0005-0000-0000-0000FC540000}"/>
    <cellStyle name="Total 3 2 2 2 4 2 3 2" xfId="21757" xr:uid="{00000000-0005-0000-0000-0000FD540000}"/>
    <cellStyle name="Total 3 2 2 2 4 2 3 2 2" xfId="25248" xr:uid="{00000000-0005-0000-0000-0000A0620000}"/>
    <cellStyle name="Total 3 2 2 2 4 2 4" xfId="21758" xr:uid="{00000000-0005-0000-0000-0000FE540000}"/>
    <cellStyle name="Total 3 2 2 2 4 2 4 2" xfId="29811" xr:uid="{00000000-0005-0000-0000-000073740000}"/>
    <cellStyle name="Total 3 2 2 2 4 2 5" xfId="29461" xr:uid="{00000000-0005-0000-0000-000015730000}"/>
    <cellStyle name="Total 3 2 2 2 4 3" xfId="21759" xr:uid="{00000000-0005-0000-0000-0000FF540000}"/>
    <cellStyle name="Total 3 2 2 2 4 3 2" xfId="21760" xr:uid="{00000000-0005-0000-0000-000000550000}"/>
    <cellStyle name="Total 3 2 2 2 4 4" xfId="21761" xr:uid="{00000000-0005-0000-0000-000001550000}"/>
    <cellStyle name="Total 3 2 2 2 4 4 2" xfId="21762" xr:uid="{00000000-0005-0000-0000-000002550000}"/>
    <cellStyle name="Total 3 2 2 2 4 4 2 2" xfId="30454" xr:uid="{00000000-0005-0000-0000-0000F6760000}"/>
    <cellStyle name="Total 3 2 2 2 4 5" xfId="21763" xr:uid="{00000000-0005-0000-0000-000003550000}"/>
    <cellStyle name="Total 3 2 2 2 4 5 2" xfId="31133" xr:uid="{00000000-0005-0000-0000-00009D790000}"/>
    <cellStyle name="Total 3 2 2 2 4 6" xfId="29219" xr:uid="{00000000-0005-0000-0000-000023720000}"/>
    <cellStyle name="Total 3 2 2 2 5" xfId="21764" xr:uid="{00000000-0005-0000-0000-000004550000}"/>
    <cellStyle name="Total 3 2 2 2 5 2" xfId="21765" xr:uid="{00000000-0005-0000-0000-000005550000}"/>
    <cellStyle name="Total 3 2 2 2 5 2 2" xfId="21766" xr:uid="{00000000-0005-0000-0000-000006550000}"/>
    <cellStyle name="Total 3 2 2 2 5 3" xfId="21767" xr:uid="{00000000-0005-0000-0000-000007550000}"/>
    <cellStyle name="Total 3 2 2 2 5 3 2" xfId="21768" xr:uid="{00000000-0005-0000-0000-000008550000}"/>
    <cellStyle name="Total 3 2 2 2 5 4" xfId="21769" xr:uid="{00000000-0005-0000-0000-000009550000}"/>
    <cellStyle name="Total 3 2 2 2 5 5" xfId="31246" xr:uid="{00000000-0005-0000-0000-00000E7A0000}"/>
    <cellStyle name="Total 3 2 2 2 6" xfId="21770" xr:uid="{00000000-0005-0000-0000-00000A550000}"/>
    <cellStyle name="Total 3 2 2 2 6 2" xfId="21771" xr:uid="{00000000-0005-0000-0000-00000B550000}"/>
    <cellStyle name="Total 3 2 2 2 7" xfId="21772" xr:uid="{00000000-0005-0000-0000-00000C550000}"/>
    <cellStyle name="Total 3 2 2 2 7 2" xfId="21773" xr:uid="{00000000-0005-0000-0000-00000D550000}"/>
    <cellStyle name="Total 3 2 2 2 8" xfId="21774" xr:uid="{00000000-0005-0000-0000-00000E550000}"/>
    <cellStyle name="Total 3 2 2 3" xfId="1336" xr:uid="{00000000-0005-0000-0000-000038050000}"/>
    <cellStyle name="Total 3 2 2 3 2" xfId="1598" xr:uid="{00000000-0005-0000-0000-00003E060000}"/>
    <cellStyle name="Total 3 2 2 3 2 2" xfId="2583" xr:uid="{00000000-0005-0000-0000-0000170A0000}"/>
    <cellStyle name="Total 3 2 2 3 2 2 2" xfId="21775" xr:uid="{00000000-0005-0000-0000-00000F550000}"/>
    <cellStyle name="Total 3 2 2 3 2 2 2 2" xfId="21776" xr:uid="{00000000-0005-0000-0000-000010550000}"/>
    <cellStyle name="Total 3 2 2 3 2 2 2 2 2" xfId="21777" xr:uid="{00000000-0005-0000-0000-000011550000}"/>
    <cellStyle name="Total 3 2 2 3 2 2 2 3" xfId="21778" xr:uid="{00000000-0005-0000-0000-000012550000}"/>
    <cellStyle name="Total 3 2 2 3 2 2 2 3 2" xfId="21779" xr:uid="{00000000-0005-0000-0000-000013550000}"/>
    <cellStyle name="Total 3 2 2 3 2 2 2 3 3" xfId="28550" xr:uid="{00000000-0005-0000-0000-0000866F0000}"/>
    <cellStyle name="Total 3 2 2 3 2 2 2 4" xfId="21780" xr:uid="{00000000-0005-0000-0000-000014550000}"/>
    <cellStyle name="Total 3 2 2 3 2 2 2 4 2" xfId="26962" xr:uid="{00000000-0005-0000-0000-000052690000}"/>
    <cellStyle name="Total 3 2 2 3 2 2 2 5" xfId="27124" xr:uid="{00000000-0005-0000-0000-0000F4690000}"/>
    <cellStyle name="Total 3 2 2 3 2 2 3" xfId="21781" xr:uid="{00000000-0005-0000-0000-000015550000}"/>
    <cellStyle name="Total 3 2 2 3 2 2 3 2" xfId="21782" xr:uid="{00000000-0005-0000-0000-000016550000}"/>
    <cellStyle name="Total 3 2 2 3 2 2 3 3" xfId="25567" xr:uid="{00000000-0005-0000-0000-0000DF630000}"/>
    <cellStyle name="Total 3 2 2 3 2 2 4" xfId="21783" xr:uid="{00000000-0005-0000-0000-000017550000}"/>
    <cellStyle name="Total 3 2 2 3 2 2 4 2" xfId="21784" xr:uid="{00000000-0005-0000-0000-000018550000}"/>
    <cellStyle name="Total 3 2 2 3 2 2 5" xfId="21785" xr:uid="{00000000-0005-0000-0000-000019550000}"/>
    <cellStyle name="Total 3 2 2 3 2 2 6" xfId="32232" xr:uid="{00000000-0005-0000-0000-0000E87D0000}"/>
    <cellStyle name="Total 3 2 2 3 2 3" xfId="21786" xr:uid="{00000000-0005-0000-0000-00001A550000}"/>
    <cellStyle name="Total 3 2 2 3 2 3 2" xfId="21787" xr:uid="{00000000-0005-0000-0000-00001B550000}"/>
    <cellStyle name="Total 3 2 2 3 2 3 2 2" xfId="21788" xr:uid="{00000000-0005-0000-0000-00001C550000}"/>
    <cellStyle name="Total 3 2 2 3 2 3 3" xfId="21789" xr:uid="{00000000-0005-0000-0000-00001D550000}"/>
    <cellStyle name="Total 3 2 2 3 2 3 3 2" xfId="21790" xr:uid="{00000000-0005-0000-0000-00001E550000}"/>
    <cellStyle name="Total 3 2 2 3 2 3 4" xfId="21791" xr:uid="{00000000-0005-0000-0000-00001F550000}"/>
    <cellStyle name="Total 3 2 2 3 2 3 5" xfId="27033" xr:uid="{00000000-0005-0000-0000-000099690000}"/>
    <cellStyle name="Total 3 2 2 3 2 4" xfId="21792" xr:uid="{00000000-0005-0000-0000-000020550000}"/>
    <cellStyle name="Total 3 2 2 3 2 4 2" xfId="21793" xr:uid="{00000000-0005-0000-0000-000021550000}"/>
    <cellStyle name="Total 3 2 2 3 2 4 2 2" xfId="27217" xr:uid="{00000000-0005-0000-0000-0000516A0000}"/>
    <cellStyle name="Total 3 2 2 3 2 4 3" xfId="27402" xr:uid="{00000000-0005-0000-0000-00000A6B0000}"/>
    <cellStyle name="Total 3 2 2 3 2 5" xfId="21794" xr:uid="{00000000-0005-0000-0000-000022550000}"/>
    <cellStyle name="Total 3 2 2 3 2 5 2" xfId="21795" xr:uid="{00000000-0005-0000-0000-000023550000}"/>
    <cellStyle name="Total 3 2 2 3 2 6" xfId="21796" xr:uid="{00000000-0005-0000-0000-000024550000}"/>
    <cellStyle name="Total 3 2 2 3 2 6 2" xfId="28174" xr:uid="{00000000-0005-0000-0000-00000E6E0000}"/>
    <cellStyle name="Total 3 2 2 3 2 7" xfId="31795" xr:uid="{00000000-0005-0000-0000-0000337C0000}"/>
    <cellStyle name="Total 3 2 2 3 3" xfId="2327" xr:uid="{00000000-0005-0000-0000-000017090000}"/>
    <cellStyle name="Total 3 2 2 3 3 2" xfId="21797" xr:uid="{00000000-0005-0000-0000-000025550000}"/>
    <cellStyle name="Total 3 2 2 3 3 2 2" xfId="21798" xr:uid="{00000000-0005-0000-0000-000026550000}"/>
    <cellStyle name="Total 3 2 2 3 3 2 2 2" xfId="21799" xr:uid="{00000000-0005-0000-0000-000027550000}"/>
    <cellStyle name="Total 3 2 2 3 3 2 3" xfId="21800" xr:uid="{00000000-0005-0000-0000-000028550000}"/>
    <cellStyle name="Total 3 2 2 3 3 2 3 2" xfId="21801" xr:uid="{00000000-0005-0000-0000-000029550000}"/>
    <cellStyle name="Total 3 2 2 3 3 2 4" xfId="21802" xr:uid="{00000000-0005-0000-0000-00002A550000}"/>
    <cellStyle name="Total 3 2 2 3 3 2 4 2" xfId="28229" xr:uid="{00000000-0005-0000-0000-0000456E0000}"/>
    <cellStyle name="Total 3 2 2 3 3 3" xfId="21803" xr:uid="{00000000-0005-0000-0000-00002B550000}"/>
    <cellStyle name="Total 3 2 2 3 3 3 2" xfId="21804" xr:uid="{00000000-0005-0000-0000-00002C550000}"/>
    <cellStyle name="Total 3 2 2 3 3 4" xfId="21805" xr:uid="{00000000-0005-0000-0000-00002D550000}"/>
    <cellStyle name="Total 3 2 2 3 3 4 2" xfId="21806" xr:uid="{00000000-0005-0000-0000-00002E550000}"/>
    <cellStyle name="Total 3 2 2 3 3 5" xfId="21807" xr:uid="{00000000-0005-0000-0000-00002F550000}"/>
    <cellStyle name="Total 3 2 2 3 4" xfId="21808" xr:uid="{00000000-0005-0000-0000-000030550000}"/>
    <cellStyle name="Total 3 2 2 3 4 2" xfId="21809" xr:uid="{00000000-0005-0000-0000-000031550000}"/>
    <cellStyle name="Total 3 2 2 3 4 2 2" xfId="21810" xr:uid="{00000000-0005-0000-0000-000032550000}"/>
    <cellStyle name="Total 3 2 2 3 4 3" xfId="21811" xr:uid="{00000000-0005-0000-0000-000033550000}"/>
    <cellStyle name="Total 3 2 2 3 4 3 2" xfId="21812" xr:uid="{00000000-0005-0000-0000-000034550000}"/>
    <cellStyle name="Total 3 2 2 3 4 4" xfId="21813" xr:uid="{00000000-0005-0000-0000-000035550000}"/>
    <cellStyle name="Total 3 2 2 3 4 4 2" xfId="28486" xr:uid="{00000000-0005-0000-0000-0000466F0000}"/>
    <cellStyle name="Total 3 2 2 3 5" xfId="21814" xr:uid="{00000000-0005-0000-0000-000036550000}"/>
    <cellStyle name="Total 3 2 2 3 5 2" xfId="21815" xr:uid="{00000000-0005-0000-0000-000037550000}"/>
    <cellStyle name="Total 3 2 2 3 5 2 2" xfId="27601" xr:uid="{00000000-0005-0000-0000-0000D16B0000}"/>
    <cellStyle name="Total 3 2 2 3 6" xfId="21816" xr:uid="{00000000-0005-0000-0000-000038550000}"/>
    <cellStyle name="Total 3 2 2 3 6 2" xfId="21817" xr:uid="{00000000-0005-0000-0000-000039550000}"/>
    <cellStyle name="Total 3 2 2 3 6 2 2" xfId="28735" xr:uid="{00000000-0005-0000-0000-00003F700000}"/>
    <cellStyle name="Total 3 2 2 3 6 3" xfId="26238" xr:uid="{00000000-0005-0000-0000-00007E660000}"/>
    <cellStyle name="Total 3 2 2 3 7" xfId="21818" xr:uid="{00000000-0005-0000-0000-00003A550000}"/>
    <cellStyle name="Total 3 2 2 3 7 2" xfId="25839" xr:uid="{00000000-0005-0000-0000-0000EF640000}"/>
    <cellStyle name="Total 3 2 2 4" xfId="1294" xr:uid="{00000000-0005-0000-0000-00000E050000}"/>
    <cellStyle name="Total 3 2 2 4 2" xfId="2285" xr:uid="{00000000-0005-0000-0000-0000ED080000}"/>
    <cellStyle name="Total 3 2 2 4 2 2" xfId="21819" xr:uid="{00000000-0005-0000-0000-00003B550000}"/>
    <cellStyle name="Total 3 2 2 4 2 2 2" xfId="21820" xr:uid="{00000000-0005-0000-0000-00003C550000}"/>
    <cellStyle name="Total 3 2 2 4 2 2 2 2" xfId="21821" xr:uid="{00000000-0005-0000-0000-00003D550000}"/>
    <cellStyle name="Total 3 2 2 4 2 2 3" xfId="21822" xr:uid="{00000000-0005-0000-0000-00003E550000}"/>
    <cellStyle name="Total 3 2 2 4 2 2 3 2" xfId="21823" xr:uid="{00000000-0005-0000-0000-00003F550000}"/>
    <cellStyle name="Total 3 2 2 4 2 2 4" xfId="21824" xr:uid="{00000000-0005-0000-0000-000040550000}"/>
    <cellStyle name="Total 3 2 2 4 2 2 5" xfId="26225" xr:uid="{00000000-0005-0000-0000-000071660000}"/>
    <cellStyle name="Total 3 2 2 4 2 3" xfId="21825" xr:uid="{00000000-0005-0000-0000-000041550000}"/>
    <cellStyle name="Total 3 2 2 4 2 3 2" xfId="21826" xr:uid="{00000000-0005-0000-0000-000042550000}"/>
    <cellStyle name="Total 3 2 2 4 2 3 2 2" xfId="29484" xr:uid="{00000000-0005-0000-0000-00002C730000}"/>
    <cellStyle name="Total 3 2 2 4 2 4" xfId="21827" xr:uid="{00000000-0005-0000-0000-000043550000}"/>
    <cellStyle name="Total 3 2 2 4 2 4 2" xfId="21828" xr:uid="{00000000-0005-0000-0000-000044550000}"/>
    <cellStyle name="Total 3 2 2 4 2 4 3" xfId="26964" xr:uid="{00000000-0005-0000-0000-000054690000}"/>
    <cellStyle name="Total 3 2 2 4 2 5" xfId="21829" xr:uid="{00000000-0005-0000-0000-000045550000}"/>
    <cellStyle name="Total 3 2 2 4 3" xfId="21830" xr:uid="{00000000-0005-0000-0000-000046550000}"/>
    <cellStyle name="Total 3 2 2 4 3 2" xfId="21831" xr:uid="{00000000-0005-0000-0000-000047550000}"/>
    <cellStyle name="Total 3 2 2 4 3 2 2" xfId="21832" xr:uid="{00000000-0005-0000-0000-000048550000}"/>
    <cellStyle name="Total 3 2 2 4 3 3" xfId="21833" xr:uid="{00000000-0005-0000-0000-000049550000}"/>
    <cellStyle name="Total 3 2 2 4 3 3 2" xfId="21834" xr:uid="{00000000-0005-0000-0000-00004A550000}"/>
    <cellStyle name="Total 3 2 2 4 3 3 2 2" xfId="30635" xr:uid="{00000000-0005-0000-0000-0000AB770000}"/>
    <cellStyle name="Total 3 2 2 4 3 4" xfId="21835" xr:uid="{00000000-0005-0000-0000-00004B550000}"/>
    <cellStyle name="Total 3 2 2 4 3 4 2" xfId="27775" xr:uid="{00000000-0005-0000-0000-00007F6C0000}"/>
    <cellStyle name="Total 3 2 2 4 4" xfId="21836" xr:uid="{00000000-0005-0000-0000-00004C550000}"/>
    <cellStyle name="Total 3 2 2 4 4 2" xfId="21837" xr:uid="{00000000-0005-0000-0000-00004D550000}"/>
    <cellStyle name="Total 3 2 2 4 4 3" xfId="28270" xr:uid="{00000000-0005-0000-0000-00006E6E0000}"/>
    <cellStyle name="Total 3 2 2 4 5" xfId="21838" xr:uid="{00000000-0005-0000-0000-00004E550000}"/>
    <cellStyle name="Total 3 2 2 4 5 2" xfId="21839" xr:uid="{00000000-0005-0000-0000-00004F550000}"/>
    <cellStyle name="Total 3 2 2 4 6" xfId="21840" xr:uid="{00000000-0005-0000-0000-000050550000}"/>
    <cellStyle name="Total 3 2 2 4 7" xfId="29457" xr:uid="{00000000-0005-0000-0000-000011730000}"/>
    <cellStyle name="Total 3 2 2 5" xfId="1556" xr:uid="{00000000-0005-0000-0000-000014060000}"/>
    <cellStyle name="Total 3 2 2 5 2" xfId="2541" xr:uid="{00000000-0005-0000-0000-0000ED090000}"/>
    <cellStyle name="Total 3 2 2 5 2 2" xfId="21841" xr:uid="{00000000-0005-0000-0000-000051550000}"/>
    <cellStyle name="Total 3 2 2 5 2 2 2" xfId="21842" xr:uid="{00000000-0005-0000-0000-000052550000}"/>
    <cellStyle name="Total 3 2 2 5 2 2 2 2" xfId="21843" xr:uid="{00000000-0005-0000-0000-000053550000}"/>
    <cellStyle name="Total 3 2 2 5 2 2 2 2 2" xfId="27001" xr:uid="{00000000-0005-0000-0000-000079690000}"/>
    <cellStyle name="Total 3 2 2 5 2 2 3" xfId="21844" xr:uid="{00000000-0005-0000-0000-000054550000}"/>
    <cellStyle name="Total 3 2 2 5 2 2 3 2" xfId="21845" xr:uid="{00000000-0005-0000-0000-000055550000}"/>
    <cellStyle name="Total 3 2 2 5 2 2 4" xfId="21846" xr:uid="{00000000-0005-0000-0000-000056550000}"/>
    <cellStyle name="Total 3 2 2 5 2 3" xfId="21847" xr:uid="{00000000-0005-0000-0000-000057550000}"/>
    <cellStyle name="Total 3 2 2 5 2 3 2" xfId="21848" xr:uid="{00000000-0005-0000-0000-000058550000}"/>
    <cellStyle name="Total 3 2 2 5 2 3 3" xfId="27940" xr:uid="{00000000-0005-0000-0000-0000246D0000}"/>
    <cellStyle name="Total 3 2 2 5 2 4" xfId="21849" xr:uid="{00000000-0005-0000-0000-000059550000}"/>
    <cellStyle name="Total 3 2 2 5 2 4 2" xfId="21850" xr:uid="{00000000-0005-0000-0000-00005A550000}"/>
    <cellStyle name="Total 3 2 2 5 2 4 2 2" xfId="26198" xr:uid="{00000000-0005-0000-0000-000056660000}"/>
    <cellStyle name="Total 3 2 2 5 2 4 3" xfId="26944" xr:uid="{00000000-0005-0000-0000-000040690000}"/>
    <cellStyle name="Total 3 2 2 5 2 5" xfId="21851" xr:uid="{00000000-0005-0000-0000-00005B550000}"/>
    <cellStyle name="Total 3 2 2 5 2 6" xfId="32211" xr:uid="{00000000-0005-0000-0000-0000D37D0000}"/>
    <cellStyle name="Total 3 2 2 5 3" xfId="21852" xr:uid="{00000000-0005-0000-0000-00005C550000}"/>
    <cellStyle name="Total 3 2 2 5 3 2" xfId="21853" xr:uid="{00000000-0005-0000-0000-00005D550000}"/>
    <cellStyle name="Total 3 2 2 5 3 2 2" xfId="21854" xr:uid="{00000000-0005-0000-0000-00005E550000}"/>
    <cellStyle name="Total 3 2 2 5 3 2 2 2" xfId="30618" xr:uid="{00000000-0005-0000-0000-00009A770000}"/>
    <cellStyle name="Total 3 2 2 5 3 3" xfId="21855" xr:uid="{00000000-0005-0000-0000-00005F550000}"/>
    <cellStyle name="Total 3 2 2 5 3 3 2" xfId="21856" xr:uid="{00000000-0005-0000-0000-000060550000}"/>
    <cellStyle name="Total 3 2 2 5 3 4" xfId="21857" xr:uid="{00000000-0005-0000-0000-000061550000}"/>
    <cellStyle name="Total 3 2 2 5 4" xfId="21858" xr:uid="{00000000-0005-0000-0000-000062550000}"/>
    <cellStyle name="Total 3 2 2 5 4 2" xfId="21859" xr:uid="{00000000-0005-0000-0000-000063550000}"/>
    <cellStyle name="Total 3 2 2 5 5" xfId="21860" xr:uid="{00000000-0005-0000-0000-000064550000}"/>
    <cellStyle name="Total 3 2 2 5 5 2" xfId="21861" xr:uid="{00000000-0005-0000-0000-000065550000}"/>
    <cellStyle name="Total 3 2 2 5 5 3" xfId="28901" xr:uid="{00000000-0005-0000-0000-0000E5700000}"/>
    <cellStyle name="Total 3 2 2 5 6" xfId="21862" xr:uid="{00000000-0005-0000-0000-000066550000}"/>
    <cellStyle name="Total 3 2 2 5 7" xfId="31770" xr:uid="{00000000-0005-0000-0000-00001A7C0000}"/>
    <cellStyle name="Total 3 2 2 6" xfId="1868" xr:uid="{00000000-0005-0000-0000-00004C070000}"/>
    <cellStyle name="Total 3 2 2 6 2" xfId="21863" xr:uid="{00000000-0005-0000-0000-000067550000}"/>
    <cellStyle name="Total 3 2 2 6 2 2" xfId="21864" xr:uid="{00000000-0005-0000-0000-000068550000}"/>
    <cellStyle name="Total 3 2 2 6 2 2 2" xfId="21865" xr:uid="{00000000-0005-0000-0000-000069550000}"/>
    <cellStyle name="Total 3 2 2 6 2 2 2 2" xfId="27500" xr:uid="{00000000-0005-0000-0000-00006C6B0000}"/>
    <cellStyle name="Total 3 2 2 6 2 2 3" xfId="25194" xr:uid="{00000000-0005-0000-0000-00006A620000}"/>
    <cellStyle name="Total 3 2 2 6 2 3" xfId="21866" xr:uid="{00000000-0005-0000-0000-00006A550000}"/>
    <cellStyle name="Total 3 2 2 6 2 3 2" xfId="21867" xr:uid="{00000000-0005-0000-0000-00006B550000}"/>
    <cellStyle name="Total 3 2 2 6 2 4" xfId="21868" xr:uid="{00000000-0005-0000-0000-00006C550000}"/>
    <cellStyle name="Total 3 2 2 6 3" xfId="21869" xr:uid="{00000000-0005-0000-0000-00006D550000}"/>
    <cellStyle name="Total 3 2 2 6 3 2" xfId="21870" xr:uid="{00000000-0005-0000-0000-00006E550000}"/>
    <cellStyle name="Total 3 2 2 6 3 2 2" xfId="26277" xr:uid="{00000000-0005-0000-0000-0000A5660000}"/>
    <cellStyle name="Total 3 2 2 6 3 3" xfId="29000" xr:uid="{00000000-0005-0000-0000-000048710000}"/>
    <cellStyle name="Total 3 2 2 6 4" xfId="21871" xr:uid="{00000000-0005-0000-0000-00006F550000}"/>
    <cellStyle name="Total 3 2 2 6 4 2" xfId="21872" xr:uid="{00000000-0005-0000-0000-000070550000}"/>
    <cellStyle name="Total 3 2 2 6 5" xfId="21873" xr:uid="{00000000-0005-0000-0000-000071550000}"/>
    <cellStyle name="Total 3 2 2 6 6" xfId="26677" xr:uid="{00000000-0005-0000-0000-000035680000}"/>
    <cellStyle name="Total 3 2 2 7" xfId="2850" xr:uid="{00000000-0005-0000-0000-0000220B0000}"/>
    <cellStyle name="Total 3 2 2 7 2" xfId="21874" xr:uid="{00000000-0005-0000-0000-000072550000}"/>
    <cellStyle name="Total 3 2 2 7 2 2" xfId="21875" xr:uid="{00000000-0005-0000-0000-000073550000}"/>
    <cellStyle name="Total 3 2 2 7 2 2 2" xfId="30409" xr:uid="{00000000-0005-0000-0000-0000C9760000}"/>
    <cellStyle name="Total 3 2 2 7 2 3" xfId="28987" xr:uid="{00000000-0005-0000-0000-00003B710000}"/>
    <cellStyle name="Total 3 2 2 7 3" xfId="21876" xr:uid="{00000000-0005-0000-0000-000074550000}"/>
    <cellStyle name="Total 3 2 2 7 3 2" xfId="21877" xr:uid="{00000000-0005-0000-0000-000075550000}"/>
    <cellStyle name="Total 3 2 2 7 4" xfId="21878" xr:uid="{00000000-0005-0000-0000-000076550000}"/>
    <cellStyle name="Total 3 2 2 7 5" xfId="27979" xr:uid="{00000000-0005-0000-0000-00004B6D0000}"/>
    <cellStyle name="Total 3 2 2 8" xfId="21879" xr:uid="{00000000-0005-0000-0000-000077550000}"/>
    <cellStyle name="Total 3 2 2 8 2" xfId="21880" xr:uid="{00000000-0005-0000-0000-000078550000}"/>
    <cellStyle name="Total 3 2 2 9" xfId="21881" xr:uid="{00000000-0005-0000-0000-000079550000}"/>
    <cellStyle name="Total 3 2 2 9 2" xfId="21882" xr:uid="{00000000-0005-0000-0000-00007A550000}"/>
    <cellStyle name="Total 3 2 3" xfId="1232" xr:uid="{00000000-0005-0000-0000-0000D0040000}"/>
    <cellStyle name="Total 3 2 3 2" xfId="1350" xr:uid="{00000000-0005-0000-0000-000046050000}"/>
    <cellStyle name="Total 3 2 3 2 2" xfId="2341" xr:uid="{00000000-0005-0000-0000-000025090000}"/>
    <cellStyle name="Total 3 2 3 2 2 2" xfId="21883" xr:uid="{00000000-0005-0000-0000-00007B550000}"/>
    <cellStyle name="Total 3 2 3 2 2 2 2" xfId="21884" xr:uid="{00000000-0005-0000-0000-00007C550000}"/>
    <cellStyle name="Total 3 2 3 2 2 2 2 2" xfId="21885" xr:uid="{00000000-0005-0000-0000-00007D550000}"/>
    <cellStyle name="Total 3 2 3 2 2 2 3" xfId="21886" xr:uid="{00000000-0005-0000-0000-00007E550000}"/>
    <cellStyle name="Total 3 2 3 2 2 2 3 2" xfId="21887" xr:uid="{00000000-0005-0000-0000-00007F550000}"/>
    <cellStyle name="Total 3 2 3 2 2 2 3 3" xfId="27677" xr:uid="{00000000-0005-0000-0000-00001D6C0000}"/>
    <cellStyle name="Total 3 2 3 2 2 2 4" xfId="21888" xr:uid="{00000000-0005-0000-0000-000080550000}"/>
    <cellStyle name="Total 3 2 3 2 2 3" xfId="21889" xr:uid="{00000000-0005-0000-0000-000081550000}"/>
    <cellStyle name="Total 3 2 3 2 2 3 2" xfId="21890" xr:uid="{00000000-0005-0000-0000-000082550000}"/>
    <cellStyle name="Total 3 2 3 2 2 4" xfId="21891" xr:uid="{00000000-0005-0000-0000-000083550000}"/>
    <cellStyle name="Total 3 2 3 2 2 4 2" xfId="21892" xr:uid="{00000000-0005-0000-0000-000084550000}"/>
    <cellStyle name="Total 3 2 3 2 2 4 2 2" xfId="25878" xr:uid="{00000000-0005-0000-0000-000016650000}"/>
    <cellStyle name="Total 3 2 3 2 2 5" xfId="21893" xr:uid="{00000000-0005-0000-0000-000085550000}"/>
    <cellStyle name="Total 3 2 3 2 2 5 2" xfId="26910" xr:uid="{00000000-0005-0000-0000-00001E690000}"/>
    <cellStyle name="Total 3 2 3 2 2 6" xfId="27873" xr:uid="{00000000-0005-0000-0000-0000E16C0000}"/>
    <cellStyle name="Total 3 2 3 2 3" xfId="21894" xr:uid="{00000000-0005-0000-0000-000086550000}"/>
    <cellStyle name="Total 3 2 3 2 3 2" xfId="21895" xr:uid="{00000000-0005-0000-0000-000087550000}"/>
    <cellStyle name="Total 3 2 3 2 3 2 2" xfId="21896" xr:uid="{00000000-0005-0000-0000-000088550000}"/>
    <cellStyle name="Total 3 2 3 2 3 3" xfId="21897" xr:uid="{00000000-0005-0000-0000-000089550000}"/>
    <cellStyle name="Total 3 2 3 2 3 3 2" xfId="21898" xr:uid="{00000000-0005-0000-0000-00008A550000}"/>
    <cellStyle name="Total 3 2 3 2 3 4" xfId="21899" xr:uid="{00000000-0005-0000-0000-00008B550000}"/>
    <cellStyle name="Total 3 2 3 2 3 4 2" xfId="28949" xr:uid="{00000000-0005-0000-0000-000015710000}"/>
    <cellStyle name="Total 3 2 3 2 4" xfId="21900" xr:uid="{00000000-0005-0000-0000-00008C550000}"/>
    <cellStyle name="Total 3 2 3 2 4 2" xfId="21901" xr:uid="{00000000-0005-0000-0000-00008D550000}"/>
    <cellStyle name="Total 3 2 3 2 5" xfId="21902" xr:uid="{00000000-0005-0000-0000-00008E550000}"/>
    <cellStyle name="Total 3 2 3 2 5 2" xfId="21903" xr:uid="{00000000-0005-0000-0000-00008F550000}"/>
    <cellStyle name="Total 3 2 3 2 5 2 2" xfId="27018" xr:uid="{00000000-0005-0000-0000-00008A690000}"/>
    <cellStyle name="Total 3 2 3 2 6" xfId="21904" xr:uid="{00000000-0005-0000-0000-000090550000}"/>
    <cellStyle name="Total 3 2 3 2 6 2" xfId="30847" xr:uid="{00000000-0005-0000-0000-00007F780000}"/>
    <cellStyle name="Total 3 2 3 2 7" xfId="31692" xr:uid="{00000000-0005-0000-0000-0000CC7B0000}"/>
    <cellStyle name="Total 3 2 3 3" xfId="1612" xr:uid="{00000000-0005-0000-0000-00004C060000}"/>
    <cellStyle name="Total 3 2 3 3 2" xfId="2597" xr:uid="{00000000-0005-0000-0000-0000250A0000}"/>
    <cellStyle name="Total 3 2 3 3 2 2" xfId="21905" xr:uid="{00000000-0005-0000-0000-000091550000}"/>
    <cellStyle name="Total 3 2 3 3 2 2 2" xfId="21906" xr:uid="{00000000-0005-0000-0000-000092550000}"/>
    <cellStyle name="Total 3 2 3 3 2 2 2 2" xfId="21907" xr:uid="{00000000-0005-0000-0000-000093550000}"/>
    <cellStyle name="Total 3 2 3 3 2 2 3" xfId="21908" xr:uid="{00000000-0005-0000-0000-000094550000}"/>
    <cellStyle name="Total 3 2 3 3 2 2 3 2" xfId="21909" xr:uid="{00000000-0005-0000-0000-000095550000}"/>
    <cellStyle name="Total 3 2 3 3 2 2 4" xfId="21910" xr:uid="{00000000-0005-0000-0000-000096550000}"/>
    <cellStyle name="Total 3 2 3 3 2 3" xfId="21911" xr:uid="{00000000-0005-0000-0000-000097550000}"/>
    <cellStyle name="Total 3 2 3 3 2 3 2" xfId="21912" xr:uid="{00000000-0005-0000-0000-000098550000}"/>
    <cellStyle name="Total 3 2 3 3 2 4" xfId="21913" xr:uid="{00000000-0005-0000-0000-000099550000}"/>
    <cellStyle name="Total 3 2 3 3 2 4 2" xfId="21914" xr:uid="{00000000-0005-0000-0000-00009A550000}"/>
    <cellStyle name="Total 3 2 3 3 2 5" xfId="21915" xr:uid="{00000000-0005-0000-0000-00009B550000}"/>
    <cellStyle name="Total 3 2 3 3 3" xfId="21916" xr:uid="{00000000-0005-0000-0000-00009C550000}"/>
    <cellStyle name="Total 3 2 3 3 3 2" xfId="21917" xr:uid="{00000000-0005-0000-0000-00009D550000}"/>
    <cellStyle name="Total 3 2 3 3 3 2 2" xfId="21918" xr:uid="{00000000-0005-0000-0000-00009E550000}"/>
    <cellStyle name="Total 3 2 3 3 3 3" xfId="21919" xr:uid="{00000000-0005-0000-0000-00009F550000}"/>
    <cellStyle name="Total 3 2 3 3 3 3 2" xfId="21920" xr:uid="{00000000-0005-0000-0000-0000A0550000}"/>
    <cellStyle name="Total 3 2 3 3 3 4" xfId="21921" xr:uid="{00000000-0005-0000-0000-0000A1550000}"/>
    <cellStyle name="Total 3 2 3 3 4" xfId="21922" xr:uid="{00000000-0005-0000-0000-0000A2550000}"/>
    <cellStyle name="Total 3 2 3 3 4 2" xfId="21923" xr:uid="{00000000-0005-0000-0000-0000A3550000}"/>
    <cellStyle name="Total 3 2 3 3 4 2 2" xfId="25301" xr:uid="{00000000-0005-0000-0000-0000D5620000}"/>
    <cellStyle name="Total 3 2 3 3 5" xfId="21924" xr:uid="{00000000-0005-0000-0000-0000A4550000}"/>
    <cellStyle name="Total 3 2 3 3 5 2" xfId="21925" xr:uid="{00000000-0005-0000-0000-0000A5550000}"/>
    <cellStyle name="Total 3 2 3 3 6" xfId="21926" xr:uid="{00000000-0005-0000-0000-0000A6550000}"/>
    <cellStyle name="Total 3 2 3 3 7" xfId="31801" xr:uid="{00000000-0005-0000-0000-0000397C0000}"/>
    <cellStyle name="Total 3 2 3 4" xfId="2230" xr:uid="{00000000-0005-0000-0000-0000B6080000}"/>
    <cellStyle name="Total 3 2 3 4 2" xfId="21927" xr:uid="{00000000-0005-0000-0000-0000A7550000}"/>
    <cellStyle name="Total 3 2 3 4 2 2" xfId="21928" xr:uid="{00000000-0005-0000-0000-0000A8550000}"/>
    <cellStyle name="Total 3 2 3 4 2 2 2" xfId="21929" xr:uid="{00000000-0005-0000-0000-0000A9550000}"/>
    <cellStyle name="Total 3 2 3 4 2 2 2 2" xfId="27802" xr:uid="{00000000-0005-0000-0000-00009A6C0000}"/>
    <cellStyle name="Total 3 2 3 4 2 3" xfId="21930" xr:uid="{00000000-0005-0000-0000-0000AA550000}"/>
    <cellStyle name="Total 3 2 3 4 2 3 2" xfId="21931" xr:uid="{00000000-0005-0000-0000-0000AB550000}"/>
    <cellStyle name="Total 3 2 3 4 2 3 3" xfId="29332" xr:uid="{00000000-0005-0000-0000-000094720000}"/>
    <cellStyle name="Total 3 2 3 4 2 4" xfId="21932" xr:uid="{00000000-0005-0000-0000-0000AC550000}"/>
    <cellStyle name="Total 3 2 3 4 3" xfId="21933" xr:uid="{00000000-0005-0000-0000-0000AD550000}"/>
    <cellStyle name="Total 3 2 3 4 3 2" xfId="21934" xr:uid="{00000000-0005-0000-0000-0000AE550000}"/>
    <cellStyle name="Total 3 2 3 4 4" xfId="21935" xr:uid="{00000000-0005-0000-0000-0000AF550000}"/>
    <cellStyle name="Total 3 2 3 4 4 2" xfId="21936" xr:uid="{00000000-0005-0000-0000-0000B0550000}"/>
    <cellStyle name="Total 3 2 3 4 5" xfId="21937" xr:uid="{00000000-0005-0000-0000-0000B1550000}"/>
    <cellStyle name="Total 3 2 3 5" xfId="21938" xr:uid="{00000000-0005-0000-0000-0000B2550000}"/>
    <cellStyle name="Total 3 2 3 5 2" xfId="21939" xr:uid="{00000000-0005-0000-0000-0000B3550000}"/>
    <cellStyle name="Total 3 2 3 5 2 2" xfId="21940" xr:uid="{00000000-0005-0000-0000-0000B4550000}"/>
    <cellStyle name="Total 3 2 3 5 2 2 2" xfId="26701" xr:uid="{00000000-0005-0000-0000-00004D680000}"/>
    <cellStyle name="Total 3 2 3 5 3" xfId="21941" xr:uid="{00000000-0005-0000-0000-0000B5550000}"/>
    <cellStyle name="Total 3 2 3 5 3 2" xfId="21942" xr:uid="{00000000-0005-0000-0000-0000B6550000}"/>
    <cellStyle name="Total 3 2 3 5 3 2 2" xfId="31334" xr:uid="{00000000-0005-0000-0000-0000667A0000}"/>
    <cellStyle name="Total 3 2 3 5 4" xfId="21943" xr:uid="{00000000-0005-0000-0000-0000B7550000}"/>
    <cellStyle name="Total 3 2 3 5 5" xfId="32574" xr:uid="{00000000-0005-0000-0000-00003E7F0000}"/>
    <cellStyle name="Total 3 2 3 6" xfId="21944" xr:uid="{00000000-0005-0000-0000-0000B8550000}"/>
    <cellStyle name="Total 3 2 3 6 2" xfId="21945" xr:uid="{00000000-0005-0000-0000-0000B9550000}"/>
    <cellStyle name="Total 3 2 3 6 2 2" xfId="25587" xr:uid="{00000000-0005-0000-0000-0000F3630000}"/>
    <cellStyle name="Total 3 2 3 6 3" xfId="30741" xr:uid="{00000000-0005-0000-0000-000015780000}"/>
    <cellStyle name="Total 3 2 3 7" xfId="21946" xr:uid="{00000000-0005-0000-0000-0000BA550000}"/>
    <cellStyle name="Total 3 2 3 7 2" xfId="21947" xr:uid="{00000000-0005-0000-0000-0000BB550000}"/>
    <cellStyle name="Total 3 2 3 7 2 2" xfId="26864" xr:uid="{00000000-0005-0000-0000-0000F0680000}"/>
    <cellStyle name="Total 3 2 3 8" xfId="21948" xr:uid="{00000000-0005-0000-0000-0000BC550000}"/>
    <cellStyle name="Total 3 2 3 9" xfId="31481" xr:uid="{00000000-0005-0000-0000-0000F97A0000}"/>
    <cellStyle name="Total 3 2 4" xfId="1075" xr:uid="{00000000-0005-0000-0000-000033040000}"/>
    <cellStyle name="Total 3 2 4 2" xfId="1461" xr:uid="{00000000-0005-0000-0000-0000B5050000}"/>
    <cellStyle name="Total 3 2 4 2 2" xfId="2452" xr:uid="{00000000-0005-0000-0000-000094090000}"/>
    <cellStyle name="Total 3 2 4 2 2 2" xfId="21949" xr:uid="{00000000-0005-0000-0000-0000BD550000}"/>
    <cellStyle name="Total 3 2 4 2 2 2 2" xfId="21950" xr:uid="{00000000-0005-0000-0000-0000BE550000}"/>
    <cellStyle name="Total 3 2 4 2 2 2 2 2" xfId="21951" xr:uid="{00000000-0005-0000-0000-0000BF550000}"/>
    <cellStyle name="Total 3 2 4 2 2 2 3" xfId="21952" xr:uid="{00000000-0005-0000-0000-0000C0550000}"/>
    <cellStyle name="Total 3 2 4 2 2 2 3 2" xfId="21953" xr:uid="{00000000-0005-0000-0000-0000C1550000}"/>
    <cellStyle name="Total 3 2 4 2 2 2 4" xfId="21954" xr:uid="{00000000-0005-0000-0000-0000C2550000}"/>
    <cellStyle name="Total 3 2 4 2 2 3" xfId="21955" xr:uid="{00000000-0005-0000-0000-0000C3550000}"/>
    <cellStyle name="Total 3 2 4 2 2 3 2" xfId="21956" xr:uid="{00000000-0005-0000-0000-0000C4550000}"/>
    <cellStyle name="Total 3 2 4 2 2 4" xfId="21957" xr:uid="{00000000-0005-0000-0000-0000C5550000}"/>
    <cellStyle name="Total 3 2 4 2 2 4 2" xfId="21958" xr:uid="{00000000-0005-0000-0000-0000C6550000}"/>
    <cellStyle name="Total 3 2 4 2 2 5" xfId="21959" xr:uid="{00000000-0005-0000-0000-0000C7550000}"/>
    <cellStyle name="Total 3 2 4 2 2 6" xfId="26597" xr:uid="{00000000-0005-0000-0000-0000E5670000}"/>
    <cellStyle name="Total 3 2 4 2 3" xfId="21960" xr:uid="{00000000-0005-0000-0000-0000C8550000}"/>
    <cellStyle name="Total 3 2 4 2 3 2" xfId="21961" xr:uid="{00000000-0005-0000-0000-0000C9550000}"/>
    <cellStyle name="Total 3 2 4 2 3 2 2" xfId="21962" xr:uid="{00000000-0005-0000-0000-0000CA550000}"/>
    <cellStyle name="Total 3 2 4 2 3 3" xfId="21963" xr:uid="{00000000-0005-0000-0000-0000CB550000}"/>
    <cellStyle name="Total 3 2 4 2 3 3 2" xfId="21964" xr:uid="{00000000-0005-0000-0000-0000CC550000}"/>
    <cellStyle name="Total 3 2 4 2 3 3 3" xfId="30018" xr:uid="{00000000-0005-0000-0000-000042750000}"/>
    <cellStyle name="Total 3 2 4 2 3 4" xfId="21965" xr:uid="{00000000-0005-0000-0000-0000CD550000}"/>
    <cellStyle name="Total 3 2 4 2 4" xfId="21966" xr:uid="{00000000-0005-0000-0000-0000CE550000}"/>
    <cellStyle name="Total 3 2 4 2 4 2" xfId="21967" xr:uid="{00000000-0005-0000-0000-0000CF550000}"/>
    <cellStyle name="Total 3 2 4 2 5" xfId="21968" xr:uid="{00000000-0005-0000-0000-0000D0550000}"/>
    <cellStyle name="Total 3 2 4 2 5 2" xfId="21969" xr:uid="{00000000-0005-0000-0000-0000D1550000}"/>
    <cellStyle name="Total 3 2 4 2 5 2 2" xfId="26886" xr:uid="{00000000-0005-0000-0000-000006690000}"/>
    <cellStyle name="Total 3 2 4 2 6" xfId="21970" xr:uid="{00000000-0005-0000-0000-0000D2550000}"/>
    <cellStyle name="Total 3 2 4 2 7" xfId="31733" xr:uid="{00000000-0005-0000-0000-0000F57B0000}"/>
    <cellStyle name="Total 3 2 4 3" xfId="1723" xr:uid="{00000000-0005-0000-0000-0000BB060000}"/>
    <cellStyle name="Total 3 2 4 3 2" xfId="2708" xr:uid="{00000000-0005-0000-0000-0000940A0000}"/>
    <cellStyle name="Total 3 2 4 3 2 2" xfId="21971" xr:uid="{00000000-0005-0000-0000-0000D3550000}"/>
    <cellStyle name="Total 3 2 4 3 2 2 2" xfId="21972" xr:uid="{00000000-0005-0000-0000-0000D4550000}"/>
    <cellStyle name="Total 3 2 4 3 2 2 2 2" xfId="21973" xr:uid="{00000000-0005-0000-0000-0000D5550000}"/>
    <cellStyle name="Total 3 2 4 3 2 2 2 2 2" xfId="27025" xr:uid="{00000000-0005-0000-0000-000091690000}"/>
    <cellStyle name="Total 3 2 4 3 2 2 3" xfId="21974" xr:uid="{00000000-0005-0000-0000-0000D6550000}"/>
    <cellStyle name="Total 3 2 4 3 2 2 3 2" xfId="21975" xr:uid="{00000000-0005-0000-0000-0000D7550000}"/>
    <cellStyle name="Total 3 2 4 3 2 2 4" xfId="21976" xr:uid="{00000000-0005-0000-0000-0000D8550000}"/>
    <cellStyle name="Total 3 2 4 3 2 3" xfId="21977" xr:uid="{00000000-0005-0000-0000-0000D9550000}"/>
    <cellStyle name="Total 3 2 4 3 2 3 2" xfId="21978" xr:uid="{00000000-0005-0000-0000-0000DA550000}"/>
    <cellStyle name="Total 3 2 4 3 2 4" xfId="21979" xr:uid="{00000000-0005-0000-0000-0000DB550000}"/>
    <cellStyle name="Total 3 2 4 3 2 4 2" xfId="21980" xr:uid="{00000000-0005-0000-0000-0000DC550000}"/>
    <cellStyle name="Total 3 2 4 3 2 4 3" xfId="28263" xr:uid="{00000000-0005-0000-0000-0000676E0000}"/>
    <cellStyle name="Total 3 2 4 3 2 5" xfId="21981" xr:uid="{00000000-0005-0000-0000-0000DD550000}"/>
    <cellStyle name="Total 3 2 4 3 2 6" xfId="32305" xr:uid="{00000000-0005-0000-0000-0000317E0000}"/>
    <cellStyle name="Total 3 2 4 3 3" xfId="21982" xr:uid="{00000000-0005-0000-0000-0000DE550000}"/>
    <cellStyle name="Total 3 2 4 3 3 2" xfId="21983" xr:uid="{00000000-0005-0000-0000-0000DF550000}"/>
    <cellStyle name="Total 3 2 4 3 3 2 2" xfId="21984" xr:uid="{00000000-0005-0000-0000-0000E0550000}"/>
    <cellStyle name="Total 3 2 4 3 3 2 2 2" xfId="29090" xr:uid="{00000000-0005-0000-0000-0000A2710000}"/>
    <cellStyle name="Total 3 2 4 3 3 3" xfId="21985" xr:uid="{00000000-0005-0000-0000-0000E1550000}"/>
    <cellStyle name="Total 3 2 4 3 3 3 2" xfId="21986" xr:uid="{00000000-0005-0000-0000-0000E2550000}"/>
    <cellStyle name="Total 3 2 4 3 3 3 3" xfId="27219" xr:uid="{00000000-0005-0000-0000-0000536A0000}"/>
    <cellStyle name="Total 3 2 4 3 3 4" xfId="21987" xr:uid="{00000000-0005-0000-0000-0000E3550000}"/>
    <cellStyle name="Total 3 2 4 3 3 4 2" xfId="29289" xr:uid="{00000000-0005-0000-0000-000069720000}"/>
    <cellStyle name="Total 3 2 4 3 4" xfId="21988" xr:uid="{00000000-0005-0000-0000-0000E4550000}"/>
    <cellStyle name="Total 3 2 4 3 4 2" xfId="21989" xr:uid="{00000000-0005-0000-0000-0000E5550000}"/>
    <cellStyle name="Total 3 2 4 3 5" xfId="21990" xr:uid="{00000000-0005-0000-0000-0000E6550000}"/>
    <cellStyle name="Total 3 2 4 3 5 2" xfId="21991" xr:uid="{00000000-0005-0000-0000-0000E7550000}"/>
    <cellStyle name="Total 3 2 4 3 5 2 2" xfId="26169" xr:uid="{00000000-0005-0000-0000-000039660000}"/>
    <cellStyle name="Total 3 2 4 3 6" xfId="21992" xr:uid="{00000000-0005-0000-0000-0000E8550000}"/>
    <cellStyle name="Total 3 2 4 3 6 2" xfId="27147" xr:uid="{00000000-0005-0000-0000-00000B6A0000}"/>
    <cellStyle name="Total 3 2 4 3 7" xfId="31869" xr:uid="{00000000-0005-0000-0000-00007D7C0000}"/>
    <cellStyle name="Total 3 2 4 4" xfId="2085" xr:uid="{00000000-0005-0000-0000-000025080000}"/>
    <cellStyle name="Total 3 2 4 4 2" xfId="21993" xr:uid="{00000000-0005-0000-0000-0000E9550000}"/>
    <cellStyle name="Total 3 2 4 4 2 2" xfId="21994" xr:uid="{00000000-0005-0000-0000-0000EA550000}"/>
    <cellStyle name="Total 3 2 4 4 2 2 2" xfId="21995" xr:uid="{00000000-0005-0000-0000-0000EB550000}"/>
    <cellStyle name="Total 3 2 4 4 2 3" xfId="21996" xr:uid="{00000000-0005-0000-0000-0000EC550000}"/>
    <cellStyle name="Total 3 2 4 4 2 3 2" xfId="21997" xr:uid="{00000000-0005-0000-0000-0000ED550000}"/>
    <cellStyle name="Total 3 2 4 4 2 4" xfId="21998" xr:uid="{00000000-0005-0000-0000-0000EE550000}"/>
    <cellStyle name="Total 3 2 4 4 3" xfId="21999" xr:uid="{00000000-0005-0000-0000-0000EF550000}"/>
    <cellStyle name="Total 3 2 4 4 3 2" xfId="22000" xr:uid="{00000000-0005-0000-0000-0000F0550000}"/>
    <cellStyle name="Total 3 2 4 4 3 3" xfId="26658" xr:uid="{00000000-0005-0000-0000-000022680000}"/>
    <cellStyle name="Total 3 2 4 4 4" xfId="22001" xr:uid="{00000000-0005-0000-0000-0000F1550000}"/>
    <cellStyle name="Total 3 2 4 4 4 2" xfId="22002" xr:uid="{00000000-0005-0000-0000-0000F2550000}"/>
    <cellStyle name="Total 3 2 4 4 4 2 2" xfId="25191" xr:uid="{00000000-0005-0000-0000-000067620000}"/>
    <cellStyle name="Total 3 2 4 4 4 3" xfId="29447" xr:uid="{00000000-0005-0000-0000-000007730000}"/>
    <cellStyle name="Total 3 2 4 4 5" xfId="22003" xr:uid="{00000000-0005-0000-0000-0000F3550000}"/>
    <cellStyle name="Total 3 2 4 4 6" xfId="32138" xr:uid="{00000000-0005-0000-0000-00008A7D0000}"/>
    <cellStyle name="Total 3 2 4 5" xfId="22004" xr:uid="{00000000-0005-0000-0000-0000F4550000}"/>
    <cellStyle name="Total 3 2 4 5 2" xfId="22005" xr:uid="{00000000-0005-0000-0000-0000F5550000}"/>
    <cellStyle name="Total 3 2 4 5 2 2" xfId="22006" xr:uid="{00000000-0005-0000-0000-0000F6550000}"/>
    <cellStyle name="Total 3 2 4 5 2 3" xfId="27763" xr:uid="{00000000-0005-0000-0000-0000736C0000}"/>
    <cellStyle name="Total 3 2 4 5 3" xfId="22007" xr:uid="{00000000-0005-0000-0000-0000F7550000}"/>
    <cellStyle name="Total 3 2 4 5 3 2" xfId="22008" xr:uid="{00000000-0005-0000-0000-0000F8550000}"/>
    <cellStyle name="Total 3 2 4 5 4" xfId="22009" xr:uid="{00000000-0005-0000-0000-0000F9550000}"/>
    <cellStyle name="Total 3 2 4 6" xfId="22010" xr:uid="{00000000-0005-0000-0000-0000FA550000}"/>
    <cellStyle name="Total 3 2 4 6 2" xfId="22011" xr:uid="{00000000-0005-0000-0000-0000FB550000}"/>
    <cellStyle name="Total 3 2 4 7" xfId="22012" xr:uid="{00000000-0005-0000-0000-0000FC550000}"/>
    <cellStyle name="Total 3 2 4 7 2" xfId="22013" xr:uid="{00000000-0005-0000-0000-0000FD550000}"/>
    <cellStyle name="Total 3 2 4 8" xfId="22014" xr:uid="{00000000-0005-0000-0000-0000FE550000}"/>
    <cellStyle name="Total 3 2 4 9" xfId="31540" xr:uid="{00000000-0005-0000-0000-0000347B0000}"/>
    <cellStyle name="Total 3 2 5" xfId="923" xr:uid="{00000000-0005-0000-0000-00009B030000}"/>
    <cellStyle name="Total 3 2 5 2" xfId="1964" xr:uid="{00000000-0005-0000-0000-0000AC070000}"/>
    <cellStyle name="Total 3 2 5 2 2" xfId="22015" xr:uid="{00000000-0005-0000-0000-0000FF550000}"/>
    <cellStyle name="Total 3 2 5 2 2 2" xfId="22016" xr:uid="{00000000-0005-0000-0000-000000560000}"/>
    <cellStyle name="Total 3 2 5 2 2 2 2" xfId="22017" xr:uid="{00000000-0005-0000-0000-000001560000}"/>
    <cellStyle name="Total 3 2 5 2 2 2 2 2" xfId="25636" xr:uid="{00000000-0005-0000-0000-000024640000}"/>
    <cellStyle name="Total 3 2 5 2 2 2 3" xfId="26697" xr:uid="{00000000-0005-0000-0000-000049680000}"/>
    <cellStyle name="Total 3 2 5 2 2 3" xfId="22018" xr:uid="{00000000-0005-0000-0000-000002560000}"/>
    <cellStyle name="Total 3 2 5 2 2 3 2" xfId="22019" xr:uid="{00000000-0005-0000-0000-000003560000}"/>
    <cellStyle name="Total 3 2 5 2 2 4" xfId="22020" xr:uid="{00000000-0005-0000-0000-000004560000}"/>
    <cellStyle name="Total 3 2 5 2 3" xfId="22021" xr:uid="{00000000-0005-0000-0000-000005560000}"/>
    <cellStyle name="Total 3 2 5 2 3 2" xfId="22022" xr:uid="{00000000-0005-0000-0000-000006560000}"/>
    <cellStyle name="Total 3 2 5 2 3 3" xfId="27223" xr:uid="{00000000-0005-0000-0000-0000576A0000}"/>
    <cellStyle name="Total 3 2 5 2 4" xfId="22023" xr:uid="{00000000-0005-0000-0000-000007560000}"/>
    <cellStyle name="Total 3 2 5 2 4 2" xfId="22024" xr:uid="{00000000-0005-0000-0000-000008560000}"/>
    <cellStyle name="Total 3 2 5 2 5" xfId="22025" xr:uid="{00000000-0005-0000-0000-000009560000}"/>
    <cellStyle name="Total 3 2 5 2 6" xfId="32065" xr:uid="{00000000-0005-0000-0000-0000417D0000}"/>
    <cellStyle name="Total 3 2 5 3" xfId="22026" xr:uid="{00000000-0005-0000-0000-00000A560000}"/>
    <cellStyle name="Total 3 2 5 3 2" xfId="22027" xr:uid="{00000000-0005-0000-0000-00000B560000}"/>
    <cellStyle name="Total 3 2 5 3 2 2" xfId="22028" xr:uid="{00000000-0005-0000-0000-00000C560000}"/>
    <cellStyle name="Total 3 2 5 3 2 3" xfId="27851" xr:uid="{00000000-0005-0000-0000-0000CB6C0000}"/>
    <cellStyle name="Total 3 2 5 3 3" xfId="22029" xr:uid="{00000000-0005-0000-0000-00000D560000}"/>
    <cellStyle name="Total 3 2 5 3 3 2" xfId="22030" xr:uid="{00000000-0005-0000-0000-00000E560000}"/>
    <cellStyle name="Total 3 2 5 3 4" xfId="22031" xr:uid="{00000000-0005-0000-0000-00000F560000}"/>
    <cellStyle name="Total 3 2 5 3 5" xfId="31180" xr:uid="{00000000-0005-0000-0000-0000CC790000}"/>
    <cellStyle name="Total 3 2 5 4" xfId="22032" xr:uid="{00000000-0005-0000-0000-000010560000}"/>
    <cellStyle name="Total 3 2 5 4 2" xfId="22033" xr:uid="{00000000-0005-0000-0000-000011560000}"/>
    <cellStyle name="Total 3 2 5 4 3" xfId="25152" xr:uid="{00000000-0005-0000-0000-000040620000}"/>
    <cellStyle name="Total 3 2 5 5" xfId="22034" xr:uid="{00000000-0005-0000-0000-000012560000}"/>
    <cellStyle name="Total 3 2 5 5 2" xfId="22035" xr:uid="{00000000-0005-0000-0000-000013560000}"/>
    <cellStyle name="Total 3 2 5 6" xfId="22036" xr:uid="{00000000-0005-0000-0000-000014560000}"/>
    <cellStyle name="Total 3 2 5 7" xfId="31618" xr:uid="{00000000-0005-0000-0000-0000827B0000}"/>
    <cellStyle name="Total 3 2 6" xfId="656" xr:uid="{00000000-0005-0000-0000-000090020000}"/>
    <cellStyle name="Total 3 2 6 2" xfId="1855" xr:uid="{00000000-0005-0000-0000-00003F070000}"/>
    <cellStyle name="Total 3 2 6 2 2" xfId="22037" xr:uid="{00000000-0005-0000-0000-000015560000}"/>
    <cellStyle name="Total 3 2 6 2 2 2" xfId="22038" xr:uid="{00000000-0005-0000-0000-000016560000}"/>
    <cellStyle name="Total 3 2 6 2 2 2 2" xfId="22039" xr:uid="{00000000-0005-0000-0000-000017560000}"/>
    <cellStyle name="Total 3 2 6 2 2 2 3" xfId="26985" xr:uid="{00000000-0005-0000-0000-000069690000}"/>
    <cellStyle name="Total 3 2 6 2 2 3" xfId="22040" xr:uid="{00000000-0005-0000-0000-000018560000}"/>
    <cellStyle name="Total 3 2 6 2 2 3 2" xfId="22041" xr:uid="{00000000-0005-0000-0000-000019560000}"/>
    <cellStyle name="Total 3 2 6 2 2 3 3" xfId="26227" xr:uid="{00000000-0005-0000-0000-000073660000}"/>
    <cellStyle name="Total 3 2 6 2 2 4" xfId="22042" xr:uid="{00000000-0005-0000-0000-00001A560000}"/>
    <cellStyle name="Total 3 2 6 2 2 4 2" xfId="26585" xr:uid="{00000000-0005-0000-0000-0000D9670000}"/>
    <cellStyle name="Total 3 2 6 2 3" xfId="22043" xr:uid="{00000000-0005-0000-0000-00001B560000}"/>
    <cellStyle name="Total 3 2 6 2 3 2" xfId="22044" xr:uid="{00000000-0005-0000-0000-00001C560000}"/>
    <cellStyle name="Total 3 2 6 2 4" xfId="22045" xr:uid="{00000000-0005-0000-0000-00001D560000}"/>
    <cellStyle name="Total 3 2 6 2 4 2" xfId="22046" xr:uid="{00000000-0005-0000-0000-00001E560000}"/>
    <cellStyle name="Total 3 2 6 2 4 3" xfId="26247" xr:uid="{00000000-0005-0000-0000-000087660000}"/>
    <cellStyle name="Total 3 2 6 2 5" xfId="22047" xr:uid="{00000000-0005-0000-0000-00001F560000}"/>
    <cellStyle name="Total 3 2 6 2 6" xfId="32001" xr:uid="{00000000-0005-0000-0000-0000017D0000}"/>
    <cellStyle name="Total 3 2 6 3" xfId="22048" xr:uid="{00000000-0005-0000-0000-000020560000}"/>
    <cellStyle name="Total 3 2 6 3 2" xfId="22049" xr:uid="{00000000-0005-0000-0000-000021560000}"/>
    <cellStyle name="Total 3 2 6 3 2 2" xfId="22050" xr:uid="{00000000-0005-0000-0000-000022560000}"/>
    <cellStyle name="Total 3 2 6 3 3" xfId="22051" xr:uid="{00000000-0005-0000-0000-000023560000}"/>
    <cellStyle name="Total 3 2 6 3 3 2" xfId="22052" xr:uid="{00000000-0005-0000-0000-000024560000}"/>
    <cellStyle name="Total 3 2 6 3 4" xfId="22053" xr:uid="{00000000-0005-0000-0000-000025560000}"/>
    <cellStyle name="Total 3 2 6 4" xfId="22054" xr:uid="{00000000-0005-0000-0000-000026560000}"/>
    <cellStyle name="Total 3 2 6 4 2" xfId="22055" xr:uid="{00000000-0005-0000-0000-000027560000}"/>
    <cellStyle name="Total 3 2 6 5" xfId="22056" xr:uid="{00000000-0005-0000-0000-000028560000}"/>
    <cellStyle name="Total 3 2 6 5 2" xfId="22057" xr:uid="{00000000-0005-0000-0000-000029560000}"/>
    <cellStyle name="Total 3 2 6 6" xfId="22058" xr:uid="{00000000-0005-0000-0000-00002A560000}"/>
    <cellStyle name="Total 3 2 6 7" xfId="31467" xr:uid="{00000000-0005-0000-0000-0000EB7A0000}"/>
    <cellStyle name="Total 3 2 7" xfId="1808" xr:uid="{00000000-0005-0000-0000-000010070000}"/>
    <cellStyle name="Total 3 2 7 2" xfId="22059" xr:uid="{00000000-0005-0000-0000-00002B560000}"/>
    <cellStyle name="Total 3 2 7 2 2" xfId="22060" xr:uid="{00000000-0005-0000-0000-00002C560000}"/>
    <cellStyle name="Total 3 2 7 2 2 2" xfId="22061" xr:uid="{00000000-0005-0000-0000-00002D560000}"/>
    <cellStyle name="Total 3 2 7 2 2 2 2" xfId="26352" xr:uid="{00000000-0005-0000-0000-0000F0660000}"/>
    <cellStyle name="Total 3 2 7 2 3" xfId="22062" xr:uid="{00000000-0005-0000-0000-00002E560000}"/>
    <cellStyle name="Total 3 2 7 2 3 2" xfId="22063" xr:uid="{00000000-0005-0000-0000-00002F560000}"/>
    <cellStyle name="Total 3 2 7 2 4" xfId="22064" xr:uid="{00000000-0005-0000-0000-000030560000}"/>
    <cellStyle name="Total 3 2 7 2 4 2" xfId="28647" xr:uid="{00000000-0005-0000-0000-0000E76F0000}"/>
    <cellStyle name="Total 3 2 7 3" xfId="22065" xr:uid="{00000000-0005-0000-0000-000031560000}"/>
    <cellStyle name="Total 3 2 7 3 2" xfId="22066" xr:uid="{00000000-0005-0000-0000-000032560000}"/>
    <cellStyle name="Total 3 2 7 3 3" xfId="31127" xr:uid="{00000000-0005-0000-0000-000097790000}"/>
    <cellStyle name="Total 3 2 7 4" xfId="22067" xr:uid="{00000000-0005-0000-0000-000033560000}"/>
    <cellStyle name="Total 3 2 7 4 2" xfId="22068" xr:uid="{00000000-0005-0000-0000-000034560000}"/>
    <cellStyle name="Total 3 2 7 4 2 2" xfId="27926" xr:uid="{00000000-0005-0000-0000-0000166D0000}"/>
    <cellStyle name="Total 3 2 7 5" xfId="22069" xr:uid="{00000000-0005-0000-0000-000035560000}"/>
    <cellStyle name="Total 3 2 8" xfId="22070" xr:uid="{00000000-0005-0000-0000-000036560000}"/>
    <cellStyle name="Total 3 2 8 2" xfId="22071" xr:uid="{00000000-0005-0000-0000-000037560000}"/>
    <cellStyle name="Total 3 2 9" xfId="22072" xr:uid="{00000000-0005-0000-0000-000038560000}"/>
    <cellStyle name="Total 3 2 9 2" xfId="22073" xr:uid="{00000000-0005-0000-0000-000039560000}"/>
    <cellStyle name="Total 3 2 9 2 2" xfId="26577" xr:uid="{00000000-0005-0000-0000-0000D1670000}"/>
    <cellStyle name="Total 3 3" xfId="1187" xr:uid="{00000000-0005-0000-0000-0000A3040000}"/>
    <cellStyle name="Total 3 3 10" xfId="27242" xr:uid="{00000000-0005-0000-0000-00006A6A0000}"/>
    <cellStyle name="Total 3 3 2" xfId="1504" xr:uid="{00000000-0005-0000-0000-0000E0050000}"/>
    <cellStyle name="Total 3 3 2 2" xfId="1766" xr:uid="{00000000-0005-0000-0000-0000E6060000}"/>
    <cellStyle name="Total 3 3 2 2 2" xfId="2751" xr:uid="{00000000-0005-0000-0000-0000BF0A0000}"/>
    <cellStyle name="Total 3 3 2 2 2 2" xfId="22074" xr:uid="{00000000-0005-0000-0000-00003A560000}"/>
    <cellStyle name="Total 3 3 2 2 2 2 2" xfId="22075" xr:uid="{00000000-0005-0000-0000-00003B560000}"/>
    <cellStyle name="Total 3 3 2 2 2 2 2 2" xfId="22076" xr:uid="{00000000-0005-0000-0000-00003C560000}"/>
    <cellStyle name="Total 3 3 2 2 2 2 3" xfId="22077" xr:uid="{00000000-0005-0000-0000-00003D560000}"/>
    <cellStyle name="Total 3 3 2 2 2 2 3 2" xfId="22078" xr:uid="{00000000-0005-0000-0000-00003E560000}"/>
    <cellStyle name="Total 3 3 2 2 2 2 3 2 2" xfId="26431" xr:uid="{00000000-0005-0000-0000-00003F670000}"/>
    <cellStyle name="Total 3 3 2 2 2 2 4" xfId="22079" xr:uid="{00000000-0005-0000-0000-00003F560000}"/>
    <cellStyle name="Total 3 3 2 2 2 2 4 2" xfId="29655" xr:uid="{00000000-0005-0000-0000-0000D7730000}"/>
    <cellStyle name="Total 3 3 2 2 2 2 5" xfId="27592" xr:uid="{00000000-0005-0000-0000-0000C86B0000}"/>
    <cellStyle name="Total 3 3 2 2 2 3" xfId="22080" xr:uid="{00000000-0005-0000-0000-000040560000}"/>
    <cellStyle name="Total 3 3 2 2 2 3 2" xfId="22081" xr:uid="{00000000-0005-0000-0000-000041560000}"/>
    <cellStyle name="Total 3 3 2 2 2 4" xfId="22082" xr:uid="{00000000-0005-0000-0000-000042560000}"/>
    <cellStyle name="Total 3 3 2 2 2 4 2" xfId="22083" xr:uid="{00000000-0005-0000-0000-000043560000}"/>
    <cellStyle name="Total 3 3 2 2 2 5" xfId="22084" xr:uid="{00000000-0005-0000-0000-000044560000}"/>
    <cellStyle name="Total 3 3 2 2 2 6" xfId="32329" xr:uid="{00000000-0005-0000-0000-0000497E0000}"/>
    <cellStyle name="Total 3 3 2 2 3" xfId="22085" xr:uid="{00000000-0005-0000-0000-000045560000}"/>
    <cellStyle name="Total 3 3 2 2 3 2" xfId="22086" xr:uid="{00000000-0005-0000-0000-000046560000}"/>
    <cellStyle name="Total 3 3 2 2 3 2 2" xfId="22087" xr:uid="{00000000-0005-0000-0000-000047560000}"/>
    <cellStyle name="Total 3 3 2 2 3 3" xfId="22088" xr:uid="{00000000-0005-0000-0000-000048560000}"/>
    <cellStyle name="Total 3 3 2 2 3 3 2" xfId="22089" xr:uid="{00000000-0005-0000-0000-000049560000}"/>
    <cellStyle name="Total 3 3 2 2 3 4" xfId="22090" xr:uid="{00000000-0005-0000-0000-00004A560000}"/>
    <cellStyle name="Total 3 3 2 2 4" xfId="22091" xr:uid="{00000000-0005-0000-0000-00004B560000}"/>
    <cellStyle name="Total 3 3 2 2 4 2" xfId="22092" xr:uid="{00000000-0005-0000-0000-00004C560000}"/>
    <cellStyle name="Total 3 3 2 2 5" xfId="22093" xr:uid="{00000000-0005-0000-0000-00004D560000}"/>
    <cellStyle name="Total 3 3 2 2 5 2" xfId="22094" xr:uid="{00000000-0005-0000-0000-00004E560000}"/>
    <cellStyle name="Total 3 3 2 2 5 2 2" xfId="26826" xr:uid="{00000000-0005-0000-0000-0000CA680000}"/>
    <cellStyle name="Total 3 3 2 2 6" xfId="22095" xr:uid="{00000000-0005-0000-0000-00004F560000}"/>
    <cellStyle name="Total 3 3 2 3" xfId="2495" xr:uid="{00000000-0005-0000-0000-0000BF090000}"/>
    <cellStyle name="Total 3 3 2 3 2" xfId="22096" xr:uid="{00000000-0005-0000-0000-000050560000}"/>
    <cellStyle name="Total 3 3 2 3 2 2" xfId="22097" xr:uid="{00000000-0005-0000-0000-000051560000}"/>
    <cellStyle name="Total 3 3 2 3 2 2 2" xfId="22098" xr:uid="{00000000-0005-0000-0000-000052560000}"/>
    <cellStyle name="Total 3 3 2 3 2 3" xfId="22099" xr:uid="{00000000-0005-0000-0000-000053560000}"/>
    <cellStyle name="Total 3 3 2 3 2 3 2" xfId="22100" xr:uid="{00000000-0005-0000-0000-000054560000}"/>
    <cellStyle name="Total 3 3 2 3 2 4" xfId="22101" xr:uid="{00000000-0005-0000-0000-000055560000}"/>
    <cellStyle name="Total 3 3 2 3 3" xfId="22102" xr:uid="{00000000-0005-0000-0000-000056560000}"/>
    <cellStyle name="Total 3 3 2 3 3 2" xfId="22103" xr:uid="{00000000-0005-0000-0000-000057560000}"/>
    <cellStyle name="Total 3 3 2 3 3 2 2" xfId="28643" xr:uid="{00000000-0005-0000-0000-0000E36F0000}"/>
    <cellStyle name="Total 3 3 2 3 4" xfId="22104" xr:uid="{00000000-0005-0000-0000-000058560000}"/>
    <cellStyle name="Total 3 3 2 3 4 2" xfId="22105" xr:uid="{00000000-0005-0000-0000-000059560000}"/>
    <cellStyle name="Total 3 3 2 3 5" xfId="22106" xr:uid="{00000000-0005-0000-0000-00005A560000}"/>
    <cellStyle name="Total 3 3 2 4" xfId="22107" xr:uid="{00000000-0005-0000-0000-00005B560000}"/>
    <cellStyle name="Total 3 3 2 4 2" xfId="22108" xr:uid="{00000000-0005-0000-0000-00005C560000}"/>
    <cellStyle name="Total 3 3 2 4 2 2" xfId="22109" xr:uid="{00000000-0005-0000-0000-00005D560000}"/>
    <cellStyle name="Total 3 3 2 4 2 2 2" xfId="27353" xr:uid="{00000000-0005-0000-0000-0000D96A0000}"/>
    <cellStyle name="Total 3 3 2 4 2 3" xfId="29288" xr:uid="{00000000-0005-0000-0000-000068720000}"/>
    <cellStyle name="Total 3 3 2 4 3" xfId="22110" xr:uid="{00000000-0005-0000-0000-00005E560000}"/>
    <cellStyle name="Total 3 3 2 4 3 2" xfId="22111" xr:uid="{00000000-0005-0000-0000-00005F560000}"/>
    <cellStyle name="Total 3 3 2 4 4" xfId="22112" xr:uid="{00000000-0005-0000-0000-000060560000}"/>
    <cellStyle name="Total 3 3 2 5" xfId="22113" xr:uid="{00000000-0005-0000-0000-000061560000}"/>
    <cellStyle name="Total 3 3 2 5 2" xfId="22114" xr:uid="{00000000-0005-0000-0000-000062560000}"/>
    <cellStyle name="Total 3 3 2 5 2 2" xfId="29580" xr:uid="{00000000-0005-0000-0000-00008C730000}"/>
    <cellStyle name="Total 3 3 2 6" xfId="22115" xr:uid="{00000000-0005-0000-0000-000063560000}"/>
    <cellStyle name="Total 3 3 2 6 2" xfId="22116" xr:uid="{00000000-0005-0000-0000-000064560000}"/>
    <cellStyle name="Total 3 3 2 7" xfId="22117" xr:uid="{00000000-0005-0000-0000-000065560000}"/>
    <cellStyle name="Total 3 3 2 7 2" xfId="31093" xr:uid="{00000000-0005-0000-0000-000075790000}"/>
    <cellStyle name="Total 3 3 3" xfId="1191" xr:uid="{00000000-0005-0000-0000-0000A7040000}"/>
    <cellStyle name="Total 3 3 3 2" xfId="2189" xr:uid="{00000000-0005-0000-0000-00008D080000}"/>
    <cellStyle name="Total 3 3 3 2 2" xfId="22118" xr:uid="{00000000-0005-0000-0000-000066560000}"/>
    <cellStyle name="Total 3 3 3 2 2 2" xfId="22119" xr:uid="{00000000-0005-0000-0000-000067560000}"/>
    <cellStyle name="Total 3 3 3 2 2 2 2" xfId="22120" xr:uid="{00000000-0005-0000-0000-000068560000}"/>
    <cellStyle name="Total 3 3 3 2 2 2 3" xfId="29024" xr:uid="{00000000-0005-0000-0000-000060710000}"/>
    <cellStyle name="Total 3 3 3 2 2 3" xfId="22121" xr:uid="{00000000-0005-0000-0000-000069560000}"/>
    <cellStyle name="Total 3 3 3 2 2 3 2" xfId="22122" xr:uid="{00000000-0005-0000-0000-00006A560000}"/>
    <cellStyle name="Total 3 3 3 2 2 4" xfId="22123" xr:uid="{00000000-0005-0000-0000-00006B560000}"/>
    <cellStyle name="Total 3 3 3 2 3" xfId="22124" xr:uid="{00000000-0005-0000-0000-00006C560000}"/>
    <cellStyle name="Total 3 3 3 2 3 2" xfId="22125" xr:uid="{00000000-0005-0000-0000-00006D560000}"/>
    <cellStyle name="Total 3 3 3 2 3 2 2" xfId="26149" xr:uid="{00000000-0005-0000-0000-000025660000}"/>
    <cellStyle name="Total 3 3 3 2 4" xfId="22126" xr:uid="{00000000-0005-0000-0000-00006E560000}"/>
    <cellStyle name="Total 3 3 3 2 4 2" xfId="22127" xr:uid="{00000000-0005-0000-0000-00006F560000}"/>
    <cellStyle name="Total 3 3 3 2 5" xfId="22128" xr:uid="{00000000-0005-0000-0000-000070560000}"/>
    <cellStyle name="Total 3 3 3 3" xfId="22129" xr:uid="{00000000-0005-0000-0000-000071560000}"/>
    <cellStyle name="Total 3 3 3 3 2" xfId="22130" xr:uid="{00000000-0005-0000-0000-000072560000}"/>
    <cellStyle name="Total 3 3 3 3 2 2" xfId="22131" xr:uid="{00000000-0005-0000-0000-000073560000}"/>
    <cellStyle name="Total 3 3 3 3 3" xfId="22132" xr:uid="{00000000-0005-0000-0000-000074560000}"/>
    <cellStyle name="Total 3 3 3 3 3 2" xfId="22133" xr:uid="{00000000-0005-0000-0000-000075560000}"/>
    <cellStyle name="Total 3 3 3 3 3 3" xfId="25900" xr:uid="{00000000-0005-0000-0000-00002C650000}"/>
    <cellStyle name="Total 3 3 3 3 4" xfId="22134" xr:uid="{00000000-0005-0000-0000-000076560000}"/>
    <cellStyle name="Total 3 3 3 3 5" xfId="32553" xr:uid="{00000000-0005-0000-0000-0000297F0000}"/>
    <cellStyle name="Total 3 3 3 4" xfId="22135" xr:uid="{00000000-0005-0000-0000-000077560000}"/>
    <cellStyle name="Total 3 3 3 4 2" xfId="22136" xr:uid="{00000000-0005-0000-0000-000078560000}"/>
    <cellStyle name="Total 3 3 3 4 2 2" xfId="28418" xr:uid="{00000000-0005-0000-0000-0000026F0000}"/>
    <cellStyle name="Total 3 3 3 5" xfId="22137" xr:uid="{00000000-0005-0000-0000-000079560000}"/>
    <cellStyle name="Total 3 3 3 5 2" xfId="22138" xr:uid="{00000000-0005-0000-0000-00007A560000}"/>
    <cellStyle name="Total 3 3 3 5 2 2" xfId="25559" xr:uid="{00000000-0005-0000-0000-0000D7630000}"/>
    <cellStyle name="Total 3 3 3 6" xfId="22139" xr:uid="{00000000-0005-0000-0000-00007B560000}"/>
    <cellStyle name="Total 3 3 3 7" xfId="31654" xr:uid="{00000000-0005-0000-0000-0000A67B0000}"/>
    <cellStyle name="Total 3 3 4" xfId="815" xr:uid="{00000000-0005-0000-0000-00002F030000}"/>
    <cellStyle name="Total 3 3 4 2" xfId="1890" xr:uid="{00000000-0005-0000-0000-000062070000}"/>
    <cellStyle name="Total 3 3 4 2 2" xfId="22140" xr:uid="{00000000-0005-0000-0000-00007C560000}"/>
    <cellStyle name="Total 3 3 4 2 2 2" xfId="22141" xr:uid="{00000000-0005-0000-0000-00007D560000}"/>
    <cellStyle name="Total 3 3 4 2 2 2 2" xfId="22142" xr:uid="{00000000-0005-0000-0000-00007E560000}"/>
    <cellStyle name="Total 3 3 4 2 2 3" xfId="22143" xr:uid="{00000000-0005-0000-0000-00007F560000}"/>
    <cellStyle name="Total 3 3 4 2 2 3 2" xfId="22144" xr:uid="{00000000-0005-0000-0000-000080560000}"/>
    <cellStyle name="Total 3 3 4 2 2 4" xfId="22145" xr:uid="{00000000-0005-0000-0000-000081560000}"/>
    <cellStyle name="Total 3 3 4 2 3" xfId="22146" xr:uid="{00000000-0005-0000-0000-000082560000}"/>
    <cellStyle name="Total 3 3 4 2 3 2" xfId="22147" xr:uid="{00000000-0005-0000-0000-000083560000}"/>
    <cellStyle name="Total 3 3 4 2 3 2 2" xfId="27477" xr:uid="{00000000-0005-0000-0000-0000556B0000}"/>
    <cellStyle name="Total 3 3 4 2 4" xfId="22148" xr:uid="{00000000-0005-0000-0000-000084560000}"/>
    <cellStyle name="Total 3 3 4 2 4 2" xfId="22149" xr:uid="{00000000-0005-0000-0000-000085560000}"/>
    <cellStyle name="Total 3 3 4 2 5" xfId="22150" xr:uid="{00000000-0005-0000-0000-000086560000}"/>
    <cellStyle name="Total 3 3 4 2 6" xfId="26440" xr:uid="{00000000-0005-0000-0000-000048670000}"/>
    <cellStyle name="Total 3 3 4 3" xfId="22151" xr:uid="{00000000-0005-0000-0000-000087560000}"/>
    <cellStyle name="Total 3 3 4 3 2" xfId="22152" xr:uid="{00000000-0005-0000-0000-000088560000}"/>
    <cellStyle name="Total 3 3 4 3 2 2" xfId="22153" xr:uid="{00000000-0005-0000-0000-000089560000}"/>
    <cellStyle name="Total 3 3 4 3 3" xfId="22154" xr:uid="{00000000-0005-0000-0000-00008A560000}"/>
    <cellStyle name="Total 3 3 4 3 3 2" xfId="22155" xr:uid="{00000000-0005-0000-0000-00008B560000}"/>
    <cellStyle name="Total 3 3 4 3 4" xfId="22156" xr:uid="{00000000-0005-0000-0000-00008C560000}"/>
    <cellStyle name="Total 3 3 4 3 5" xfId="28048" xr:uid="{00000000-0005-0000-0000-0000906D0000}"/>
    <cellStyle name="Total 3 3 4 4" xfId="22157" xr:uid="{00000000-0005-0000-0000-00008D560000}"/>
    <cellStyle name="Total 3 3 4 4 2" xfId="22158" xr:uid="{00000000-0005-0000-0000-00008E560000}"/>
    <cellStyle name="Total 3 3 4 5" xfId="22159" xr:uid="{00000000-0005-0000-0000-00008F560000}"/>
    <cellStyle name="Total 3 3 4 5 2" xfId="22160" xr:uid="{00000000-0005-0000-0000-000090560000}"/>
    <cellStyle name="Total 3 3 4 5 2 2" xfId="29446" xr:uid="{00000000-0005-0000-0000-000006730000}"/>
    <cellStyle name="Total 3 3 4 6" xfId="22161" xr:uid="{00000000-0005-0000-0000-000091560000}"/>
    <cellStyle name="Total 3 3 4 6 2" xfId="26055" xr:uid="{00000000-0005-0000-0000-0000C7650000}"/>
    <cellStyle name="Total 3 3 4 7" xfId="31460" xr:uid="{00000000-0005-0000-0000-0000E47A0000}"/>
    <cellStyle name="Total 3 3 5" xfId="2185" xr:uid="{00000000-0005-0000-0000-000089080000}"/>
    <cellStyle name="Total 3 3 5 2" xfId="22162" xr:uid="{00000000-0005-0000-0000-000092560000}"/>
    <cellStyle name="Total 3 3 5 2 2" xfId="22163" xr:uid="{00000000-0005-0000-0000-000093560000}"/>
    <cellStyle name="Total 3 3 5 2 2 2" xfId="22164" xr:uid="{00000000-0005-0000-0000-000094560000}"/>
    <cellStyle name="Total 3 3 5 2 3" xfId="22165" xr:uid="{00000000-0005-0000-0000-000095560000}"/>
    <cellStyle name="Total 3 3 5 2 3 2" xfId="22166" xr:uid="{00000000-0005-0000-0000-000096560000}"/>
    <cellStyle name="Total 3 3 5 2 3 2 2" xfId="26464" xr:uid="{00000000-0005-0000-0000-000060670000}"/>
    <cellStyle name="Total 3 3 5 2 4" xfId="22167" xr:uid="{00000000-0005-0000-0000-000097560000}"/>
    <cellStyle name="Total 3 3 5 2 4 2" xfId="26720" xr:uid="{00000000-0005-0000-0000-000060680000}"/>
    <cellStyle name="Total 3 3 5 2 5" xfId="26792" xr:uid="{00000000-0005-0000-0000-0000A8680000}"/>
    <cellStyle name="Total 3 3 5 3" xfId="22168" xr:uid="{00000000-0005-0000-0000-000098560000}"/>
    <cellStyle name="Total 3 3 5 3 2" xfId="22169" xr:uid="{00000000-0005-0000-0000-000099560000}"/>
    <cellStyle name="Total 3 3 5 4" xfId="22170" xr:uid="{00000000-0005-0000-0000-00009A560000}"/>
    <cellStyle name="Total 3 3 5 4 2" xfId="22171" xr:uid="{00000000-0005-0000-0000-00009B560000}"/>
    <cellStyle name="Total 3 3 5 4 2 2" xfId="27670" xr:uid="{00000000-0005-0000-0000-0000166C0000}"/>
    <cellStyle name="Total 3 3 5 4 3" xfId="25904" xr:uid="{00000000-0005-0000-0000-000030650000}"/>
    <cellStyle name="Total 3 3 5 5" xfId="22172" xr:uid="{00000000-0005-0000-0000-00009C560000}"/>
    <cellStyle name="Total 3 3 5 6" xfId="25280" xr:uid="{00000000-0005-0000-0000-0000C0620000}"/>
    <cellStyle name="Total 3 3 6" xfId="22173" xr:uid="{00000000-0005-0000-0000-00009D560000}"/>
    <cellStyle name="Total 3 3 6 2" xfId="22174" xr:uid="{00000000-0005-0000-0000-00009E560000}"/>
    <cellStyle name="Total 3 3 6 2 2" xfId="22175" xr:uid="{00000000-0005-0000-0000-00009F560000}"/>
    <cellStyle name="Total 3 3 6 3" xfId="22176" xr:uid="{00000000-0005-0000-0000-0000A0560000}"/>
    <cellStyle name="Total 3 3 6 3 2" xfId="22177" xr:uid="{00000000-0005-0000-0000-0000A1560000}"/>
    <cellStyle name="Total 3 3 6 4" xfId="22178" xr:uid="{00000000-0005-0000-0000-0000A2560000}"/>
    <cellStyle name="Total 3 3 6 5" xfId="32549" xr:uid="{00000000-0005-0000-0000-0000257F0000}"/>
    <cellStyle name="Total 3 3 7" xfId="22179" xr:uid="{00000000-0005-0000-0000-0000A3560000}"/>
    <cellStyle name="Total 3 3 7 2" xfId="22180" xr:uid="{00000000-0005-0000-0000-0000A4560000}"/>
    <cellStyle name="Total 3 3 8" xfId="22181" xr:uid="{00000000-0005-0000-0000-0000A5560000}"/>
    <cellStyle name="Total 3 3 8 2" xfId="22182" xr:uid="{00000000-0005-0000-0000-0000A6560000}"/>
    <cellStyle name="Total 3 3 9" xfId="22183" xr:uid="{00000000-0005-0000-0000-0000A7560000}"/>
    <cellStyle name="Total 3 3 9 2" xfId="30308" xr:uid="{00000000-0005-0000-0000-000064760000}"/>
    <cellStyle name="Total 3 4" xfId="1054" xr:uid="{00000000-0005-0000-0000-00001E040000}"/>
    <cellStyle name="Total 3 4 10" xfId="31377" xr:uid="{00000000-0005-0000-0000-0000917A0000}"/>
    <cellStyle name="Total 3 4 2" xfId="1453" xr:uid="{00000000-0005-0000-0000-0000AD050000}"/>
    <cellStyle name="Total 3 4 2 2" xfId="1715" xr:uid="{00000000-0005-0000-0000-0000B3060000}"/>
    <cellStyle name="Total 3 4 2 2 2" xfId="2700" xr:uid="{00000000-0005-0000-0000-00008C0A0000}"/>
    <cellStyle name="Total 3 4 2 2 2 2" xfId="22184" xr:uid="{00000000-0005-0000-0000-0000A8560000}"/>
    <cellStyle name="Total 3 4 2 2 2 2 2" xfId="22185" xr:uid="{00000000-0005-0000-0000-0000A9560000}"/>
    <cellStyle name="Total 3 4 2 2 2 2 2 2" xfId="22186" xr:uid="{00000000-0005-0000-0000-0000AA560000}"/>
    <cellStyle name="Total 3 4 2 2 2 2 3" xfId="22187" xr:uid="{00000000-0005-0000-0000-0000AB560000}"/>
    <cellStyle name="Total 3 4 2 2 2 2 3 2" xfId="22188" xr:uid="{00000000-0005-0000-0000-0000AC560000}"/>
    <cellStyle name="Total 3 4 2 2 2 2 3 3" xfId="28694" xr:uid="{00000000-0005-0000-0000-000016700000}"/>
    <cellStyle name="Total 3 4 2 2 2 2 4" xfId="22189" xr:uid="{00000000-0005-0000-0000-0000AD560000}"/>
    <cellStyle name="Total 3 4 2 2 2 3" xfId="22190" xr:uid="{00000000-0005-0000-0000-0000AE560000}"/>
    <cellStyle name="Total 3 4 2 2 2 3 2" xfId="22191" xr:uid="{00000000-0005-0000-0000-0000AF560000}"/>
    <cellStyle name="Total 3 4 2 2 2 4" xfId="22192" xr:uid="{00000000-0005-0000-0000-0000B0560000}"/>
    <cellStyle name="Total 3 4 2 2 2 4 2" xfId="22193" xr:uid="{00000000-0005-0000-0000-0000B1560000}"/>
    <cellStyle name="Total 3 4 2 2 2 5" xfId="22194" xr:uid="{00000000-0005-0000-0000-0000B2560000}"/>
    <cellStyle name="Total 3 4 2 2 2 6" xfId="27300" xr:uid="{00000000-0005-0000-0000-0000A46A0000}"/>
    <cellStyle name="Total 3 4 2 2 3" xfId="22195" xr:uid="{00000000-0005-0000-0000-0000B3560000}"/>
    <cellStyle name="Total 3 4 2 2 3 2" xfId="22196" xr:uid="{00000000-0005-0000-0000-0000B4560000}"/>
    <cellStyle name="Total 3 4 2 2 3 2 2" xfId="22197" xr:uid="{00000000-0005-0000-0000-0000B5560000}"/>
    <cellStyle name="Total 3 4 2 2 3 3" xfId="22198" xr:uid="{00000000-0005-0000-0000-0000B6560000}"/>
    <cellStyle name="Total 3 4 2 2 3 3 2" xfId="22199" xr:uid="{00000000-0005-0000-0000-0000B7560000}"/>
    <cellStyle name="Total 3 4 2 2 3 4" xfId="22200" xr:uid="{00000000-0005-0000-0000-0000B8560000}"/>
    <cellStyle name="Total 3 4 2 2 4" xfId="22201" xr:uid="{00000000-0005-0000-0000-0000B9560000}"/>
    <cellStyle name="Total 3 4 2 2 4 2" xfId="22202" xr:uid="{00000000-0005-0000-0000-0000BA560000}"/>
    <cellStyle name="Total 3 4 2 2 4 3" xfId="29477" xr:uid="{00000000-0005-0000-0000-000025730000}"/>
    <cellStyle name="Total 3 4 2 2 5" xfId="22203" xr:uid="{00000000-0005-0000-0000-0000BB560000}"/>
    <cellStyle name="Total 3 4 2 2 5 2" xfId="22204" xr:uid="{00000000-0005-0000-0000-0000BC560000}"/>
    <cellStyle name="Total 3 4 2 2 6" xfId="22205" xr:uid="{00000000-0005-0000-0000-0000BD560000}"/>
    <cellStyle name="Total 3 4 2 2 7" xfId="31864" xr:uid="{00000000-0005-0000-0000-0000787C0000}"/>
    <cellStyle name="Total 3 4 2 3" xfId="2444" xr:uid="{00000000-0005-0000-0000-00008C090000}"/>
    <cellStyle name="Total 3 4 2 3 2" xfId="22206" xr:uid="{00000000-0005-0000-0000-0000BE560000}"/>
    <cellStyle name="Total 3 4 2 3 2 2" xfId="22207" xr:uid="{00000000-0005-0000-0000-0000BF560000}"/>
    <cellStyle name="Total 3 4 2 3 2 2 2" xfId="22208" xr:uid="{00000000-0005-0000-0000-0000C0560000}"/>
    <cellStyle name="Total 3 4 2 3 2 2 2 2" xfId="31161" xr:uid="{00000000-0005-0000-0000-0000B9790000}"/>
    <cellStyle name="Total 3 4 2 3 2 3" xfId="22209" xr:uid="{00000000-0005-0000-0000-0000C1560000}"/>
    <cellStyle name="Total 3 4 2 3 2 3 2" xfId="22210" xr:uid="{00000000-0005-0000-0000-0000C2560000}"/>
    <cellStyle name="Total 3 4 2 3 2 4" xfId="22211" xr:uid="{00000000-0005-0000-0000-0000C3560000}"/>
    <cellStyle name="Total 3 4 2 3 2 5" xfId="29098" xr:uid="{00000000-0005-0000-0000-0000AA710000}"/>
    <cellStyle name="Total 3 4 2 3 3" xfId="22212" xr:uid="{00000000-0005-0000-0000-0000C4560000}"/>
    <cellStyle name="Total 3 4 2 3 3 2" xfId="22213" xr:uid="{00000000-0005-0000-0000-0000C5560000}"/>
    <cellStyle name="Total 3 4 2 3 4" xfId="22214" xr:uid="{00000000-0005-0000-0000-0000C6560000}"/>
    <cellStyle name="Total 3 4 2 3 4 2" xfId="22215" xr:uid="{00000000-0005-0000-0000-0000C7560000}"/>
    <cellStyle name="Total 3 4 2 3 5" xfId="22216" xr:uid="{00000000-0005-0000-0000-0000C8560000}"/>
    <cellStyle name="Total 3 4 2 4" xfId="22217" xr:uid="{00000000-0005-0000-0000-0000C9560000}"/>
    <cellStyle name="Total 3 4 2 4 2" xfId="22218" xr:uid="{00000000-0005-0000-0000-0000CA560000}"/>
    <cellStyle name="Total 3 4 2 4 2 2" xfId="22219" xr:uid="{00000000-0005-0000-0000-0000CB560000}"/>
    <cellStyle name="Total 3 4 2 4 3" xfId="22220" xr:uid="{00000000-0005-0000-0000-0000CC560000}"/>
    <cellStyle name="Total 3 4 2 4 3 2" xfId="22221" xr:uid="{00000000-0005-0000-0000-0000CD560000}"/>
    <cellStyle name="Total 3 4 2 4 3 3" xfId="29304" xr:uid="{00000000-0005-0000-0000-000078720000}"/>
    <cellStyle name="Total 3 4 2 4 4" xfId="22222" xr:uid="{00000000-0005-0000-0000-0000CE560000}"/>
    <cellStyle name="Total 3 4 2 5" xfId="22223" xr:uid="{00000000-0005-0000-0000-0000CF560000}"/>
    <cellStyle name="Total 3 4 2 5 2" xfId="22224" xr:uid="{00000000-0005-0000-0000-0000D0560000}"/>
    <cellStyle name="Total 3 4 2 6" xfId="22225" xr:uid="{00000000-0005-0000-0000-0000D1560000}"/>
    <cellStyle name="Total 3 4 2 6 2" xfId="22226" xr:uid="{00000000-0005-0000-0000-0000D2560000}"/>
    <cellStyle name="Total 3 4 2 7" xfId="22227" xr:uid="{00000000-0005-0000-0000-0000D3560000}"/>
    <cellStyle name="Total 3 4 2 8" xfId="31537" xr:uid="{00000000-0005-0000-0000-0000317B0000}"/>
    <cellStyle name="Total 3 4 3" xfId="462" xr:uid="{00000000-0005-0000-0000-0000CE010000}"/>
    <cellStyle name="Total 3 4 3 2" xfId="1844" xr:uid="{00000000-0005-0000-0000-000034070000}"/>
    <cellStyle name="Total 3 4 3 2 2" xfId="22228" xr:uid="{00000000-0005-0000-0000-0000D4560000}"/>
    <cellStyle name="Total 3 4 3 2 2 2" xfId="22229" xr:uid="{00000000-0005-0000-0000-0000D5560000}"/>
    <cellStyle name="Total 3 4 3 2 2 2 2" xfId="22230" xr:uid="{00000000-0005-0000-0000-0000D6560000}"/>
    <cellStyle name="Total 3 4 3 2 2 2 3" xfId="28666" xr:uid="{00000000-0005-0000-0000-0000FA6F0000}"/>
    <cellStyle name="Total 3 4 3 2 2 3" xfId="22231" xr:uid="{00000000-0005-0000-0000-0000D7560000}"/>
    <cellStyle name="Total 3 4 3 2 2 3 2" xfId="22232" xr:uid="{00000000-0005-0000-0000-0000D8560000}"/>
    <cellStyle name="Total 3 4 3 2 2 3 3" xfId="28273" xr:uid="{00000000-0005-0000-0000-0000716E0000}"/>
    <cellStyle name="Total 3 4 3 2 2 4" xfId="22233" xr:uid="{00000000-0005-0000-0000-0000D9560000}"/>
    <cellStyle name="Total 3 4 3 2 3" xfId="22234" xr:uid="{00000000-0005-0000-0000-0000DA560000}"/>
    <cellStyle name="Total 3 4 3 2 3 2" xfId="22235" xr:uid="{00000000-0005-0000-0000-0000DB560000}"/>
    <cellStyle name="Total 3 4 3 2 4" xfId="22236" xr:uid="{00000000-0005-0000-0000-0000DC560000}"/>
    <cellStyle name="Total 3 4 3 2 4 2" xfId="22237" xr:uid="{00000000-0005-0000-0000-0000DD560000}"/>
    <cellStyle name="Total 3 4 3 2 5" xfId="22238" xr:uid="{00000000-0005-0000-0000-0000DE560000}"/>
    <cellStyle name="Total 3 4 3 2 5 2" xfId="28559" xr:uid="{00000000-0005-0000-0000-00008F6F0000}"/>
    <cellStyle name="Total 3 4 3 2 6" xfId="30610" xr:uid="{00000000-0005-0000-0000-000092770000}"/>
    <cellStyle name="Total 3 4 3 3" xfId="22239" xr:uid="{00000000-0005-0000-0000-0000DF560000}"/>
    <cellStyle name="Total 3 4 3 3 2" xfId="22240" xr:uid="{00000000-0005-0000-0000-0000E0560000}"/>
    <cellStyle name="Total 3 4 3 3 2 2" xfId="22241" xr:uid="{00000000-0005-0000-0000-0000E1560000}"/>
    <cellStyle name="Total 3 4 3 3 2 3" xfId="25671" xr:uid="{00000000-0005-0000-0000-000047640000}"/>
    <cellStyle name="Total 3 4 3 3 3" xfId="22242" xr:uid="{00000000-0005-0000-0000-0000E2560000}"/>
    <cellStyle name="Total 3 4 3 3 3 2" xfId="22243" xr:uid="{00000000-0005-0000-0000-0000E3560000}"/>
    <cellStyle name="Total 3 4 3 3 3 2 2" xfId="29361" xr:uid="{00000000-0005-0000-0000-0000B1720000}"/>
    <cellStyle name="Total 3 4 3 3 4" xfId="22244" xr:uid="{00000000-0005-0000-0000-0000E4560000}"/>
    <cellStyle name="Total 3 4 3 3 5" xfId="32358" xr:uid="{00000000-0005-0000-0000-0000667E0000}"/>
    <cellStyle name="Total 3 4 3 4" xfId="22245" xr:uid="{00000000-0005-0000-0000-0000E5560000}"/>
    <cellStyle name="Total 3 4 3 4 2" xfId="22246" xr:uid="{00000000-0005-0000-0000-0000E6560000}"/>
    <cellStyle name="Total 3 4 3 5" xfId="22247" xr:uid="{00000000-0005-0000-0000-0000E7560000}"/>
    <cellStyle name="Total 3 4 3 5 2" xfId="22248" xr:uid="{00000000-0005-0000-0000-0000E8560000}"/>
    <cellStyle name="Total 3 4 3 6" xfId="22249" xr:uid="{00000000-0005-0000-0000-0000E9560000}"/>
    <cellStyle name="Total 3 4 3 7" xfId="31454" xr:uid="{00000000-0005-0000-0000-0000DE7A0000}"/>
    <cellStyle name="Total 3 4 4" xfId="883" xr:uid="{00000000-0005-0000-0000-000073030000}"/>
    <cellStyle name="Total 3 4 4 2" xfId="1934" xr:uid="{00000000-0005-0000-0000-00008E070000}"/>
    <cellStyle name="Total 3 4 4 2 2" xfId="22250" xr:uid="{00000000-0005-0000-0000-0000EA560000}"/>
    <cellStyle name="Total 3 4 4 2 2 2" xfId="22251" xr:uid="{00000000-0005-0000-0000-0000EB560000}"/>
    <cellStyle name="Total 3 4 4 2 2 2 2" xfId="22252" xr:uid="{00000000-0005-0000-0000-0000EC560000}"/>
    <cellStyle name="Total 3 4 4 2 2 3" xfId="22253" xr:uid="{00000000-0005-0000-0000-0000ED560000}"/>
    <cellStyle name="Total 3 4 4 2 2 3 2" xfId="22254" xr:uid="{00000000-0005-0000-0000-0000EE560000}"/>
    <cellStyle name="Total 3 4 4 2 2 4" xfId="22255" xr:uid="{00000000-0005-0000-0000-0000EF560000}"/>
    <cellStyle name="Total 3 4 4 2 2 4 2" xfId="29072" xr:uid="{00000000-0005-0000-0000-000090710000}"/>
    <cellStyle name="Total 3 4 4 2 3" xfId="22256" xr:uid="{00000000-0005-0000-0000-0000F0560000}"/>
    <cellStyle name="Total 3 4 4 2 3 2" xfId="22257" xr:uid="{00000000-0005-0000-0000-0000F1560000}"/>
    <cellStyle name="Total 3 4 4 2 4" xfId="22258" xr:uid="{00000000-0005-0000-0000-0000F2560000}"/>
    <cellStyle name="Total 3 4 4 2 4 2" xfId="22259" xr:uid="{00000000-0005-0000-0000-0000F3560000}"/>
    <cellStyle name="Total 3 4 4 2 5" xfId="22260" xr:uid="{00000000-0005-0000-0000-0000F4560000}"/>
    <cellStyle name="Total 3 4 4 2 5 2" xfId="26056" xr:uid="{00000000-0005-0000-0000-0000C8650000}"/>
    <cellStyle name="Total 3 4 4 2 6" xfId="29282" xr:uid="{00000000-0005-0000-0000-000062720000}"/>
    <cellStyle name="Total 3 4 4 3" xfId="22261" xr:uid="{00000000-0005-0000-0000-0000F5560000}"/>
    <cellStyle name="Total 3 4 4 3 2" xfId="22262" xr:uid="{00000000-0005-0000-0000-0000F6560000}"/>
    <cellStyle name="Total 3 4 4 3 2 2" xfId="22263" xr:uid="{00000000-0005-0000-0000-0000F7560000}"/>
    <cellStyle name="Total 3 4 4 3 2 3" xfId="27044" xr:uid="{00000000-0005-0000-0000-0000A4690000}"/>
    <cellStyle name="Total 3 4 4 3 3" xfId="22264" xr:uid="{00000000-0005-0000-0000-0000F8560000}"/>
    <cellStyle name="Total 3 4 4 3 3 2" xfId="22265" xr:uid="{00000000-0005-0000-0000-0000F9560000}"/>
    <cellStyle name="Total 3 4 4 3 3 2 2" xfId="26481" xr:uid="{00000000-0005-0000-0000-000071670000}"/>
    <cellStyle name="Total 3 4 4 3 4" xfId="22266" xr:uid="{00000000-0005-0000-0000-0000FA560000}"/>
    <cellStyle name="Total 3 4 4 3 5" xfId="32405" xr:uid="{00000000-0005-0000-0000-0000957E0000}"/>
    <cellStyle name="Total 3 4 4 4" xfId="22267" xr:uid="{00000000-0005-0000-0000-0000FB560000}"/>
    <cellStyle name="Total 3 4 4 4 2" xfId="22268" xr:uid="{00000000-0005-0000-0000-0000FC560000}"/>
    <cellStyle name="Total 3 4 4 5" xfId="22269" xr:uid="{00000000-0005-0000-0000-0000FD560000}"/>
    <cellStyle name="Total 3 4 4 5 2" xfId="22270" xr:uid="{00000000-0005-0000-0000-0000FE560000}"/>
    <cellStyle name="Total 3 4 4 5 2 2" xfId="29100" xr:uid="{00000000-0005-0000-0000-0000AC710000}"/>
    <cellStyle name="Total 3 4 4 6" xfId="22271" xr:uid="{00000000-0005-0000-0000-0000FF560000}"/>
    <cellStyle name="Total 3 4 4 7" xfId="31602" xr:uid="{00000000-0005-0000-0000-0000727B0000}"/>
    <cellStyle name="Total 3 4 5" xfId="2065" xr:uid="{00000000-0005-0000-0000-000011080000}"/>
    <cellStyle name="Total 3 4 5 2" xfId="22272" xr:uid="{00000000-0005-0000-0000-000000570000}"/>
    <cellStyle name="Total 3 4 5 2 2" xfId="22273" xr:uid="{00000000-0005-0000-0000-000001570000}"/>
    <cellStyle name="Total 3 4 5 2 2 2" xfId="22274" xr:uid="{00000000-0005-0000-0000-000002570000}"/>
    <cellStyle name="Total 3 4 5 2 3" xfId="22275" xr:uid="{00000000-0005-0000-0000-000003570000}"/>
    <cellStyle name="Total 3 4 5 2 3 2" xfId="22276" xr:uid="{00000000-0005-0000-0000-000004570000}"/>
    <cellStyle name="Total 3 4 5 2 3 2 2" xfId="27424" xr:uid="{00000000-0005-0000-0000-0000206B0000}"/>
    <cellStyle name="Total 3 4 5 2 4" xfId="22277" xr:uid="{00000000-0005-0000-0000-000005570000}"/>
    <cellStyle name="Total 3 4 5 2 5" xfId="29037" xr:uid="{00000000-0005-0000-0000-00006D710000}"/>
    <cellStyle name="Total 3 4 5 3" xfId="22278" xr:uid="{00000000-0005-0000-0000-000006570000}"/>
    <cellStyle name="Total 3 4 5 3 2" xfId="22279" xr:uid="{00000000-0005-0000-0000-000007570000}"/>
    <cellStyle name="Total 3 4 5 4" xfId="22280" xr:uid="{00000000-0005-0000-0000-000008570000}"/>
    <cellStyle name="Total 3 4 5 4 2" xfId="22281" xr:uid="{00000000-0005-0000-0000-000009570000}"/>
    <cellStyle name="Total 3 4 5 5" xfId="22282" xr:uid="{00000000-0005-0000-0000-00000A570000}"/>
    <cellStyle name="Total 3 4 5 6" xfId="32125" xr:uid="{00000000-0005-0000-0000-00007D7D0000}"/>
    <cellStyle name="Total 3 4 6" xfId="22283" xr:uid="{00000000-0005-0000-0000-00000B570000}"/>
    <cellStyle name="Total 3 4 6 2" xfId="22284" xr:uid="{00000000-0005-0000-0000-00000C570000}"/>
    <cellStyle name="Total 3 4 6 2 2" xfId="22285" xr:uid="{00000000-0005-0000-0000-00000D570000}"/>
    <cellStyle name="Total 3 4 6 2 2 2" xfId="29034" xr:uid="{00000000-0005-0000-0000-00006A710000}"/>
    <cellStyle name="Total 3 4 6 3" xfId="22286" xr:uid="{00000000-0005-0000-0000-00000E570000}"/>
    <cellStyle name="Total 3 4 6 3 2" xfId="22287" xr:uid="{00000000-0005-0000-0000-00000F570000}"/>
    <cellStyle name="Total 3 4 6 3 3" xfId="31286" xr:uid="{00000000-0005-0000-0000-0000367A0000}"/>
    <cellStyle name="Total 3 4 6 4" xfId="22288" xr:uid="{00000000-0005-0000-0000-000010570000}"/>
    <cellStyle name="Total 3 4 6 5" xfId="32479" xr:uid="{00000000-0005-0000-0000-0000DF7E0000}"/>
    <cellStyle name="Total 3 4 7" xfId="22289" xr:uid="{00000000-0005-0000-0000-000011570000}"/>
    <cellStyle name="Total 3 4 7 2" xfId="22290" xr:uid="{00000000-0005-0000-0000-000012570000}"/>
    <cellStyle name="Total 3 4 8" xfId="22291" xr:uid="{00000000-0005-0000-0000-000013570000}"/>
    <cellStyle name="Total 3 4 8 2" xfId="22292" xr:uid="{00000000-0005-0000-0000-000014570000}"/>
    <cellStyle name="Total 3 4 9" xfId="22293" xr:uid="{00000000-0005-0000-0000-000015570000}"/>
    <cellStyle name="Total 3 5" xfId="872" xr:uid="{00000000-0005-0000-0000-000068030000}"/>
    <cellStyle name="Total 3 5 10" xfId="30546" xr:uid="{00000000-0005-0000-0000-000052770000}"/>
    <cellStyle name="Total 3 5 2" xfId="1397" xr:uid="{00000000-0005-0000-0000-000075050000}"/>
    <cellStyle name="Total 3 5 2 2" xfId="1659" xr:uid="{00000000-0005-0000-0000-00007B060000}"/>
    <cellStyle name="Total 3 5 2 2 2" xfId="2644" xr:uid="{00000000-0005-0000-0000-0000540A0000}"/>
    <cellStyle name="Total 3 5 2 2 2 2" xfId="22294" xr:uid="{00000000-0005-0000-0000-000016570000}"/>
    <cellStyle name="Total 3 5 2 2 2 2 2" xfId="22295" xr:uid="{00000000-0005-0000-0000-000017570000}"/>
    <cellStyle name="Total 3 5 2 2 2 2 2 2" xfId="22296" xr:uid="{00000000-0005-0000-0000-000018570000}"/>
    <cellStyle name="Total 3 5 2 2 2 2 2 3" xfId="30923" xr:uid="{00000000-0005-0000-0000-0000CB780000}"/>
    <cellStyle name="Total 3 5 2 2 2 2 3" xfId="22297" xr:uid="{00000000-0005-0000-0000-000019570000}"/>
    <cellStyle name="Total 3 5 2 2 2 2 3 2" xfId="22298" xr:uid="{00000000-0005-0000-0000-00001A570000}"/>
    <cellStyle name="Total 3 5 2 2 2 2 4" xfId="22299" xr:uid="{00000000-0005-0000-0000-00001B570000}"/>
    <cellStyle name="Total 3 5 2 2 2 3" xfId="22300" xr:uid="{00000000-0005-0000-0000-00001C570000}"/>
    <cellStyle name="Total 3 5 2 2 2 3 2" xfId="22301" xr:uid="{00000000-0005-0000-0000-00001D570000}"/>
    <cellStyle name="Total 3 5 2 2 2 4" xfId="22302" xr:uid="{00000000-0005-0000-0000-00001E570000}"/>
    <cellStyle name="Total 3 5 2 2 2 4 2" xfId="22303" xr:uid="{00000000-0005-0000-0000-00001F570000}"/>
    <cellStyle name="Total 3 5 2 2 2 4 3" xfId="31144" xr:uid="{00000000-0005-0000-0000-0000A8790000}"/>
    <cellStyle name="Total 3 5 2 2 2 5" xfId="22304" xr:uid="{00000000-0005-0000-0000-000020570000}"/>
    <cellStyle name="Total 3 5 2 2 2 6" xfId="27647" xr:uid="{00000000-0005-0000-0000-0000FF6B0000}"/>
    <cellStyle name="Total 3 5 2 2 3" xfId="22305" xr:uid="{00000000-0005-0000-0000-000021570000}"/>
    <cellStyle name="Total 3 5 2 2 3 2" xfId="22306" xr:uid="{00000000-0005-0000-0000-000022570000}"/>
    <cellStyle name="Total 3 5 2 2 3 2 2" xfId="22307" xr:uid="{00000000-0005-0000-0000-000023570000}"/>
    <cellStyle name="Total 3 5 2 2 3 3" xfId="22308" xr:uid="{00000000-0005-0000-0000-000024570000}"/>
    <cellStyle name="Total 3 5 2 2 3 3 2" xfId="22309" xr:uid="{00000000-0005-0000-0000-000025570000}"/>
    <cellStyle name="Total 3 5 2 2 3 3 2 2" xfId="27276" xr:uid="{00000000-0005-0000-0000-00008C6A0000}"/>
    <cellStyle name="Total 3 5 2 2 3 4" xfId="22310" xr:uid="{00000000-0005-0000-0000-000026570000}"/>
    <cellStyle name="Total 3 5 2 2 4" xfId="22311" xr:uid="{00000000-0005-0000-0000-000027570000}"/>
    <cellStyle name="Total 3 5 2 2 4 2" xfId="22312" xr:uid="{00000000-0005-0000-0000-000028570000}"/>
    <cellStyle name="Total 3 5 2 2 5" xfId="22313" xr:uid="{00000000-0005-0000-0000-000029570000}"/>
    <cellStyle name="Total 3 5 2 2 5 2" xfId="22314" xr:uid="{00000000-0005-0000-0000-00002A570000}"/>
    <cellStyle name="Total 3 5 2 2 6" xfId="22315" xr:uid="{00000000-0005-0000-0000-00002B570000}"/>
    <cellStyle name="Total 3 5 2 2 7" xfId="31826" xr:uid="{00000000-0005-0000-0000-0000527C0000}"/>
    <cellStyle name="Total 3 5 2 3" xfId="2388" xr:uid="{00000000-0005-0000-0000-000054090000}"/>
    <cellStyle name="Total 3 5 2 3 2" xfId="22316" xr:uid="{00000000-0005-0000-0000-00002C570000}"/>
    <cellStyle name="Total 3 5 2 3 2 2" xfId="22317" xr:uid="{00000000-0005-0000-0000-00002D570000}"/>
    <cellStyle name="Total 3 5 2 3 2 2 2" xfId="22318" xr:uid="{00000000-0005-0000-0000-00002E570000}"/>
    <cellStyle name="Total 3 5 2 3 2 3" xfId="22319" xr:uid="{00000000-0005-0000-0000-00002F570000}"/>
    <cellStyle name="Total 3 5 2 3 2 3 2" xfId="22320" xr:uid="{00000000-0005-0000-0000-000030570000}"/>
    <cellStyle name="Total 3 5 2 3 2 4" xfId="22321" xr:uid="{00000000-0005-0000-0000-000031570000}"/>
    <cellStyle name="Total 3 5 2 3 2 4 2" xfId="28771" xr:uid="{00000000-0005-0000-0000-000063700000}"/>
    <cellStyle name="Total 3 5 2 3 3" xfId="22322" xr:uid="{00000000-0005-0000-0000-000032570000}"/>
    <cellStyle name="Total 3 5 2 3 3 2" xfId="22323" xr:uid="{00000000-0005-0000-0000-000033570000}"/>
    <cellStyle name="Total 3 5 2 3 3 3" xfId="27702" xr:uid="{00000000-0005-0000-0000-0000366C0000}"/>
    <cellStyle name="Total 3 5 2 3 4" xfId="22324" xr:uid="{00000000-0005-0000-0000-000034570000}"/>
    <cellStyle name="Total 3 5 2 3 4 2" xfId="22325" xr:uid="{00000000-0005-0000-0000-000035570000}"/>
    <cellStyle name="Total 3 5 2 3 4 2 2" xfId="29566" xr:uid="{00000000-0005-0000-0000-00007E730000}"/>
    <cellStyle name="Total 3 5 2 3 4 3" xfId="29271" xr:uid="{00000000-0005-0000-0000-000057720000}"/>
    <cellStyle name="Total 3 5 2 3 5" xfId="22326" xr:uid="{00000000-0005-0000-0000-000036570000}"/>
    <cellStyle name="Total 3 5 2 4" xfId="22327" xr:uid="{00000000-0005-0000-0000-000037570000}"/>
    <cellStyle name="Total 3 5 2 4 2" xfId="22328" xr:uid="{00000000-0005-0000-0000-000038570000}"/>
    <cellStyle name="Total 3 5 2 4 2 2" xfId="22329" xr:uid="{00000000-0005-0000-0000-000039570000}"/>
    <cellStyle name="Total 3 5 2 4 2 3" xfId="28613" xr:uid="{00000000-0005-0000-0000-0000C56F0000}"/>
    <cellStyle name="Total 3 5 2 4 3" xfId="22330" xr:uid="{00000000-0005-0000-0000-00003A570000}"/>
    <cellStyle name="Total 3 5 2 4 3 2" xfId="22331" xr:uid="{00000000-0005-0000-0000-00003B570000}"/>
    <cellStyle name="Total 3 5 2 4 4" xfId="22332" xr:uid="{00000000-0005-0000-0000-00003C570000}"/>
    <cellStyle name="Total 3 5 2 4 4 2" xfId="28008" xr:uid="{00000000-0005-0000-0000-0000686D0000}"/>
    <cellStyle name="Total 3 5 2 5" xfId="22333" xr:uid="{00000000-0005-0000-0000-00003D570000}"/>
    <cellStyle name="Total 3 5 2 5 2" xfId="22334" xr:uid="{00000000-0005-0000-0000-00003E570000}"/>
    <cellStyle name="Total 3 5 2 5 3" xfId="25942" xr:uid="{00000000-0005-0000-0000-000056650000}"/>
    <cellStyle name="Total 3 5 2 6" xfId="22335" xr:uid="{00000000-0005-0000-0000-00003F570000}"/>
    <cellStyle name="Total 3 5 2 6 2" xfId="22336" xr:uid="{00000000-0005-0000-0000-000040570000}"/>
    <cellStyle name="Total 3 5 2 7" xfId="22337" xr:uid="{00000000-0005-0000-0000-000041570000}"/>
    <cellStyle name="Total 3 5 2 8" xfId="27115" xr:uid="{00000000-0005-0000-0000-0000EB690000}"/>
    <cellStyle name="Total 3 5 3" xfId="997" xr:uid="{00000000-0005-0000-0000-0000E5030000}"/>
    <cellStyle name="Total 3 5 3 2" xfId="2017" xr:uid="{00000000-0005-0000-0000-0000E1070000}"/>
    <cellStyle name="Total 3 5 3 2 2" xfId="22338" xr:uid="{00000000-0005-0000-0000-000042570000}"/>
    <cellStyle name="Total 3 5 3 2 2 2" xfId="22339" xr:uid="{00000000-0005-0000-0000-000043570000}"/>
    <cellStyle name="Total 3 5 3 2 2 2 2" xfId="22340" xr:uid="{00000000-0005-0000-0000-000044570000}"/>
    <cellStyle name="Total 3 5 3 2 2 2 3" xfId="25607" xr:uid="{00000000-0005-0000-0000-000007640000}"/>
    <cellStyle name="Total 3 5 3 2 2 3" xfId="22341" xr:uid="{00000000-0005-0000-0000-000045570000}"/>
    <cellStyle name="Total 3 5 3 2 2 3 2" xfId="22342" xr:uid="{00000000-0005-0000-0000-000046570000}"/>
    <cellStyle name="Total 3 5 3 2 2 3 2 2" xfId="27332" xr:uid="{00000000-0005-0000-0000-0000C46A0000}"/>
    <cellStyle name="Total 3 5 3 2 2 4" xfId="22343" xr:uid="{00000000-0005-0000-0000-000047570000}"/>
    <cellStyle name="Total 3 5 3 2 3" xfId="22344" xr:uid="{00000000-0005-0000-0000-000048570000}"/>
    <cellStyle name="Total 3 5 3 2 3 2" xfId="22345" xr:uid="{00000000-0005-0000-0000-000049570000}"/>
    <cellStyle name="Total 3 5 3 2 4" xfId="22346" xr:uid="{00000000-0005-0000-0000-00004A570000}"/>
    <cellStyle name="Total 3 5 3 2 4 2" xfId="22347" xr:uid="{00000000-0005-0000-0000-00004B570000}"/>
    <cellStyle name="Total 3 5 3 2 4 3" xfId="26901" xr:uid="{00000000-0005-0000-0000-000015690000}"/>
    <cellStyle name="Total 3 5 3 2 5" xfId="22348" xr:uid="{00000000-0005-0000-0000-00004C570000}"/>
    <cellStyle name="Total 3 5 3 3" xfId="22349" xr:uid="{00000000-0005-0000-0000-00004D570000}"/>
    <cellStyle name="Total 3 5 3 3 2" xfId="22350" xr:uid="{00000000-0005-0000-0000-00004E570000}"/>
    <cellStyle name="Total 3 5 3 3 2 2" xfId="22351" xr:uid="{00000000-0005-0000-0000-00004F570000}"/>
    <cellStyle name="Total 3 5 3 3 3" xfId="22352" xr:uid="{00000000-0005-0000-0000-000050570000}"/>
    <cellStyle name="Total 3 5 3 3 3 2" xfId="22353" xr:uid="{00000000-0005-0000-0000-000051570000}"/>
    <cellStyle name="Total 3 5 3 3 4" xfId="22354" xr:uid="{00000000-0005-0000-0000-000052570000}"/>
    <cellStyle name="Total 3 5 3 3 5" xfId="32451" xr:uid="{00000000-0005-0000-0000-0000C37E0000}"/>
    <cellStyle name="Total 3 5 3 4" xfId="22355" xr:uid="{00000000-0005-0000-0000-000053570000}"/>
    <cellStyle name="Total 3 5 3 4 2" xfId="22356" xr:uid="{00000000-0005-0000-0000-000054570000}"/>
    <cellStyle name="Total 3 5 3 5" xfId="22357" xr:uid="{00000000-0005-0000-0000-000055570000}"/>
    <cellStyle name="Total 3 5 3 5 2" xfId="22358" xr:uid="{00000000-0005-0000-0000-000056570000}"/>
    <cellStyle name="Total 3 5 3 5 3" xfId="28496" xr:uid="{00000000-0005-0000-0000-0000506F0000}"/>
    <cellStyle name="Total 3 5 3 6" xfId="22359" xr:uid="{00000000-0005-0000-0000-000057570000}"/>
    <cellStyle name="Total 3 5 3 7" xfId="31631" xr:uid="{00000000-0005-0000-0000-00008F7B0000}"/>
    <cellStyle name="Total 3 5 4" xfId="1072" xr:uid="{00000000-0005-0000-0000-000030040000}"/>
    <cellStyle name="Total 3 5 4 2" xfId="2082" xr:uid="{00000000-0005-0000-0000-000022080000}"/>
    <cellStyle name="Total 3 5 4 2 2" xfId="22360" xr:uid="{00000000-0005-0000-0000-000058570000}"/>
    <cellStyle name="Total 3 5 4 2 2 2" xfId="22361" xr:uid="{00000000-0005-0000-0000-000059570000}"/>
    <cellStyle name="Total 3 5 4 2 2 2 2" xfId="22362" xr:uid="{00000000-0005-0000-0000-00005A570000}"/>
    <cellStyle name="Total 3 5 4 2 2 3" xfId="22363" xr:uid="{00000000-0005-0000-0000-00005B570000}"/>
    <cellStyle name="Total 3 5 4 2 2 3 2" xfId="22364" xr:uid="{00000000-0005-0000-0000-00005C570000}"/>
    <cellStyle name="Total 3 5 4 2 2 4" xfId="22365" xr:uid="{00000000-0005-0000-0000-00005D570000}"/>
    <cellStyle name="Total 3 5 4 2 2 4 2" xfId="25854" xr:uid="{00000000-0005-0000-0000-0000FE640000}"/>
    <cellStyle name="Total 3 5 4 2 3" xfId="22366" xr:uid="{00000000-0005-0000-0000-00005E570000}"/>
    <cellStyle name="Total 3 5 4 2 3 2" xfId="22367" xr:uid="{00000000-0005-0000-0000-00005F570000}"/>
    <cellStyle name="Total 3 5 4 2 4" xfId="22368" xr:uid="{00000000-0005-0000-0000-000060570000}"/>
    <cellStyle name="Total 3 5 4 2 4 2" xfId="22369" xr:uid="{00000000-0005-0000-0000-000061570000}"/>
    <cellStyle name="Total 3 5 4 2 4 2 2" xfId="26900" xr:uid="{00000000-0005-0000-0000-000014690000}"/>
    <cellStyle name="Total 3 5 4 2 4 3" xfId="30178" xr:uid="{00000000-0005-0000-0000-0000E2750000}"/>
    <cellStyle name="Total 3 5 4 2 5" xfId="22370" xr:uid="{00000000-0005-0000-0000-000062570000}"/>
    <cellStyle name="Total 3 5 4 2 6" xfId="32136" xr:uid="{00000000-0005-0000-0000-0000887D0000}"/>
    <cellStyle name="Total 3 5 4 3" xfId="22371" xr:uid="{00000000-0005-0000-0000-000063570000}"/>
    <cellStyle name="Total 3 5 4 3 2" xfId="22372" xr:uid="{00000000-0005-0000-0000-000064570000}"/>
    <cellStyle name="Total 3 5 4 3 2 2" xfId="22373" xr:uid="{00000000-0005-0000-0000-000065570000}"/>
    <cellStyle name="Total 3 5 4 3 2 3" xfId="25183" xr:uid="{00000000-0005-0000-0000-00005F620000}"/>
    <cellStyle name="Total 3 5 4 3 3" xfId="22374" xr:uid="{00000000-0005-0000-0000-000066570000}"/>
    <cellStyle name="Total 3 5 4 3 3 2" xfId="22375" xr:uid="{00000000-0005-0000-0000-000067570000}"/>
    <cellStyle name="Total 3 5 4 3 3 3" xfId="30550" xr:uid="{00000000-0005-0000-0000-000056770000}"/>
    <cellStyle name="Total 3 5 4 3 4" xfId="22376" xr:uid="{00000000-0005-0000-0000-000068570000}"/>
    <cellStyle name="Total 3 5 4 3 5" xfId="32488" xr:uid="{00000000-0005-0000-0000-0000E87E0000}"/>
    <cellStyle name="Total 3 5 4 4" xfId="22377" xr:uid="{00000000-0005-0000-0000-000069570000}"/>
    <cellStyle name="Total 3 5 4 4 2" xfId="22378" xr:uid="{00000000-0005-0000-0000-00006A570000}"/>
    <cellStyle name="Total 3 5 4 4 2 2" xfId="29495" xr:uid="{00000000-0005-0000-0000-000037730000}"/>
    <cellStyle name="Total 3 5 4 5" xfId="22379" xr:uid="{00000000-0005-0000-0000-00006B570000}"/>
    <cellStyle name="Total 3 5 4 5 2" xfId="22380" xr:uid="{00000000-0005-0000-0000-00006C570000}"/>
    <cellStyle name="Total 3 5 4 6" xfId="22381" xr:uid="{00000000-0005-0000-0000-00006D570000}"/>
    <cellStyle name="Total 3 5 4 7" xfId="25315" xr:uid="{00000000-0005-0000-0000-0000E3620000}"/>
    <cellStyle name="Total 3 5 5" xfId="1923" xr:uid="{00000000-0005-0000-0000-000083070000}"/>
    <cellStyle name="Total 3 5 5 2" xfId="22382" xr:uid="{00000000-0005-0000-0000-00006E570000}"/>
    <cellStyle name="Total 3 5 5 2 2" xfId="22383" xr:uid="{00000000-0005-0000-0000-00006F570000}"/>
    <cellStyle name="Total 3 5 5 2 2 2" xfId="22384" xr:uid="{00000000-0005-0000-0000-000070570000}"/>
    <cellStyle name="Total 3 5 5 2 3" xfId="22385" xr:uid="{00000000-0005-0000-0000-000071570000}"/>
    <cellStyle name="Total 3 5 5 2 3 2" xfId="22386" xr:uid="{00000000-0005-0000-0000-000072570000}"/>
    <cellStyle name="Total 3 5 5 2 3 3" xfId="29668" xr:uid="{00000000-0005-0000-0000-0000E4730000}"/>
    <cellStyle name="Total 3 5 5 2 4" xfId="22387" xr:uid="{00000000-0005-0000-0000-000073570000}"/>
    <cellStyle name="Total 3 5 5 3" xfId="22388" xr:uid="{00000000-0005-0000-0000-000074570000}"/>
    <cellStyle name="Total 3 5 5 3 2" xfId="22389" xr:uid="{00000000-0005-0000-0000-000075570000}"/>
    <cellStyle name="Total 3 5 5 3 2 2" xfId="28707" xr:uid="{00000000-0005-0000-0000-000023700000}"/>
    <cellStyle name="Total 3 5 5 4" xfId="22390" xr:uid="{00000000-0005-0000-0000-000076570000}"/>
    <cellStyle name="Total 3 5 5 4 2" xfId="22391" xr:uid="{00000000-0005-0000-0000-000077570000}"/>
    <cellStyle name="Total 3 5 5 5" xfId="22392" xr:uid="{00000000-0005-0000-0000-000078570000}"/>
    <cellStyle name="Total 3 5 5 6" xfId="32041" xr:uid="{00000000-0005-0000-0000-0000297D0000}"/>
    <cellStyle name="Total 3 5 6" xfId="22393" xr:uid="{00000000-0005-0000-0000-000079570000}"/>
    <cellStyle name="Total 3 5 6 2" xfId="22394" xr:uid="{00000000-0005-0000-0000-00007A570000}"/>
    <cellStyle name="Total 3 5 6 2 2" xfId="22395" xr:uid="{00000000-0005-0000-0000-00007B570000}"/>
    <cellStyle name="Total 3 5 6 2 2 2" xfId="28807" xr:uid="{00000000-0005-0000-0000-000087700000}"/>
    <cellStyle name="Total 3 5 6 3" xfId="22396" xr:uid="{00000000-0005-0000-0000-00007C570000}"/>
    <cellStyle name="Total 3 5 6 3 2" xfId="22397" xr:uid="{00000000-0005-0000-0000-00007D570000}"/>
    <cellStyle name="Total 3 5 6 3 2 2" xfId="25122" xr:uid="{00000000-0005-0000-0000-000022620000}"/>
    <cellStyle name="Total 3 5 6 4" xfId="22398" xr:uid="{00000000-0005-0000-0000-00007E570000}"/>
    <cellStyle name="Total 3 5 6 5" xfId="32397" xr:uid="{00000000-0005-0000-0000-00008D7E0000}"/>
    <cellStyle name="Total 3 5 7" xfId="22399" xr:uid="{00000000-0005-0000-0000-00007F570000}"/>
    <cellStyle name="Total 3 5 7 2" xfId="22400" xr:uid="{00000000-0005-0000-0000-000080570000}"/>
    <cellStyle name="Total 3 5 8" xfId="22401" xr:uid="{00000000-0005-0000-0000-000081570000}"/>
    <cellStyle name="Total 3 5 8 2" xfId="22402" xr:uid="{00000000-0005-0000-0000-000082570000}"/>
    <cellStyle name="Total 3 5 9" xfId="22403" xr:uid="{00000000-0005-0000-0000-000083570000}"/>
    <cellStyle name="Total 3 5 9 2" xfId="31203" xr:uid="{00000000-0005-0000-0000-0000E3790000}"/>
    <cellStyle name="Total 3 6" xfId="1168" xr:uid="{00000000-0005-0000-0000-000090040000}"/>
    <cellStyle name="Total 3 6 2" xfId="1498" xr:uid="{00000000-0005-0000-0000-0000DA050000}"/>
    <cellStyle name="Total 3 6 2 2" xfId="2489" xr:uid="{00000000-0005-0000-0000-0000B9090000}"/>
    <cellStyle name="Total 3 6 2 2 2" xfId="22404" xr:uid="{00000000-0005-0000-0000-000084570000}"/>
    <cellStyle name="Total 3 6 2 2 2 2" xfId="22405" xr:uid="{00000000-0005-0000-0000-000085570000}"/>
    <cellStyle name="Total 3 6 2 2 2 2 2" xfId="22406" xr:uid="{00000000-0005-0000-0000-000086570000}"/>
    <cellStyle name="Total 3 6 2 2 2 3" xfId="22407" xr:uid="{00000000-0005-0000-0000-000087570000}"/>
    <cellStyle name="Total 3 6 2 2 2 3 2" xfId="22408" xr:uid="{00000000-0005-0000-0000-000088570000}"/>
    <cellStyle name="Total 3 6 2 2 2 3 2 2" xfId="30203" xr:uid="{00000000-0005-0000-0000-0000FB750000}"/>
    <cellStyle name="Total 3 6 2 2 2 3 3" xfId="28890" xr:uid="{00000000-0005-0000-0000-0000DA700000}"/>
    <cellStyle name="Total 3 6 2 2 2 4" xfId="22409" xr:uid="{00000000-0005-0000-0000-000089570000}"/>
    <cellStyle name="Total 3 6 2 2 2 4 2" xfId="30914" xr:uid="{00000000-0005-0000-0000-0000C2780000}"/>
    <cellStyle name="Total 3 6 2 2 3" xfId="22410" xr:uid="{00000000-0005-0000-0000-00008A570000}"/>
    <cellStyle name="Total 3 6 2 2 3 2" xfId="22411" xr:uid="{00000000-0005-0000-0000-00008B570000}"/>
    <cellStyle name="Total 3 6 2 2 3 2 2" xfId="29933" xr:uid="{00000000-0005-0000-0000-0000ED740000}"/>
    <cellStyle name="Total 3 6 2 2 4" xfId="22412" xr:uid="{00000000-0005-0000-0000-00008C570000}"/>
    <cellStyle name="Total 3 6 2 2 4 2" xfId="22413" xr:uid="{00000000-0005-0000-0000-00008D570000}"/>
    <cellStyle name="Total 3 6 2 2 5" xfId="22414" xr:uid="{00000000-0005-0000-0000-00008E570000}"/>
    <cellStyle name="Total 3 6 2 2 5 2" xfId="29079" xr:uid="{00000000-0005-0000-0000-000097710000}"/>
    <cellStyle name="Total 3 6 2 2 6" xfId="27120" xr:uid="{00000000-0005-0000-0000-0000F0690000}"/>
    <cellStyle name="Total 3 6 2 3" xfId="22415" xr:uid="{00000000-0005-0000-0000-00008F570000}"/>
    <cellStyle name="Total 3 6 2 3 2" xfId="22416" xr:uid="{00000000-0005-0000-0000-000090570000}"/>
    <cellStyle name="Total 3 6 2 3 2 2" xfId="22417" xr:uid="{00000000-0005-0000-0000-000091570000}"/>
    <cellStyle name="Total 3 6 2 3 3" xfId="22418" xr:uid="{00000000-0005-0000-0000-000092570000}"/>
    <cellStyle name="Total 3 6 2 3 3 2" xfId="22419" xr:uid="{00000000-0005-0000-0000-000093570000}"/>
    <cellStyle name="Total 3 6 2 3 3 3" xfId="31311" xr:uid="{00000000-0005-0000-0000-00004F7A0000}"/>
    <cellStyle name="Total 3 6 2 3 4" xfId="22420" xr:uid="{00000000-0005-0000-0000-000094570000}"/>
    <cellStyle name="Total 3 6 2 4" xfId="22421" xr:uid="{00000000-0005-0000-0000-000095570000}"/>
    <cellStyle name="Total 3 6 2 4 2" xfId="22422" xr:uid="{00000000-0005-0000-0000-000096570000}"/>
    <cellStyle name="Total 3 6 2 5" xfId="22423" xr:uid="{00000000-0005-0000-0000-000097570000}"/>
    <cellStyle name="Total 3 6 2 5 2" xfId="22424" xr:uid="{00000000-0005-0000-0000-000098570000}"/>
    <cellStyle name="Total 3 6 2 6" xfId="22425" xr:uid="{00000000-0005-0000-0000-000099570000}"/>
    <cellStyle name="Total 3 6 3" xfId="1760" xr:uid="{00000000-0005-0000-0000-0000E0060000}"/>
    <cellStyle name="Total 3 6 3 2" xfId="2745" xr:uid="{00000000-0005-0000-0000-0000B90A0000}"/>
    <cellStyle name="Total 3 6 3 2 2" xfId="22426" xr:uid="{00000000-0005-0000-0000-00009A570000}"/>
    <cellStyle name="Total 3 6 3 2 2 2" xfId="22427" xr:uid="{00000000-0005-0000-0000-00009B570000}"/>
    <cellStyle name="Total 3 6 3 2 2 2 2" xfId="22428" xr:uid="{00000000-0005-0000-0000-00009C570000}"/>
    <cellStyle name="Total 3 6 3 2 2 3" xfId="22429" xr:uid="{00000000-0005-0000-0000-00009D570000}"/>
    <cellStyle name="Total 3 6 3 2 2 3 2" xfId="22430" xr:uid="{00000000-0005-0000-0000-00009E570000}"/>
    <cellStyle name="Total 3 6 3 2 2 4" xfId="22431" xr:uid="{00000000-0005-0000-0000-00009F570000}"/>
    <cellStyle name="Total 3 6 3 2 2 5" xfId="25546" xr:uid="{00000000-0005-0000-0000-0000CA630000}"/>
    <cellStyle name="Total 3 6 3 2 3" xfId="22432" xr:uid="{00000000-0005-0000-0000-0000A0570000}"/>
    <cellStyle name="Total 3 6 3 2 3 2" xfId="22433" xr:uid="{00000000-0005-0000-0000-0000A1570000}"/>
    <cellStyle name="Total 3 6 3 2 4" xfId="22434" xr:uid="{00000000-0005-0000-0000-0000A2570000}"/>
    <cellStyle name="Total 3 6 3 2 4 2" xfId="22435" xr:uid="{00000000-0005-0000-0000-0000A3570000}"/>
    <cellStyle name="Total 3 6 3 2 4 3" xfId="25834" xr:uid="{00000000-0005-0000-0000-0000EA640000}"/>
    <cellStyle name="Total 3 6 3 2 5" xfId="22436" xr:uid="{00000000-0005-0000-0000-0000A4570000}"/>
    <cellStyle name="Total 3 6 3 2 6" xfId="26939" xr:uid="{00000000-0005-0000-0000-00003B690000}"/>
    <cellStyle name="Total 3 6 3 3" xfId="22437" xr:uid="{00000000-0005-0000-0000-0000A5570000}"/>
    <cellStyle name="Total 3 6 3 3 2" xfId="22438" xr:uid="{00000000-0005-0000-0000-0000A6570000}"/>
    <cellStyle name="Total 3 6 3 3 2 2" xfId="22439" xr:uid="{00000000-0005-0000-0000-0000A7570000}"/>
    <cellStyle name="Total 3 6 3 3 2 2 2" xfId="26627" xr:uid="{00000000-0005-0000-0000-000003680000}"/>
    <cellStyle name="Total 3 6 3 3 3" xfId="22440" xr:uid="{00000000-0005-0000-0000-0000A8570000}"/>
    <cellStyle name="Total 3 6 3 3 3 2" xfId="22441" xr:uid="{00000000-0005-0000-0000-0000A9570000}"/>
    <cellStyle name="Total 3 6 3 3 4" xfId="22442" xr:uid="{00000000-0005-0000-0000-0000AA570000}"/>
    <cellStyle name="Total 3 6 3 4" xfId="22443" xr:uid="{00000000-0005-0000-0000-0000AB570000}"/>
    <cellStyle name="Total 3 6 3 4 2" xfId="22444" xr:uid="{00000000-0005-0000-0000-0000AC570000}"/>
    <cellStyle name="Total 3 6 3 5" xfId="22445" xr:uid="{00000000-0005-0000-0000-0000AD570000}"/>
    <cellStyle name="Total 3 6 3 5 2" xfId="22446" xr:uid="{00000000-0005-0000-0000-0000AE570000}"/>
    <cellStyle name="Total 3 6 3 6" xfId="22447" xr:uid="{00000000-0005-0000-0000-0000AF570000}"/>
    <cellStyle name="Total 3 6 3 7" xfId="31890" xr:uid="{00000000-0005-0000-0000-0000927C0000}"/>
    <cellStyle name="Total 3 6 4" xfId="2169" xr:uid="{00000000-0005-0000-0000-000079080000}"/>
    <cellStyle name="Total 3 6 4 2" xfId="22448" xr:uid="{00000000-0005-0000-0000-0000B0570000}"/>
    <cellStyle name="Total 3 6 4 2 2" xfId="22449" xr:uid="{00000000-0005-0000-0000-0000B1570000}"/>
    <cellStyle name="Total 3 6 4 2 2 2" xfId="22450" xr:uid="{00000000-0005-0000-0000-0000B2570000}"/>
    <cellStyle name="Total 3 6 4 2 2 3" xfId="26078" xr:uid="{00000000-0005-0000-0000-0000DE650000}"/>
    <cellStyle name="Total 3 6 4 2 3" xfId="22451" xr:uid="{00000000-0005-0000-0000-0000B3570000}"/>
    <cellStyle name="Total 3 6 4 2 3 2" xfId="22452" xr:uid="{00000000-0005-0000-0000-0000B4570000}"/>
    <cellStyle name="Total 3 6 4 2 3 2 2" xfId="29812" xr:uid="{00000000-0005-0000-0000-000074740000}"/>
    <cellStyle name="Total 3 6 4 2 3 3" xfId="26788" xr:uid="{00000000-0005-0000-0000-0000A4680000}"/>
    <cellStyle name="Total 3 6 4 2 4" xfId="22453" xr:uid="{00000000-0005-0000-0000-0000B5570000}"/>
    <cellStyle name="Total 3 6 4 3" xfId="22454" xr:uid="{00000000-0005-0000-0000-0000B6570000}"/>
    <cellStyle name="Total 3 6 4 3 2" xfId="22455" xr:uid="{00000000-0005-0000-0000-0000B7570000}"/>
    <cellStyle name="Total 3 6 4 4" xfId="22456" xr:uid="{00000000-0005-0000-0000-0000B8570000}"/>
    <cellStyle name="Total 3 6 4 4 2" xfId="22457" xr:uid="{00000000-0005-0000-0000-0000B9570000}"/>
    <cellStyle name="Total 3 6 4 5" xfId="22458" xr:uid="{00000000-0005-0000-0000-0000BA570000}"/>
    <cellStyle name="Total 3 6 4 5 2" xfId="26090" xr:uid="{00000000-0005-0000-0000-0000EA650000}"/>
    <cellStyle name="Total 3 6 4 6" xfId="32190" xr:uid="{00000000-0005-0000-0000-0000BE7D0000}"/>
    <cellStyle name="Total 3 6 5" xfId="22459" xr:uid="{00000000-0005-0000-0000-0000BB570000}"/>
    <cellStyle name="Total 3 6 5 2" xfId="22460" xr:uid="{00000000-0005-0000-0000-0000BC570000}"/>
    <cellStyle name="Total 3 6 5 2 2" xfId="22461" xr:uid="{00000000-0005-0000-0000-0000BD570000}"/>
    <cellStyle name="Total 3 6 5 3" xfId="22462" xr:uid="{00000000-0005-0000-0000-0000BE570000}"/>
    <cellStyle name="Total 3 6 5 3 2" xfId="22463" xr:uid="{00000000-0005-0000-0000-0000BF570000}"/>
    <cellStyle name="Total 3 6 5 3 2 2" xfId="27073" xr:uid="{00000000-0005-0000-0000-0000C1690000}"/>
    <cellStyle name="Total 3 6 5 4" xfId="22464" xr:uid="{00000000-0005-0000-0000-0000C0570000}"/>
    <cellStyle name="Total 3 6 5 5" xfId="32538" xr:uid="{00000000-0005-0000-0000-00001A7F0000}"/>
    <cellStyle name="Total 3 6 6" xfId="22465" xr:uid="{00000000-0005-0000-0000-0000C1570000}"/>
    <cellStyle name="Total 3 6 6 2" xfId="22466" xr:uid="{00000000-0005-0000-0000-0000C2570000}"/>
    <cellStyle name="Total 3 6 7" xfId="22467" xr:uid="{00000000-0005-0000-0000-0000C3570000}"/>
    <cellStyle name="Total 3 6 7 2" xfId="22468" xr:uid="{00000000-0005-0000-0000-0000C4570000}"/>
    <cellStyle name="Total 3 6 7 2 2" xfId="26164" xr:uid="{00000000-0005-0000-0000-000034660000}"/>
    <cellStyle name="Total 3 6 8" xfId="22469" xr:uid="{00000000-0005-0000-0000-0000C5570000}"/>
    <cellStyle name="Total 3 6 9" xfId="31568" xr:uid="{00000000-0005-0000-0000-0000507B0000}"/>
    <cellStyle name="Total 3 7" xfId="1145" xr:uid="{00000000-0005-0000-0000-000079040000}"/>
    <cellStyle name="Total 3 7 2" xfId="2148" xr:uid="{00000000-0005-0000-0000-000064080000}"/>
    <cellStyle name="Total 3 7 2 2" xfId="22470" xr:uid="{00000000-0005-0000-0000-0000C6570000}"/>
    <cellStyle name="Total 3 7 2 2 2" xfId="22471" xr:uid="{00000000-0005-0000-0000-0000C7570000}"/>
    <cellStyle name="Total 3 7 2 2 2 2" xfId="22472" xr:uid="{00000000-0005-0000-0000-0000C8570000}"/>
    <cellStyle name="Total 3 7 2 2 2 3" xfId="25571" xr:uid="{00000000-0005-0000-0000-0000E3630000}"/>
    <cellStyle name="Total 3 7 2 2 3" xfId="22473" xr:uid="{00000000-0005-0000-0000-0000C9570000}"/>
    <cellStyle name="Total 3 7 2 2 3 2" xfId="22474" xr:uid="{00000000-0005-0000-0000-0000CA570000}"/>
    <cellStyle name="Total 3 7 2 2 4" xfId="22475" xr:uid="{00000000-0005-0000-0000-0000CB570000}"/>
    <cellStyle name="Total 3 7 2 2 4 2" xfId="30030" xr:uid="{00000000-0005-0000-0000-00004E750000}"/>
    <cellStyle name="Total 3 7 2 2 5" xfId="27497" xr:uid="{00000000-0005-0000-0000-0000696B0000}"/>
    <cellStyle name="Total 3 7 2 3" xfId="22476" xr:uid="{00000000-0005-0000-0000-0000CC570000}"/>
    <cellStyle name="Total 3 7 2 3 2" xfId="22477" xr:uid="{00000000-0005-0000-0000-0000CD570000}"/>
    <cellStyle name="Total 3 7 2 4" xfId="22478" xr:uid="{00000000-0005-0000-0000-0000CE570000}"/>
    <cellStyle name="Total 3 7 2 4 2" xfId="22479" xr:uid="{00000000-0005-0000-0000-0000CF570000}"/>
    <cellStyle name="Total 3 7 2 4 2 2" xfId="26072" xr:uid="{00000000-0005-0000-0000-0000D8650000}"/>
    <cellStyle name="Total 3 7 2 5" xfId="22480" xr:uid="{00000000-0005-0000-0000-0000D0570000}"/>
    <cellStyle name="Total 3 7 2 6" xfId="32178" xr:uid="{00000000-0005-0000-0000-0000B27D0000}"/>
    <cellStyle name="Total 3 7 3" xfId="22481" xr:uid="{00000000-0005-0000-0000-0000D1570000}"/>
    <cellStyle name="Total 3 7 3 2" xfId="22482" xr:uid="{00000000-0005-0000-0000-0000D2570000}"/>
    <cellStyle name="Total 3 7 3 2 2" xfId="22483" xr:uid="{00000000-0005-0000-0000-0000D3570000}"/>
    <cellStyle name="Total 3 7 3 3" xfId="22484" xr:uid="{00000000-0005-0000-0000-0000D4570000}"/>
    <cellStyle name="Total 3 7 3 3 2" xfId="22485" xr:uid="{00000000-0005-0000-0000-0000D5570000}"/>
    <cellStyle name="Total 3 7 3 4" xfId="22486" xr:uid="{00000000-0005-0000-0000-0000D6570000}"/>
    <cellStyle name="Total 3 7 3 4 2" xfId="28506" xr:uid="{00000000-0005-0000-0000-00005A6F0000}"/>
    <cellStyle name="Total 3 7 3 5" xfId="32526" xr:uid="{00000000-0005-0000-0000-00000E7F0000}"/>
    <cellStyle name="Total 3 7 4" xfId="22487" xr:uid="{00000000-0005-0000-0000-0000D7570000}"/>
    <cellStyle name="Total 3 7 4 2" xfId="22488" xr:uid="{00000000-0005-0000-0000-0000D8570000}"/>
    <cellStyle name="Total 3 7 4 3" xfId="28090" xr:uid="{00000000-0005-0000-0000-0000BA6D0000}"/>
    <cellStyle name="Total 3 7 5" xfId="22489" xr:uid="{00000000-0005-0000-0000-0000D9570000}"/>
    <cellStyle name="Total 3 7 5 2" xfId="22490" xr:uid="{00000000-0005-0000-0000-0000DA570000}"/>
    <cellStyle name="Total 3 7 5 2 2" xfId="28605" xr:uid="{00000000-0005-0000-0000-0000BD6F0000}"/>
    <cellStyle name="Total 3 7 6" xfId="22491" xr:uid="{00000000-0005-0000-0000-0000DB570000}"/>
    <cellStyle name="Total 3 8" xfId="1097" xr:uid="{00000000-0005-0000-0000-000049040000}"/>
    <cellStyle name="Total 3 8 2" xfId="2106" xr:uid="{00000000-0005-0000-0000-00003A080000}"/>
    <cellStyle name="Total 3 8 2 2" xfId="22492" xr:uid="{00000000-0005-0000-0000-0000DC570000}"/>
    <cellStyle name="Total 3 8 2 2 2" xfId="22493" xr:uid="{00000000-0005-0000-0000-0000DD570000}"/>
    <cellStyle name="Total 3 8 2 2 2 2" xfId="22494" xr:uid="{00000000-0005-0000-0000-0000DE570000}"/>
    <cellStyle name="Total 3 8 2 2 3" xfId="22495" xr:uid="{00000000-0005-0000-0000-0000DF570000}"/>
    <cellStyle name="Total 3 8 2 2 3 2" xfId="22496" xr:uid="{00000000-0005-0000-0000-0000E0570000}"/>
    <cellStyle name="Total 3 8 2 2 3 2 2" xfId="29355" xr:uid="{00000000-0005-0000-0000-0000AB720000}"/>
    <cellStyle name="Total 3 8 2 2 3 3" xfId="29961" xr:uid="{00000000-0005-0000-0000-000009750000}"/>
    <cellStyle name="Total 3 8 2 2 4" xfId="22497" xr:uid="{00000000-0005-0000-0000-0000E1570000}"/>
    <cellStyle name="Total 3 8 2 3" xfId="22498" xr:uid="{00000000-0005-0000-0000-0000E2570000}"/>
    <cellStyle name="Total 3 8 2 3 2" xfId="22499" xr:uid="{00000000-0005-0000-0000-0000E3570000}"/>
    <cellStyle name="Total 3 8 2 3 3" xfId="25800" xr:uid="{00000000-0005-0000-0000-0000C8640000}"/>
    <cellStyle name="Total 3 8 2 4" xfId="22500" xr:uid="{00000000-0005-0000-0000-0000E4570000}"/>
    <cellStyle name="Total 3 8 2 4 2" xfId="22501" xr:uid="{00000000-0005-0000-0000-0000E5570000}"/>
    <cellStyle name="Total 3 8 2 5" xfId="22502" xr:uid="{00000000-0005-0000-0000-0000E6570000}"/>
    <cellStyle name="Total 3 8 2 5 2" xfId="29406" xr:uid="{00000000-0005-0000-0000-0000DE720000}"/>
    <cellStyle name="Total 3 8 2 6" xfId="32151" xr:uid="{00000000-0005-0000-0000-0000977D0000}"/>
    <cellStyle name="Total 3 8 3" xfId="22503" xr:uid="{00000000-0005-0000-0000-0000E7570000}"/>
    <cellStyle name="Total 3 8 3 2" xfId="22504" xr:uid="{00000000-0005-0000-0000-0000E8570000}"/>
    <cellStyle name="Total 3 8 3 2 2" xfId="22505" xr:uid="{00000000-0005-0000-0000-0000E9570000}"/>
    <cellStyle name="Total 3 8 3 2 3" xfId="30360" xr:uid="{00000000-0005-0000-0000-000098760000}"/>
    <cellStyle name="Total 3 8 3 3" xfId="22506" xr:uid="{00000000-0005-0000-0000-0000EA570000}"/>
    <cellStyle name="Total 3 8 3 3 2" xfId="22507" xr:uid="{00000000-0005-0000-0000-0000EB570000}"/>
    <cellStyle name="Total 3 8 3 4" xfId="22508" xr:uid="{00000000-0005-0000-0000-0000EC570000}"/>
    <cellStyle name="Total 3 8 3 5" xfId="28683" xr:uid="{00000000-0005-0000-0000-00000B700000}"/>
    <cellStyle name="Total 3 8 4" xfId="22509" xr:uid="{00000000-0005-0000-0000-0000ED570000}"/>
    <cellStyle name="Total 3 8 4 2" xfId="22510" xr:uid="{00000000-0005-0000-0000-0000EE570000}"/>
    <cellStyle name="Total 3 8 5" xfId="22511" xr:uid="{00000000-0005-0000-0000-0000EF570000}"/>
    <cellStyle name="Total 3 8 5 2" xfId="22512" xr:uid="{00000000-0005-0000-0000-0000F0570000}"/>
    <cellStyle name="Total 3 8 6" xfId="22513" xr:uid="{00000000-0005-0000-0000-0000F1570000}"/>
    <cellStyle name="Total 3 8 7" xfId="25322" xr:uid="{00000000-0005-0000-0000-0000EA620000}"/>
    <cellStyle name="Total 3 9" xfId="1186" xr:uid="{00000000-0005-0000-0000-0000A2040000}"/>
    <cellStyle name="Total 3 9 2" xfId="22514" xr:uid="{00000000-0005-0000-0000-0000F2570000}"/>
    <cellStyle name="Total 3 9 2 2" xfId="22515" xr:uid="{00000000-0005-0000-0000-0000F3570000}"/>
    <cellStyle name="Total 3 9 2 2 2" xfId="22516" xr:uid="{00000000-0005-0000-0000-0000F4570000}"/>
    <cellStyle name="Total 3 9 2 3" xfId="22517" xr:uid="{00000000-0005-0000-0000-0000F5570000}"/>
    <cellStyle name="Total 3 9 2 3 2" xfId="22518" xr:uid="{00000000-0005-0000-0000-0000F6570000}"/>
    <cellStyle name="Total 3 9 2 4" xfId="22519" xr:uid="{00000000-0005-0000-0000-0000F7570000}"/>
    <cellStyle name="Total 3 9 2 5" xfId="32548" xr:uid="{00000000-0005-0000-0000-0000247F0000}"/>
    <cellStyle name="Total 3 9 3" xfId="22520" xr:uid="{00000000-0005-0000-0000-0000F8570000}"/>
    <cellStyle name="Total 3 9 3 2" xfId="22521" xr:uid="{00000000-0005-0000-0000-0000F9570000}"/>
    <cellStyle name="Total 3 9 4" xfId="22522" xr:uid="{00000000-0005-0000-0000-0000FA570000}"/>
    <cellStyle name="Total 3 9 4 2" xfId="22523" xr:uid="{00000000-0005-0000-0000-0000FB570000}"/>
    <cellStyle name="Total 3 9 4 3" xfId="26693" xr:uid="{00000000-0005-0000-0000-000045680000}"/>
    <cellStyle name="Total 3 9 5" xfId="22524" xr:uid="{00000000-0005-0000-0000-0000FC570000}"/>
    <cellStyle name="Total 3 9 6" xfId="31967" xr:uid="{00000000-0005-0000-0000-0000DF7C0000}"/>
    <cellStyle name="Total 4" xfId="315" xr:uid="{00000000-0005-0000-0000-00003B010000}"/>
    <cellStyle name="Total 4 10" xfId="2851" xr:uid="{00000000-0005-0000-0000-0000230B0000}"/>
    <cellStyle name="Total 4 10 2" xfId="22525" xr:uid="{00000000-0005-0000-0000-0000FD570000}"/>
    <cellStyle name="Total 4 10 2 2" xfId="22526" xr:uid="{00000000-0005-0000-0000-0000FE570000}"/>
    <cellStyle name="Total 4 10 2 3" xfId="30918" xr:uid="{00000000-0005-0000-0000-0000C6780000}"/>
    <cellStyle name="Total 4 10 3" xfId="22527" xr:uid="{00000000-0005-0000-0000-0000FF570000}"/>
    <cellStyle name="Total 4 10 3 2" xfId="22528" xr:uid="{00000000-0005-0000-0000-000000580000}"/>
    <cellStyle name="Total 4 10 4" xfId="22529" xr:uid="{00000000-0005-0000-0000-000001580000}"/>
    <cellStyle name="Total 4 10 5" xfId="26896" xr:uid="{00000000-0005-0000-0000-000010690000}"/>
    <cellStyle name="Total 4 11" xfId="22530" xr:uid="{00000000-0005-0000-0000-000002580000}"/>
    <cellStyle name="Total 4 11 2" xfId="22531" xr:uid="{00000000-0005-0000-0000-000003580000}"/>
    <cellStyle name="Total 4 11 2 2" xfId="27523" xr:uid="{00000000-0005-0000-0000-0000836B0000}"/>
    <cellStyle name="Total 4 11 3" xfId="27951" xr:uid="{00000000-0005-0000-0000-00002F6D0000}"/>
    <cellStyle name="Total 4 12" xfId="22532" xr:uid="{00000000-0005-0000-0000-000004580000}"/>
    <cellStyle name="Total 4 12 2" xfId="22533" xr:uid="{00000000-0005-0000-0000-000005580000}"/>
    <cellStyle name="Total 4 13" xfId="22534" xr:uid="{00000000-0005-0000-0000-000006580000}"/>
    <cellStyle name="Total 4 2" xfId="817" xr:uid="{00000000-0005-0000-0000-000031030000}"/>
    <cellStyle name="Total 4 2 10" xfId="22535" xr:uid="{00000000-0005-0000-0000-000007580000}"/>
    <cellStyle name="Total 4 2 11" xfId="31356" xr:uid="{00000000-0005-0000-0000-00007C7A0000}"/>
    <cellStyle name="Total 4 2 2" xfId="1026" xr:uid="{00000000-0005-0000-0000-000002040000}"/>
    <cellStyle name="Total 4 2 2 10" xfId="22536" xr:uid="{00000000-0005-0000-0000-000008580000}"/>
    <cellStyle name="Total 4 2 2 11" xfId="31426" xr:uid="{00000000-0005-0000-0000-0000C27A0000}"/>
    <cellStyle name="Total 4 2 2 2" xfId="1199" xr:uid="{00000000-0005-0000-0000-0000AF040000}"/>
    <cellStyle name="Total 4 2 2 2 2" xfId="1510" xr:uid="{00000000-0005-0000-0000-0000E6050000}"/>
    <cellStyle name="Total 4 2 2 2 2 2" xfId="2501" xr:uid="{00000000-0005-0000-0000-0000C5090000}"/>
    <cellStyle name="Total 4 2 2 2 2 2 2" xfId="22537" xr:uid="{00000000-0005-0000-0000-000009580000}"/>
    <cellStyle name="Total 4 2 2 2 2 2 2 2" xfId="22538" xr:uid="{00000000-0005-0000-0000-00000A580000}"/>
    <cellStyle name="Total 4 2 2 2 2 2 2 2 2" xfId="22539" xr:uid="{00000000-0005-0000-0000-00000B580000}"/>
    <cellStyle name="Total 4 2 2 2 2 2 2 2 3" xfId="31211" xr:uid="{00000000-0005-0000-0000-0000EB790000}"/>
    <cellStyle name="Total 4 2 2 2 2 2 2 3" xfId="22540" xr:uid="{00000000-0005-0000-0000-00000C580000}"/>
    <cellStyle name="Total 4 2 2 2 2 2 2 3 2" xfId="22541" xr:uid="{00000000-0005-0000-0000-00000D580000}"/>
    <cellStyle name="Total 4 2 2 2 2 2 2 4" xfId="22542" xr:uid="{00000000-0005-0000-0000-00000E580000}"/>
    <cellStyle name="Total 4 2 2 2 2 2 2 4 2" xfId="30808" xr:uid="{00000000-0005-0000-0000-000058780000}"/>
    <cellStyle name="Total 4 2 2 2 2 2 2 5" xfId="26606" xr:uid="{00000000-0005-0000-0000-0000EE670000}"/>
    <cellStyle name="Total 4 2 2 2 2 2 3" xfId="22543" xr:uid="{00000000-0005-0000-0000-00000F580000}"/>
    <cellStyle name="Total 4 2 2 2 2 2 3 2" xfId="22544" xr:uid="{00000000-0005-0000-0000-000010580000}"/>
    <cellStyle name="Total 4 2 2 2 2 2 4" xfId="22545" xr:uid="{00000000-0005-0000-0000-000011580000}"/>
    <cellStyle name="Total 4 2 2 2 2 2 4 2" xfId="22546" xr:uid="{00000000-0005-0000-0000-000012580000}"/>
    <cellStyle name="Total 4 2 2 2 2 2 5" xfId="22547" xr:uid="{00000000-0005-0000-0000-000013580000}"/>
    <cellStyle name="Total 4 2 2 2 2 2 6" xfId="25217" xr:uid="{00000000-0005-0000-0000-000081620000}"/>
    <cellStyle name="Total 4 2 2 2 2 3" xfId="22548" xr:uid="{00000000-0005-0000-0000-000014580000}"/>
    <cellStyle name="Total 4 2 2 2 2 3 2" xfId="22549" xr:uid="{00000000-0005-0000-0000-000015580000}"/>
    <cellStyle name="Total 4 2 2 2 2 3 2 2" xfId="22550" xr:uid="{00000000-0005-0000-0000-000016580000}"/>
    <cellStyle name="Total 4 2 2 2 2 3 3" xfId="22551" xr:uid="{00000000-0005-0000-0000-000017580000}"/>
    <cellStyle name="Total 4 2 2 2 2 3 3 2" xfId="22552" xr:uid="{00000000-0005-0000-0000-000018580000}"/>
    <cellStyle name="Total 4 2 2 2 2 3 3 3" xfId="25581" xr:uid="{00000000-0005-0000-0000-0000ED630000}"/>
    <cellStyle name="Total 4 2 2 2 2 3 4" xfId="22553" xr:uid="{00000000-0005-0000-0000-000019580000}"/>
    <cellStyle name="Total 4 2 2 2 2 3 5" xfId="29257" xr:uid="{00000000-0005-0000-0000-000049720000}"/>
    <cellStyle name="Total 4 2 2 2 2 4" xfId="22554" xr:uid="{00000000-0005-0000-0000-00001A580000}"/>
    <cellStyle name="Total 4 2 2 2 2 4 2" xfId="22555" xr:uid="{00000000-0005-0000-0000-00001B580000}"/>
    <cellStyle name="Total 4 2 2 2 2 5" xfId="22556" xr:uid="{00000000-0005-0000-0000-00001C580000}"/>
    <cellStyle name="Total 4 2 2 2 2 5 2" xfId="22557" xr:uid="{00000000-0005-0000-0000-00001D580000}"/>
    <cellStyle name="Total 4 2 2 2 2 5 3" xfId="25374" xr:uid="{00000000-0005-0000-0000-00001E630000}"/>
    <cellStyle name="Total 4 2 2 2 2 6" xfId="22558" xr:uid="{00000000-0005-0000-0000-00001E580000}"/>
    <cellStyle name="Total 4 2 2 2 2 7" xfId="29308" xr:uid="{00000000-0005-0000-0000-00007C720000}"/>
    <cellStyle name="Total 4 2 2 2 3" xfId="1772" xr:uid="{00000000-0005-0000-0000-0000EC060000}"/>
    <cellStyle name="Total 4 2 2 2 3 2" xfId="2757" xr:uid="{00000000-0005-0000-0000-0000C50A0000}"/>
    <cellStyle name="Total 4 2 2 2 3 2 2" xfId="22559" xr:uid="{00000000-0005-0000-0000-00001F580000}"/>
    <cellStyle name="Total 4 2 2 2 3 2 2 2" xfId="22560" xr:uid="{00000000-0005-0000-0000-000020580000}"/>
    <cellStyle name="Total 4 2 2 2 3 2 2 2 2" xfId="22561" xr:uid="{00000000-0005-0000-0000-000021580000}"/>
    <cellStyle name="Total 4 2 2 2 3 2 2 3" xfId="22562" xr:uid="{00000000-0005-0000-0000-000022580000}"/>
    <cellStyle name="Total 4 2 2 2 3 2 2 3 2" xfId="22563" xr:uid="{00000000-0005-0000-0000-000023580000}"/>
    <cellStyle name="Total 4 2 2 2 3 2 2 4" xfId="22564" xr:uid="{00000000-0005-0000-0000-000024580000}"/>
    <cellStyle name="Total 4 2 2 2 3 2 2 4 2" xfId="27042" xr:uid="{00000000-0005-0000-0000-0000A2690000}"/>
    <cellStyle name="Total 4 2 2 2 3 2 2 5" xfId="30223" xr:uid="{00000000-0005-0000-0000-00000F760000}"/>
    <cellStyle name="Total 4 2 2 2 3 2 3" xfId="22565" xr:uid="{00000000-0005-0000-0000-000025580000}"/>
    <cellStyle name="Total 4 2 2 2 3 2 3 2" xfId="22566" xr:uid="{00000000-0005-0000-0000-000026580000}"/>
    <cellStyle name="Total 4 2 2 2 3 2 3 2 2" xfId="28941" xr:uid="{00000000-0005-0000-0000-00000D710000}"/>
    <cellStyle name="Total 4 2 2 2 3 2 4" xfId="22567" xr:uid="{00000000-0005-0000-0000-000027580000}"/>
    <cellStyle name="Total 4 2 2 2 3 2 4 2" xfId="22568" xr:uid="{00000000-0005-0000-0000-000028580000}"/>
    <cellStyle name="Total 4 2 2 2 3 2 5" xfId="22569" xr:uid="{00000000-0005-0000-0000-000029580000}"/>
    <cellStyle name="Total 4 2 2 2 3 2 6" xfId="32334" xr:uid="{00000000-0005-0000-0000-00004E7E0000}"/>
    <cellStyle name="Total 4 2 2 2 3 3" xfId="22570" xr:uid="{00000000-0005-0000-0000-00002A580000}"/>
    <cellStyle name="Total 4 2 2 2 3 3 2" xfId="22571" xr:uid="{00000000-0005-0000-0000-00002B580000}"/>
    <cellStyle name="Total 4 2 2 2 3 3 2 2" xfId="22572" xr:uid="{00000000-0005-0000-0000-00002C580000}"/>
    <cellStyle name="Total 4 2 2 2 3 3 3" xfId="22573" xr:uid="{00000000-0005-0000-0000-00002D580000}"/>
    <cellStyle name="Total 4 2 2 2 3 3 3 2" xfId="22574" xr:uid="{00000000-0005-0000-0000-00002E580000}"/>
    <cellStyle name="Total 4 2 2 2 3 3 3 2 2" xfId="28819" xr:uid="{00000000-0005-0000-0000-000093700000}"/>
    <cellStyle name="Total 4 2 2 2 3 3 4" xfId="22575" xr:uid="{00000000-0005-0000-0000-00002F580000}"/>
    <cellStyle name="Total 4 2 2 2 3 3 4 2" xfId="29612" xr:uid="{00000000-0005-0000-0000-0000AC730000}"/>
    <cellStyle name="Total 4 2 2 2 3 4" xfId="22576" xr:uid="{00000000-0005-0000-0000-000030580000}"/>
    <cellStyle name="Total 4 2 2 2 3 4 2" xfId="22577" xr:uid="{00000000-0005-0000-0000-000031580000}"/>
    <cellStyle name="Total 4 2 2 2 3 5" xfId="22578" xr:uid="{00000000-0005-0000-0000-000032580000}"/>
    <cellStyle name="Total 4 2 2 2 3 5 2" xfId="22579" xr:uid="{00000000-0005-0000-0000-000033580000}"/>
    <cellStyle name="Total 4 2 2 2 3 6" xfId="22580" xr:uid="{00000000-0005-0000-0000-000034580000}"/>
    <cellStyle name="Total 4 2 2 2 3 7" xfId="31898" xr:uid="{00000000-0005-0000-0000-00009A7C0000}"/>
    <cellStyle name="Total 4 2 2 2 4" xfId="2197" xr:uid="{00000000-0005-0000-0000-000095080000}"/>
    <cellStyle name="Total 4 2 2 2 4 2" xfId="22581" xr:uid="{00000000-0005-0000-0000-000035580000}"/>
    <cellStyle name="Total 4 2 2 2 4 2 2" xfId="22582" xr:uid="{00000000-0005-0000-0000-000036580000}"/>
    <cellStyle name="Total 4 2 2 2 4 2 2 2" xfId="22583" xr:uid="{00000000-0005-0000-0000-000037580000}"/>
    <cellStyle name="Total 4 2 2 2 4 2 2 3" xfId="31240" xr:uid="{00000000-0005-0000-0000-0000087A0000}"/>
    <cellStyle name="Total 4 2 2 2 4 2 3" xfId="22584" xr:uid="{00000000-0005-0000-0000-000038580000}"/>
    <cellStyle name="Total 4 2 2 2 4 2 3 2" xfId="22585" xr:uid="{00000000-0005-0000-0000-000039580000}"/>
    <cellStyle name="Total 4 2 2 2 4 2 3 3" xfId="27759" xr:uid="{00000000-0005-0000-0000-00006F6C0000}"/>
    <cellStyle name="Total 4 2 2 2 4 2 4" xfId="22586" xr:uid="{00000000-0005-0000-0000-00003A580000}"/>
    <cellStyle name="Total 4 2 2 2 4 2 4 2" xfId="30382" xr:uid="{00000000-0005-0000-0000-0000AE760000}"/>
    <cellStyle name="Total 4 2 2 2 4 3" xfId="22587" xr:uid="{00000000-0005-0000-0000-00003B580000}"/>
    <cellStyle name="Total 4 2 2 2 4 3 2" xfId="22588" xr:uid="{00000000-0005-0000-0000-00003C580000}"/>
    <cellStyle name="Total 4 2 2 2 4 3 3" xfId="27933" xr:uid="{00000000-0005-0000-0000-00001D6D0000}"/>
    <cellStyle name="Total 4 2 2 2 4 4" xfId="22589" xr:uid="{00000000-0005-0000-0000-00003D580000}"/>
    <cellStyle name="Total 4 2 2 2 4 4 2" xfId="22590" xr:uid="{00000000-0005-0000-0000-00003E580000}"/>
    <cellStyle name="Total 4 2 2 2 4 4 2 2" xfId="30597" xr:uid="{00000000-0005-0000-0000-000085770000}"/>
    <cellStyle name="Total 4 2 2 2 4 5" xfId="22591" xr:uid="{00000000-0005-0000-0000-00003F580000}"/>
    <cellStyle name="Total 4 2 2 2 5" xfId="22592" xr:uid="{00000000-0005-0000-0000-000040580000}"/>
    <cellStyle name="Total 4 2 2 2 5 2" xfId="22593" xr:uid="{00000000-0005-0000-0000-000041580000}"/>
    <cellStyle name="Total 4 2 2 2 5 2 2" xfId="22594" xr:uid="{00000000-0005-0000-0000-000042580000}"/>
    <cellStyle name="Total 4 2 2 2 5 2 2 2" xfId="26295" xr:uid="{00000000-0005-0000-0000-0000B7660000}"/>
    <cellStyle name="Total 4 2 2 2 5 3" xfId="22595" xr:uid="{00000000-0005-0000-0000-000043580000}"/>
    <cellStyle name="Total 4 2 2 2 5 3 2" xfId="22596" xr:uid="{00000000-0005-0000-0000-000044580000}"/>
    <cellStyle name="Total 4 2 2 2 5 3 3" xfId="26237" xr:uid="{00000000-0005-0000-0000-00007D660000}"/>
    <cellStyle name="Total 4 2 2 2 5 4" xfId="22597" xr:uid="{00000000-0005-0000-0000-000045580000}"/>
    <cellStyle name="Total 4 2 2 2 5 4 2" xfId="27469" xr:uid="{00000000-0005-0000-0000-00004D6B0000}"/>
    <cellStyle name="Total 4 2 2 2 6" xfId="22598" xr:uid="{00000000-0005-0000-0000-000046580000}"/>
    <cellStyle name="Total 4 2 2 2 6 2" xfId="22599" xr:uid="{00000000-0005-0000-0000-000047580000}"/>
    <cellStyle name="Total 4 2 2 2 7" xfId="22600" xr:uid="{00000000-0005-0000-0000-000048580000}"/>
    <cellStyle name="Total 4 2 2 2 7 2" xfId="22601" xr:uid="{00000000-0005-0000-0000-000049580000}"/>
    <cellStyle name="Total 4 2 2 2 7 2 2" xfId="31266" xr:uid="{00000000-0005-0000-0000-0000227A0000}"/>
    <cellStyle name="Total 4 2 2 2 8" xfId="22602" xr:uid="{00000000-0005-0000-0000-00004A580000}"/>
    <cellStyle name="Total 4 2 2 2 9" xfId="29227" xr:uid="{00000000-0005-0000-0000-00002B720000}"/>
    <cellStyle name="Total 4 2 2 3" xfId="1444" xr:uid="{00000000-0005-0000-0000-0000A4050000}"/>
    <cellStyle name="Total 4 2 2 3 2" xfId="1706" xr:uid="{00000000-0005-0000-0000-0000AA060000}"/>
    <cellStyle name="Total 4 2 2 3 2 2" xfId="2691" xr:uid="{00000000-0005-0000-0000-0000830A0000}"/>
    <cellStyle name="Total 4 2 2 3 2 2 2" xfId="22603" xr:uid="{00000000-0005-0000-0000-00004B580000}"/>
    <cellStyle name="Total 4 2 2 3 2 2 2 2" xfId="22604" xr:uid="{00000000-0005-0000-0000-00004C580000}"/>
    <cellStyle name="Total 4 2 2 3 2 2 2 2 2" xfId="22605" xr:uid="{00000000-0005-0000-0000-00004D580000}"/>
    <cellStyle name="Total 4 2 2 3 2 2 2 3" xfId="22606" xr:uid="{00000000-0005-0000-0000-00004E580000}"/>
    <cellStyle name="Total 4 2 2 3 2 2 2 3 2" xfId="22607" xr:uid="{00000000-0005-0000-0000-00004F580000}"/>
    <cellStyle name="Total 4 2 2 3 2 2 2 4" xfId="22608" xr:uid="{00000000-0005-0000-0000-000050580000}"/>
    <cellStyle name="Total 4 2 2 3 2 2 3" xfId="22609" xr:uid="{00000000-0005-0000-0000-000051580000}"/>
    <cellStyle name="Total 4 2 2 3 2 2 3 2" xfId="22610" xr:uid="{00000000-0005-0000-0000-000052580000}"/>
    <cellStyle name="Total 4 2 2 3 2 2 3 3" xfId="27239" xr:uid="{00000000-0005-0000-0000-0000676A0000}"/>
    <cellStyle name="Total 4 2 2 3 2 2 4" xfId="22611" xr:uid="{00000000-0005-0000-0000-000053580000}"/>
    <cellStyle name="Total 4 2 2 3 2 2 4 2" xfId="22612" xr:uid="{00000000-0005-0000-0000-000054580000}"/>
    <cellStyle name="Total 4 2 2 3 2 2 5" xfId="22613" xr:uid="{00000000-0005-0000-0000-000055580000}"/>
    <cellStyle name="Total 4 2 2 3 2 2 6" xfId="27832" xr:uid="{00000000-0005-0000-0000-0000B86C0000}"/>
    <cellStyle name="Total 4 2 2 3 2 3" xfId="22614" xr:uid="{00000000-0005-0000-0000-000056580000}"/>
    <cellStyle name="Total 4 2 2 3 2 3 2" xfId="22615" xr:uid="{00000000-0005-0000-0000-000057580000}"/>
    <cellStyle name="Total 4 2 2 3 2 3 2 2" xfId="22616" xr:uid="{00000000-0005-0000-0000-000058580000}"/>
    <cellStyle name="Total 4 2 2 3 2 3 2 3" xfId="27060" xr:uid="{00000000-0005-0000-0000-0000B4690000}"/>
    <cellStyle name="Total 4 2 2 3 2 3 3" xfId="22617" xr:uid="{00000000-0005-0000-0000-000059580000}"/>
    <cellStyle name="Total 4 2 2 3 2 3 3 2" xfId="22618" xr:uid="{00000000-0005-0000-0000-00005A580000}"/>
    <cellStyle name="Total 4 2 2 3 2 3 3 3" xfId="29333" xr:uid="{00000000-0005-0000-0000-000095720000}"/>
    <cellStyle name="Total 4 2 2 3 2 3 4" xfId="22619" xr:uid="{00000000-0005-0000-0000-00005B580000}"/>
    <cellStyle name="Total 4 2 2 3 2 4" xfId="22620" xr:uid="{00000000-0005-0000-0000-00005C580000}"/>
    <cellStyle name="Total 4 2 2 3 2 4 2" xfId="22621" xr:uid="{00000000-0005-0000-0000-00005D580000}"/>
    <cellStyle name="Total 4 2 2 3 2 4 3" xfId="28710" xr:uid="{00000000-0005-0000-0000-000026700000}"/>
    <cellStyle name="Total 4 2 2 3 2 5" xfId="22622" xr:uid="{00000000-0005-0000-0000-00005E580000}"/>
    <cellStyle name="Total 4 2 2 3 2 5 2" xfId="22623" xr:uid="{00000000-0005-0000-0000-00005F580000}"/>
    <cellStyle name="Total 4 2 2 3 2 5 3" xfId="27762" xr:uid="{00000000-0005-0000-0000-0000726C0000}"/>
    <cellStyle name="Total 4 2 2 3 2 6" xfId="22624" xr:uid="{00000000-0005-0000-0000-000060580000}"/>
    <cellStyle name="Total 4 2 2 3 2 7" xfId="31859" xr:uid="{00000000-0005-0000-0000-0000737C0000}"/>
    <cellStyle name="Total 4 2 2 3 3" xfId="2435" xr:uid="{00000000-0005-0000-0000-000083090000}"/>
    <cellStyle name="Total 4 2 2 3 3 2" xfId="22625" xr:uid="{00000000-0005-0000-0000-000061580000}"/>
    <cellStyle name="Total 4 2 2 3 3 2 2" xfId="22626" xr:uid="{00000000-0005-0000-0000-000062580000}"/>
    <cellStyle name="Total 4 2 2 3 3 2 2 2" xfId="22627" xr:uid="{00000000-0005-0000-0000-000063580000}"/>
    <cellStyle name="Total 4 2 2 3 3 2 2 3" xfId="30555" xr:uid="{00000000-0005-0000-0000-00005B770000}"/>
    <cellStyle name="Total 4 2 2 3 3 2 3" xfId="22628" xr:uid="{00000000-0005-0000-0000-000064580000}"/>
    <cellStyle name="Total 4 2 2 3 3 2 3 2" xfId="22629" xr:uid="{00000000-0005-0000-0000-000065580000}"/>
    <cellStyle name="Total 4 2 2 3 3 2 4" xfId="22630" xr:uid="{00000000-0005-0000-0000-000066580000}"/>
    <cellStyle name="Total 4 2 2 3 3 3" xfId="22631" xr:uid="{00000000-0005-0000-0000-000067580000}"/>
    <cellStyle name="Total 4 2 2 3 3 3 2" xfId="22632" xr:uid="{00000000-0005-0000-0000-000068580000}"/>
    <cellStyle name="Total 4 2 2 3 3 4" xfId="22633" xr:uid="{00000000-0005-0000-0000-000069580000}"/>
    <cellStyle name="Total 4 2 2 3 3 4 2" xfId="22634" xr:uid="{00000000-0005-0000-0000-00006A580000}"/>
    <cellStyle name="Total 4 2 2 3 3 4 3" xfId="30015" xr:uid="{00000000-0005-0000-0000-00003F750000}"/>
    <cellStyle name="Total 4 2 2 3 3 5" xfId="22635" xr:uid="{00000000-0005-0000-0000-00006B580000}"/>
    <cellStyle name="Total 4 2 2 3 3 6" xfId="28019" xr:uid="{00000000-0005-0000-0000-0000736D0000}"/>
    <cellStyle name="Total 4 2 2 3 4" xfId="22636" xr:uid="{00000000-0005-0000-0000-00006C580000}"/>
    <cellStyle name="Total 4 2 2 3 4 2" xfId="22637" xr:uid="{00000000-0005-0000-0000-00006D580000}"/>
    <cellStyle name="Total 4 2 2 3 4 2 2" xfId="22638" xr:uid="{00000000-0005-0000-0000-00006E580000}"/>
    <cellStyle name="Total 4 2 2 3 4 3" xfId="22639" xr:uid="{00000000-0005-0000-0000-00006F580000}"/>
    <cellStyle name="Total 4 2 2 3 4 3 2" xfId="22640" xr:uid="{00000000-0005-0000-0000-000070580000}"/>
    <cellStyle name="Total 4 2 2 3 4 3 3" xfId="31216" xr:uid="{00000000-0005-0000-0000-0000F0790000}"/>
    <cellStyle name="Total 4 2 2 3 4 4" xfId="22641" xr:uid="{00000000-0005-0000-0000-000071580000}"/>
    <cellStyle name="Total 4 2 2 3 5" xfId="22642" xr:uid="{00000000-0005-0000-0000-000072580000}"/>
    <cellStyle name="Total 4 2 2 3 5 2" xfId="22643" xr:uid="{00000000-0005-0000-0000-000073580000}"/>
    <cellStyle name="Total 4 2 2 3 6" xfId="22644" xr:uid="{00000000-0005-0000-0000-000074580000}"/>
    <cellStyle name="Total 4 2 2 3 6 2" xfId="22645" xr:uid="{00000000-0005-0000-0000-000075580000}"/>
    <cellStyle name="Total 4 2 2 3 7" xfId="22646" xr:uid="{00000000-0005-0000-0000-000076580000}"/>
    <cellStyle name="Total 4 2 2 3 8" xfId="27667" xr:uid="{00000000-0005-0000-0000-0000136C0000}"/>
    <cellStyle name="Total 4 2 2 4" xfId="1293" xr:uid="{00000000-0005-0000-0000-00000D050000}"/>
    <cellStyle name="Total 4 2 2 4 2" xfId="2284" xr:uid="{00000000-0005-0000-0000-0000EC080000}"/>
    <cellStyle name="Total 4 2 2 4 2 2" xfId="22647" xr:uid="{00000000-0005-0000-0000-000077580000}"/>
    <cellStyle name="Total 4 2 2 4 2 2 2" xfId="22648" xr:uid="{00000000-0005-0000-0000-000078580000}"/>
    <cellStyle name="Total 4 2 2 4 2 2 2 2" xfId="22649" xr:uid="{00000000-0005-0000-0000-000079580000}"/>
    <cellStyle name="Total 4 2 2 4 2 2 3" xfId="22650" xr:uid="{00000000-0005-0000-0000-00007A580000}"/>
    <cellStyle name="Total 4 2 2 4 2 2 3 2" xfId="22651" xr:uid="{00000000-0005-0000-0000-00007B580000}"/>
    <cellStyle name="Total 4 2 2 4 2 2 4" xfId="22652" xr:uid="{00000000-0005-0000-0000-00007C580000}"/>
    <cellStyle name="Total 4 2 2 4 2 3" xfId="22653" xr:uid="{00000000-0005-0000-0000-00007D580000}"/>
    <cellStyle name="Total 4 2 2 4 2 3 2" xfId="22654" xr:uid="{00000000-0005-0000-0000-00007E580000}"/>
    <cellStyle name="Total 4 2 2 4 2 3 2 2" xfId="28619" xr:uid="{00000000-0005-0000-0000-0000CB6F0000}"/>
    <cellStyle name="Total 4 2 2 4 2 4" xfId="22655" xr:uid="{00000000-0005-0000-0000-00007F580000}"/>
    <cellStyle name="Total 4 2 2 4 2 4 2" xfId="22656" xr:uid="{00000000-0005-0000-0000-000080580000}"/>
    <cellStyle name="Total 4 2 2 4 2 4 3" xfId="26278" xr:uid="{00000000-0005-0000-0000-0000A6660000}"/>
    <cellStyle name="Total 4 2 2 4 2 5" xfId="22657" xr:uid="{00000000-0005-0000-0000-000081580000}"/>
    <cellStyle name="Total 4 2 2 4 3" xfId="22658" xr:uid="{00000000-0005-0000-0000-000082580000}"/>
    <cellStyle name="Total 4 2 2 4 3 2" xfId="22659" xr:uid="{00000000-0005-0000-0000-000083580000}"/>
    <cellStyle name="Total 4 2 2 4 3 2 2" xfId="22660" xr:uid="{00000000-0005-0000-0000-000084580000}"/>
    <cellStyle name="Total 4 2 2 4 3 2 2 2" xfId="30284" xr:uid="{00000000-0005-0000-0000-00004C760000}"/>
    <cellStyle name="Total 4 2 2 4 3 3" xfId="22661" xr:uid="{00000000-0005-0000-0000-000085580000}"/>
    <cellStyle name="Total 4 2 2 4 3 3 2" xfId="22662" xr:uid="{00000000-0005-0000-0000-000086580000}"/>
    <cellStyle name="Total 4 2 2 4 3 3 3" xfId="28963" xr:uid="{00000000-0005-0000-0000-000023710000}"/>
    <cellStyle name="Total 4 2 2 4 3 4" xfId="22663" xr:uid="{00000000-0005-0000-0000-000087580000}"/>
    <cellStyle name="Total 4 2 2 4 3 4 2" xfId="29316" xr:uid="{00000000-0005-0000-0000-000084720000}"/>
    <cellStyle name="Total 4 2 2 4 4" xfId="22664" xr:uid="{00000000-0005-0000-0000-000088580000}"/>
    <cellStyle name="Total 4 2 2 4 4 2" xfId="22665" xr:uid="{00000000-0005-0000-0000-000089580000}"/>
    <cellStyle name="Total 4 2 2 4 4 3" xfId="25951" xr:uid="{00000000-0005-0000-0000-00005F650000}"/>
    <cellStyle name="Total 4 2 2 4 5" xfId="22666" xr:uid="{00000000-0005-0000-0000-00008A580000}"/>
    <cellStyle name="Total 4 2 2 4 5 2" xfId="22667" xr:uid="{00000000-0005-0000-0000-00008B580000}"/>
    <cellStyle name="Total 4 2 2 4 5 2 2" xfId="31201" xr:uid="{00000000-0005-0000-0000-0000E1790000}"/>
    <cellStyle name="Total 4 2 2 4 6" xfId="22668" xr:uid="{00000000-0005-0000-0000-00008C580000}"/>
    <cellStyle name="Total 4 2 2 4 6 2" xfId="26150" xr:uid="{00000000-0005-0000-0000-000026660000}"/>
    <cellStyle name="Total 4 2 2 4 7" xfId="31667" xr:uid="{00000000-0005-0000-0000-0000B37B0000}"/>
    <cellStyle name="Total 4 2 2 5" xfId="1555" xr:uid="{00000000-0005-0000-0000-000013060000}"/>
    <cellStyle name="Total 4 2 2 5 2" xfId="2540" xr:uid="{00000000-0005-0000-0000-0000EC090000}"/>
    <cellStyle name="Total 4 2 2 5 2 2" xfId="22669" xr:uid="{00000000-0005-0000-0000-00008D580000}"/>
    <cellStyle name="Total 4 2 2 5 2 2 2" xfId="22670" xr:uid="{00000000-0005-0000-0000-00008E580000}"/>
    <cellStyle name="Total 4 2 2 5 2 2 2 2" xfId="22671" xr:uid="{00000000-0005-0000-0000-00008F580000}"/>
    <cellStyle name="Total 4 2 2 5 2 2 2 2 2" xfId="29080" xr:uid="{00000000-0005-0000-0000-000098710000}"/>
    <cellStyle name="Total 4 2 2 5 2 2 3" xfId="22672" xr:uid="{00000000-0005-0000-0000-000090580000}"/>
    <cellStyle name="Total 4 2 2 5 2 2 3 2" xfId="22673" xr:uid="{00000000-0005-0000-0000-000091580000}"/>
    <cellStyle name="Total 4 2 2 5 2 2 3 2 2" xfId="26501" xr:uid="{00000000-0005-0000-0000-000085670000}"/>
    <cellStyle name="Total 4 2 2 5 2 2 4" xfId="22674" xr:uid="{00000000-0005-0000-0000-000092580000}"/>
    <cellStyle name="Total 4 2 2 5 2 2 4 2" xfId="26756" xr:uid="{00000000-0005-0000-0000-000084680000}"/>
    <cellStyle name="Total 4 2 2 5 2 3" xfId="22675" xr:uid="{00000000-0005-0000-0000-000093580000}"/>
    <cellStyle name="Total 4 2 2 5 2 3 2" xfId="22676" xr:uid="{00000000-0005-0000-0000-000094580000}"/>
    <cellStyle name="Total 4 2 2 5 2 3 2 2" xfId="31151" xr:uid="{00000000-0005-0000-0000-0000AF790000}"/>
    <cellStyle name="Total 4 2 2 5 2 3 3" xfId="25430" xr:uid="{00000000-0005-0000-0000-000056630000}"/>
    <cellStyle name="Total 4 2 2 5 2 4" xfId="22677" xr:uid="{00000000-0005-0000-0000-000095580000}"/>
    <cellStyle name="Total 4 2 2 5 2 4 2" xfId="22678" xr:uid="{00000000-0005-0000-0000-000096580000}"/>
    <cellStyle name="Total 4 2 2 5 2 4 2 2" xfId="27705" xr:uid="{00000000-0005-0000-0000-0000396C0000}"/>
    <cellStyle name="Total 4 2 2 5 2 4 3" xfId="27604" xr:uid="{00000000-0005-0000-0000-0000D46B0000}"/>
    <cellStyle name="Total 4 2 2 5 2 5" xfId="22679" xr:uid="{00000000-0005-0000-0000-000097580000}"/>
    <cellStyle name="Total 4 2 2 5 2 6" xfId="27708" xr:uid="{00000000-0005-0000-0000-00003C6C0000}"/>
    <cellStyle name="Total 4 2 2 5 3" xfId="22680" xr:uid="{00000000-0005-0000-0000-000098580000}"/>
    <cellStyle name="Total 4 2 2 5 3 2" xfId="22681" xr:uid="{00000000-0005-0000-0000-000099580000}"/>
    <cellStyle name="Total 4 2 2 5 3 2 2" xfId="22682" xr:uid="{00000000-0005-0000-0000-00009A580000}"/>
    <cellStyle name="Total 4 2 2 5 3 3" xfId="22683" xr:uid="{00000000-0005-0000-0000-00009B580000}"/>
    <cellStyle name="Total 4 2 2 5 3 3 2" xfId="22684" xr:uid="{00000000-0005-0000-0000-00009C580000}"/>
    <cellStyle name="Total 4 2 2 5 3 4" xfId="22685" xr:uid="{00000000-0005-0000-0000-00009D580000}"/>
    <cellStyle name="Total 4 2 2 5 4" xfId="22686" xr:uid="{00000000-0005-0000-0000-00009E580000}"/>
    <cellStyle name="Total 4 2 2 5 4 2" xfId="22687" xr:uid="{00000000-0005-0000-0000-00009F580000}"/>
    <cellStyle name="Total 4 2 2 5 5" xfId="22688" xr:uid="{00000000-0005-0000-0000-0000A0580000}"/>
    <cellStyle name="Total 4 2 2 5 5 2" xfId="22689" xr:uid="{00000000-0005-0000-0000-0000A1580000}"/>
    <cellStyle name="Total 4 2 2 5 6" xfId="22690" xr:uid="{00000000-0005-0000-0000-0000A2580000}"/>
    <cellStyle name="Total 4 2 2 5 7" xfId="31769" xr:uid="{00000000-0005-0000-0000-0000197C0000}"/>
    <cellStyle name="Total 4 2 2 6" xfId="2041" xr:uid="{00000000-0005-0000-0000-0000F9070000}"/>
    <cellStyle name="Total 4 2 2 6 2" xfId="22691" xr:uid="{00000000-0005-0000-0000-0000A3580000}"/>
    <cellStyle name="Total 4 2 2 6 2 2" xfId="22692" xr:uid="{00000000-0005-0000-0000-0000A4580000}"/>
    <cellStyle name="Total 4 2 2 6 2 2 2" xfId="22693" xr:uid="{00000000-0005-0000-0000-0000A5580000}"/>
    <cellStyle name="Total 4 2 2 6 2 2 3" xfId="28891" xr:uid="{00000000-0005-0000-0000-0000DB700000}"/>
    <cellStyle name="Total 4 2 2 6 2 3" xfId="22694" xr:uid="{00000000-0005-0000-0000-0000A6580000}"/>
    <cellStyle name="Total 4 2 2 6 2 3 2" xfId="22695" xr:uid="{00000000-0005-0000-0000-0000A7580000}"/>
    <cellStyle name="Total 4 2 2 6 2 4" xfId="22696" xr:uid="{00000000-0005-0000-0000-0000A8580000}"/>
    <cellStyle name="Total 4 2 2 6 3" xfId="22697" xr:uid="{00000000-0005-0000-0000-0000A9580000}"/>
    <cellStyle name="Total 4 2 2 6 3 2" xfId="22698" xr:uid="{00000000-0005-0000-0000-0000AA580000}"/>
    <cellStyle name="Total 4 2 2 6 3 2 2" xfId="27158" xr:uid="{00000000-0005-0000-0000-0000166A0000}"/>
    <cellStyle name="Total 4 2 2 6 4" xfId="22699" xr:uid="{00000000-0005-0000-0000-0000AB580000}"/>
    <cellStyle name="Total 4 2 2 6 4 2" xfId="22700" xr:uid="{00000000-0005-0000-0000-0000AC580000}"/>
    <cellStyle name="Total 4 2 2 6 5" xfId="22701" xr:uid="{00000000-0005-0000-0000-0000AD580000}"/>
    <cellStyle name="Total 4 2 2 6 6" xfId="32113" xr:uid="{00000000-0005-0000-0000-0000717D0000}"/>
    <cellStyle name="Total 4 2 2 7" xfId="2852" xr:uid="{00000000-0005-0000-0000-0000240B0000}"/>
    <cellStyle name="Total 4 2 2 7 2" xfId="22702" xr:uid="{00000000-0005-0000-0000-0000AE580000}"/>
    <cellStyle name="Total 4 2 2 7 2 2" xfId="22703" xr:uid="{00000000-0005-0000-0000-0000AF580000}"/>
    <cellStyle name="Total 4 2 2 7 3" xfId="22704" xr:uid="{00000000-0005-0000-0000-0000B0580000}"/>
    <cellStyle name="Total 4 2 2 7 3 2" xfId="22705" xr:uid="{00000000-0005-0000-0000-0000B1580000}"/>
    <cellStyle name="Total 4 2 2 7 3 3" xfId="28748" xr:uid="{00000000-0005-0000-0000-00004C700000}"/>
    <cellStyle name="Total 4 2 2 7 4" xfId="22706" xr:uid="{00000000-0005-0000-0000-0000B2580000}"/>
    <cellStyle name="Total 4 2 2 7 5" xfId="31954" xr:uid="{00000000-0005-0000-0000-0000D27C0000}"/>
    <cellStyle name="Total 4 2 2 8" xfId="22707" xr:uid="{00000000-0005-0000-0000-0000B3580000}"/>
    <cellStyle name="Total 4 2 2 8 2" xfId="22708" xr:uid="{00000000-0005-0000-0000-0000B4580000}"/>
    <cellStyle name="Total 4 2 2 9" xfId="22709" xr:uid="{00000000-0005-0000-0000-0000B5580000}"/>
    <cellStyle name="Total 4 2 2 9 2" xfId="22710" xr:uid="{00000000-0005-0000-0000-0000B6580000}"/>
    <cellStyle name="Total 4 2 2 9 3" xfId="27721" xr:uid="{00000000-0005-0000-0000-0000496C0000}"/>
    <cellStyle name="Total 4 2 3" xfId="1231" xr:uid="{00000000-0005-0000-0000-0000CF040000}"/>
    <cellStyle name="Total 4 2 3 2" xfId="1349" xr:uid="{00000000-0005-0000-0000-000045050000}"/>
    <cellStyle name="Total 4 2 3 2 2" xfId="2340" xr:uid="{00000000-0005-0000-0000-000024090000}"/>
    <cellStyle name="Total 4 2 3 2 2 2" xfId="22711" xr:uid="{00000000-0005-0000-0000-0000B7580000}"/>
    <cellStyle name="Total 4 2 3 2 2 2 2" xfId="22712" xr:uid="{00000000-0005-0000-0000-0000B8580000}"/>
    <cellStyle name="Total 4 2 3 2 2 2 2 2" xfId="22713" xr:uid="{00000000-0005-0000-0000-0000B9580000}"/>
    <cellStyle name="Total 4 2 3 2 2 2 3" xfId="22714" xr:uid="{00000000-0005-0000-0000-0000BA580000}"/>
    <cellStyle name="Total 4 2 3 2 2 2 3 2" xfId="22715" xr:uid="{00000000-0005-0000-0000-0000BB580000}"/>
    <cellStyle name="Total 4 2 3 2 2 2 4" xfId="22716" xr:uid="{00000000-0005-0000-0000-0000BC580000}"/>
    <cellStyle name="Total 4 2 3 2 2 3" xfId="22717" xr:uid="{00000000-0005-0000-0000-0000BD580000}"/>
    <cellStyle name="Total 4 2 3 2 2 3 2" xfId="22718" xr:uid="{00000000-0005-0000-0000-0000BE580000}"/>
    <cellStyle name="Total 4 2 3 2 2 3 2 2" xfId="29800" xr:uid="{00000000-0005-0000-0000-000068740000}"/>
    <cellStyle name="Total 4 2 3 2 2 4" xfId="22719" xr:uid="{00000000-0005-0000-0000-0000BF580000}"/>
    <cellStyle name="Total 4 2 3 2 2 4 2" xfId="22720" xr:uid="{00000000-0005-0000-0000-0000C0580000}"/>
    <cellStyle name="Total 4 2 3 2 2 4 3" xfId="28577" xr:uid="{00000000-0005-0000-0000-0000A16F0000}"/>
    <cellStyle name="Total 4 2 3 2 2 5" xfId="22721" xr:uid="{00000000-0005-0000-0000-0000C1580000}"/>
    <cellStyle name="Total 4 2 3 2 3" xfId="22722" xr:uid="{00000000-0005-0000-0000-0000C2580000}"/>
    <cellStyle name="Total 4 2 3 2 3 2" xfId="22723" xr:uid="{00000000-0005-0000-0000-0000C3580000}"/>
    <cellStyle name="Total 4 2 3 2 3 2 2" xfId="22724" xr:uid="{00000000-0005-0000-0000-0000C4580000}"/>
    <cellStyle name="Total 4 2 3 2 3 3" xfId="22725" xr:uid="{00000000-0005-0000-0000-0000C5580000}"/>
    <cellStyle name="Total 4 2 3 2 3 3 2" xfId="22726" xr:uid="{00000000-0005-0000-0000-0000C6580000}"/>
    <cellStyle name="Total 4 2 3 2 3 3 3" xfId="30564" xr:uid="{00000000-0005-0000-0000-000064770000}"/>
    <cellStyle name="Total 4 2 3 2 3 4" xfId="22727" xr:uid="{00000000-0005-0000-0000-0000C7580000}"/>
    <cellStyle name="Total 4 2 3 2 4" xfId="22728" xr:uid="{00000000-0005-0000-0000-0000C8580000}"/>
    <cellStyle name="Total 4 2 3 2 4 2" xfId="22729" xr:uid="{00000000-0005-0000-0000-0000C9580000}"/>
    <cellStyle name="Total 4 2 3 2 5" xfId="22730" xr:uid="{00000000-0005-0000-0000-0000CA580000}"/>
    <cellStyle name="Total 4 2 3 2 5 2" xfId="22731" xr:uid="{00000000-0005-0000-0000-0000CB580000}"/>
    <cellStyle name="Total 4 2 3 2 5 2 2" xfId="30633" xr:uid="{00000000-0005-0000-0000-0000A9770000}"/>
    <cellStyle name="Total 4 2 3 2 6" xfId="22732" xr:uid="{00000000-0005-0000-0000-0000CC580000}"/>
    <cellStyle name="Total 4 2 3 2 7" xfId="31691" xr:uid="{00000000-0005-0000-0000-0000CB7B0000}"/>
    <cellStyle name="Total 4 2 3 3" xfId="1611" xr:uid="{00000000-0005-0000-0000-00004B060000}"/>
    <cellStyle name="Total 4 2 3 3 2" xfId="2596" xr:uid="{00000000-0005-0000-0000-0000240A0000}"/>
    <cellStyle name="Total 4 2 3 3 2 2" xfId="22733" xr:uid="{00000000-0005-0000-0000-0000CD580000}"/>
    <cellStyle name="Total 4 2 3 3 2 2 2" xfId="22734" xr:uid="{00000000-0005-0000-0000-0000CE580000}"/>
    <cellStyle name="Total 4 2 3 3 2 2 2 2" xfId="22735" xr:uid="{00000000-0005-0000-0000-0000CF580000}"/>
    <cellStyle name="Total 4 2 3 3 2 2 2 2 2" xfId="30907" xr:uid="{00000000-0005-0000-0000-0000BB780000}"/>
    <cellStyle name="Total 4 2 3 3 2 2 3" xfId="22736" xr:uid="{00000000-0005-0000-0000-0000D0580000}"/>
    <cellStyle name="Total 4 2 3 3 2 2 3 2" xfId="22737" xr:uid="{00000000-0005-0000-0000-0000D1580000}"/>
    <cellStyle name="Total 4 2 3 3 2 2 4" xfId="22738" xr:uid="{00000000-0005-0000-0000-0000D2580000}"/>
    <cellStyle name="Total 4 2 3 3 2 2 5" xfId="25446" xr:uid="{00000000-0005-0000-0000-000066630000}"/>
    <cellStyle name="Total 4 2 3 3 2 3" xfId="22739" xr:uid="{00000000-0005-0000-0000-0000D3580000}"/>
    <cellStyle name="Total 4 2 3 3 2 3 2" xfId="22740" xr:uid="{00000000-0005-0000-0000-0000D4580000}"/>
    <cellStyle name="Total 4 2 3 3 2 4" xfId="22741" xr:uid="{00000000-0005-0000-0000-0000D5580000}"/>
    <cellStyle name="Total 4 2 3 3 2 4 2" xfId="22742" xr:uid="{00000000-0005-0000-0000-0000D6580000}"/>
    <cellStyle name="Total 4 2 3 3 2 4 2 2" xfId="30386" xr:uid="{00000000-0005-0000-0000-0000B2760000}"/>
    <cellStyle name="Total 4 2 3 3 2 5" xfId="22743" xr:uid="{00000000-0005-0000-0000-0000D7580000}"/>
    <cellStyle name="Total 4 2 3 3 2 5 2" xfId="31067" xr:uid="{00000000-0005-0000-0000-00005B790000}"/>
    <cellStyle name="Total 4 2 3 3 3" xfId="22744" xr:uid="{00000000-0005-0000-0000-0000D8580000}"/>
    <cellStyle name="Total 4 2 3 3 3 2" xfId="22745" xr:uid="{00000000-0005-0000-0000-0000D9580000}"/>
    <cellStyle name="Total 4 2 3 3 3 2 2" xfId="22746" xr:uid="{00000000-0005-0000-0000-0000DA580000}"/>
    <cellStyle name="Total 4 2 3 3 3 2 2 2" xfId="31290" xr:uid="{00000000-0005-0000-0000-00003A7A0000}"/>
    <cellStyle name="Total 4 2 3 3 3 3" xfId="22747" xr:uid="{00000000-0005-0000-0000-0000DB580000}"/>
    <cellStyle name="Total 4 2 3 3 3 3 2" xfId="22748" xr:uid="{00000000-0005-0000-0000-0000DC580000}"/>
    <cellStyle name="Total 4 2 3 3 3 4" xfId="22749" xr:uid="{00000000-0005-0000-0000-0000DD580000}"/>
    <cellStyle name="Total 4 2 3 3 3 5" xfId="25225" xr:uid="{00000000-0005-0000-0000-000089620000}"/>
    <cellStyle name="Total 4 2 3 3 4" xfId="22750" xr:uid="{00000000-0005-0000-0000-0000DE580000}"/>
    <cellStyle name="Total 4 2 3 3 4 2" xfId="22751" xr:uid="{00000000-0005-0000-0000-0000DF580000}"/>
    <cellStyle name="Total 4 2 3 3 4 2 2" xfId="31320" xr:uid="{00000000-0005-0000-0000-0000587A0000}"/>
    <cellStyle name="Total 4 2 3 3 5" xfId="22752" xr:uid="{00000000-0005-0000-0000-0000E0580000}"/>
    <cellStyle name="Total 4 2 3 3 5 2" xfId="22753" xr:uid="{00000000-0005-0000-0000-0000E1580000}"/>
    <cellStyle name="Total 4 2 3 3 5 2 2" xfId="27899" xr:uid="{00000000-0005-0000-0000-0000FB6C0000}"/>
    <cellStyle name="Total 4 2 3 3 5 3" xfId="29656" xr:uid="{00000000-0005-0000-0000-0000D8730000}"/>
    <cellStyle name="Total 4 2 3 3 6" xfId="22754" xr:uid="{00000000-0005-0000-0000-0000E2580000}"/>
    <cellStyle name="Total 4 2 3 3 6 2" xfId="28588" xr:uid="{00000000-0005-0000-0000-0000AC6F0000}"/>
    <cellStyle name="Total 4 2 3 4" xfId="2229" xr:uid="{00000000-0005-0000-0000-0000B5080000}"/>
    <cellStyle name="Total 4 2 3 4 2" xfId="22755" xr:uid="{00000000-0005-0000-0000-0000E3580000}"/>
    <cellStyle name="Total 4 2 3 4 2 2" xfId="22756" xr:uid="{00000000-0005-0000-0000-0000E4580000}"/>
    <cellStyle name="Total 4 2 3 4 2 2 2" xfId="22757" xr:uid="{00000000-0005-0000-0000-0000E5580000}"/>
    <cellStyle name="Total 4 2 3 4 2 3" xfId="22758" xr:uid="{00000000-0005-0000-0000-0000E6580000}"/>
    <cellStyle name="Total 4 2 3 4 2 3 2" xfId="22759" xr:uid="{00000000-0005-0000-0000-0000E7580000}"/>
    <cellStyle name="Total 4 2 3 4 2 3 2 2" xfId="29387" xr:uid="{00000000-0005-0000-0000-0000CB720000}"/>
    <cellStyle name="Total 4 2 3 4 2 3 3" xfId="30625" xr:uid="{00000000-0005-0000-0000-0000A1770000}"/>
    <cellStyle name="Total 4 2 3 4 2 4" xfId="22760" xr:uid="{00000000-0005-0000-0000-0000E8580000}"/>
    <cellStyle name="Total 4 2 3 4 3" xfId="22761" xr:uid="{00000000-0005-0000-0000-0000E9580000}"/>
    <cellStyle name="Total 4 2 3 4 3 2" xfId="22762" xr:uid="{00000000-0005-0000-0000-0000EA580000}"/>
    <cellStyle name="Total 4 2 3 4 4" xfId="22763" xr:uid="{00000000-0005-0000-0000-0000EB580000}"/>
    <cellStyle name="Total 4 2 3 4 4 2" xfId="22764" xr:uid="{00000000-0005-0000-0000-0000EC580000}"/>
    <cellStyle name="Total 4 2 3 4 5" xfId="22765" xr:uid="{00000000-0005-0000-0000-0000ED580000}"/>
    <cellStyle name="Total 4 2 3 5" xfId="22766" xr:uid="{00000000-0005-0000-0000-0000EE580000}"/>
    <cellStyle name="Total 4 2 3 5 2" xfId="22767" xr:uid="{00000000-0005-0000-0000-0000EF580000}"/>
    <cellStyle name="Total 4 2 3 5 2 2" xfId="22768" xr:uid="{00000000-0005-0000-0000-0000F0580000}"/>
    <cellStyle name="Total 4 2 3 5 3" xfId="22769" xr:uid="{00000000-0005-0000-0000-0000F1580000}"/>
    <cellStyle name="Total 4 2 3 5 3 2" xfId="22770" xr:uid="{00000000-0005-0000-0000-0000F2580000}"/>
    <cellStyle name="Total 4 2 3 5 4" xfId="22771" xr:uid="{00000000-0005-0000-0000-0000F3580000}"/>
    <cellStyle name="Total 4 2 3 5 5" xfId="29166" xr:uid="{00000000-0005-0000-0000-0000EE710000}"/>
    <cellStyle name="Total 4 2 3 6" xfId="22772" xr:uid="{00000000-0005-0000-0000-0000F4580000}"/>
    <cellStyle name="Total 4 2 3 6 2" xfId="22773" xr:uid="{00000000-0005-0000-0000-0000F5580000}"/>
    <cellStyle name="Total 4 2 3 7" xfId="22774" xr:uid="{00000000-0005-0000-0000-0000F6580000}"/>
    <cellStyle name="Total 4 2 3 7 2" xfId="22775" xr:uid="{00000000-0005-0000-0000-0000F7580000}"/>
    <cellStyle name="Total 4 2 3 8" xfId="22776" xr:uid="{00000000-0005-0000-0000-0000F8580000}"/>
    <cellStyle name="Total 4 2 3 8 2" xfId="27461" xr:uid="{00000000-0005-0000-0000-0000456B0000}"/>
    <cellStyle name="Total 4 2 3 9" xfId="31480" xr:uid="{00000000-0005-0000-0000-0000F87A0000}"/>
    <cellStyle name="Total 4 2 4" xfId="1008" xr:uid="{00000000-0005-0000-0000-0000F0030000}"/>
    <cellStyle name="Total 4 2 4 2" xfId="1436" xr:uid="{00000000-0005-0000-0000-00009C050000}"/>
    <cellStyle name="Total 4 2 4 2 2" xfId="2427" xr:uid="{00000000-0005-0000-0000-00007B090000}"/>
    <cellStyle name="Total 4 2 4 2 2 2" xfId="22777" xr:uid="{00000000-0005-0000-0000-0000F9580000}"/>
    <cellStyle name="Total 4 2 4 2 2 2 2" xfId="22778" xr:uid="{00000000-0005-0000-0000-0000FA580000}"/>
    <cellStyle name="Total 4 2 4 2 2 2 2 2" xfId="22779" xr:uid="{00000000-0005-0000-0000-0000FB580000}"/>
    <cellStyle name="Total 4 2 4 2 2 2 2 3" xfId="28336" xr:uid="{00000000-0005-0000-0000-0000B06E0000}"/>
    <cellStyle name="Total 4 2 4 2 2 2 3" xfId="22780" xr:uid="{00000000-0005-0000-0000-0000FC580000}"/>
    <cellStyle name="Total 4 2 4 2 2 2 3 2" xfId="22781" xr:uid="{00000000-0005-0000-0000-0000FD580000}"/>
    <cellStyle name="Total 4 2 4 2 2 2 4" xfId="22782" xr:uid="{00000000-0005-0000-0000-0000FE580000}"/>
    <cellStyle name="Total 4 2 4 2 2 3" xfId="22783" xr:uid="{00000000-0005-0000-0000-0000FF580000}"/>
    <cellStyle name="Total 4 2 4 2 2 3 2" xfId="22784" xr:uid="{00000000-0005-0000-0000-000000590000}"/>
    <cellStyle name="Total 4 2 4 2 2 4" xfId="22785" xr:uid="{00000000-0005-0000-0000-000001590000}"/>
    <cellStyle name="Total 4 2 4 2 2 4 2" xfId="22786" xr:uid="{00000000-0005-0000-0000-000002590000}"/>
    <cellStyle name="Total 4 2 4 2 2 5" xfId="22787" xr:uid="{00000000-0005-0000-0000-000003590000}"/>
    <cellStyle name="Total 4 2 4 2 3" xfId="22788" xr:uid="{00000000-0005-0000-0000-000004590000}"/>
    <cellStyle name="Total 4 2 4 2 3 2" xfId="22789" xr:uid="{00000000-0005-0000-0000-000005590000}"/>
    <cellStyle name="Total 4 2 4 2 3 2 2" xfId="22790" xr:uid="{00000000-0005-0000-0000-000006590000}"/>
    <cellStyle name="Total 4 2 4 2 3 3" xfId="22791" xr:uid="{00000000-0005-0000-0000-000007590000}"/>
    <cellStyle name="Total 4 2 4 2 3 3 2" xfId="22792" xr:uid="{00000000-0005-0000-0000-000008590000}"/>
    <cellStyle name="Total 4 2 4 2 3 4" xfId="22793" xr:uid="{00000000-0005-0000-0000-000009590000}"/>
    <cellStyle name="Total 4 2 4 2 4" xfId="22794" xr:uid="{00000000-0005-0000-0000-00000A590000}"/>
    <cellStyle name="Total 4 2 4 2 4 2" xfId="22795" xr:uid="{00000000-0005-0000-0000-00000B590000}"/>
    <cellStyle name="Total 4 2 4 2 4 2 2" xfId="30634" xr:uid="{00000000-0005-0000-0000-0000AA770000}"/>
    <cellStyle name="Total 4 2 4 2 4 3" xfId="26581" xr:uid="{00000000-0005-0000-0000-0000D5670000}"/>
    <cellStyle name="Total 4 2 4 2 5" xfId="22796" xr:uid="{00000000-0005-0000-0000-00000C590000}"/>
    <cellStyle name="Total 4 2 4 2 5 2" xfId="22797" xr:uid="{00000000-0005-0000-0000-00000D590000}"/>
    <cellStyle name="Total 4 2 4 2 6" xfId="22798" xr:uid="{00000000-0005-0000-0000-00000E590000}"/>
    <cellStyle name="Total 4 2 4 3" xfId="1698" xr:uid="{00000000-0005-0000-0000-0000A2060000}"/>
    <cellStyle name="Total 4 2 4 3 2" xfId="2683" xr:uid="{00000000-0005-0000-0000-00007B0A0000}"/>
    <cellStyle name="Total 4 2 4 3 2 2" xfId="22799" xr:uid="{00000000-0005-0000-0000-00000F590000}"/>
    <cellStyle name="Total 4 2 4 3 2 2 2" xfId="22800" xr:uid="{00000000-0005-0000-0000-000010590000}"/>
    <cellStyle name="Total 4 2 4 3 2 2 2 2" xfId="22801" xr:uid="{00000000-0005-0000-0000-000011590000}"/>
    <cellStyle name="Total 4 2 4 3 2 2 2 3" xfId="30927" xr:uid="{00000000-0005-0000-0000-0000CF780000}"/>
    <cellStyle name="Total 4 2 4 3 2 2 3" xfId="22802" xr:uid="{00000000-0005-0000-0000-000012590000}"/>
    <cellStyle name="Total 4 2 4 3 2 2 3 2" xfId="22803" xr:uid="{00000000-0005-0000-0000-000013590000}"/>
    <cellStyle name="Total 4 2 4 3 2 2 4" xfId="22804" xr:uid="{00000000-0005-0000-0000-000014590000}"/>
    <cellStyle name="Total 4 2 4 3 2 3" xfId="22805" xr:uid="{00000000-0005-0000-0000-000015590000}"/>
    <cellStyle name="Total 4 2 4 3 2 3 2" xfId="22806" xr:uid="{00000000-0005-0000-0000-000016590000}"/>
    <cellStyle name="Total 4 2 4 3 2 4" xfId="22807" xr:uid="{00000000-0005-0000-0000-000017590000}"/>
    <cellStyle name="Total 4 2 4 3 2 4 2" xfId="22808" xr:uid="{00000000-0005-0000-0000-000018590000}"/>
    <cellStyle name="Total 4 2 4 3 2 4 3" xfId="30355" xr:uid="{00000000-0005-0000-0000-000093760000}"/>
    <cellStyle name="Total 4 2 4 3 2 5" xfId="22809" xr:uid="{00000000-0005-0000-0000-000019590000}"/>
    <cellStyle name="Total 4 2 4 3 2 5 2" xfId="30128" xr:uid="{00000000-0005-0000-0000-0000B0750000}"/>
    <cellStyle name="Total 4 2 4 3 2 6" xfId="32293" xr:uid="{00000000-0005-0000-0000-0000257E0000}"/>
    <cellStyle name="Total 4 2 4 3 3" xfId="22810" xr:uid="{00000000-0005-0000-0000-00001A590000}"/>
    <cellStyle name="Total 4 2 4 3 3 2" xfId="22811" xr:uid="{00000000-0005-0000-0000-00001B590000}"/>
    <cellStyle name="Total 4 2 4 3 3 2 2" xfId="22812" xr:uid="{00000000-0005-0000-0000-00001C590000}"/>
    <cellStyle name="Total 4 2 4 3 3 3" xfId="22813" xr:uid="{00000000-0005-0000-0000-00001D590000}"/>
    <cellStyle name="Total 4 2 4 3 3 3 2" xfId="22814" xr:uid="{00000000-0005-0000-0000-00001E590000}"/>
    <cellStyle name="Total 4 2 4 3 3 3 2 2" xfId="30862" xr:uid="{00000000-0005-0000-0000-00008E780000}"/>
    <cellStyle name="Total 4 2 4 3 3 3 3" xfId="28318" xr:uid="{00000000-0005-0000-0000-00009E6E0000}"/>
    <cellStyle name="Total 4 2 4 3 3 4" xfId="22815" xr:uid="{00000000-0005-0000-0000-00001F590000}"/>
    <cellStyle name="Total 4 2 4 3 4" xfId="22816" xr:uid="{00000000-0005-0000-0000-000020590000}"/>
    <cellStyle name="Total 4 2 4 3 4 2" xfId="22817" xr:uid="{00000000-0005-0000-0000-000021590000}"/>
    <cellStyle name="Total 4 2 4 3 4 3" xfId="27396" xr:uid="{00000000-0005-0000-0000-0000046B0000}"/>
    <cellStyle name="Total 4 2 4 3 5" xfId="22818" xr:uid="{00000000-0005-0000-0000-000022590000}"/>
    <cellStyle name="Total 4 2 4 3 5 2" xfId="22819" xr:uid="{00000000-0005-0000-0000-000023590000}"/>
    <cellStyle name="Total 4 2 4 3 6" xfId="22820" xr:uid="{00000000-0005-0000-0000-000024590000}"/>
    <cellStyle name="Total 4 2 4 3 7" xfId="31853" xr:uid="{00000000-0005-0000-0000-00006D7C0000}"/>
    <cellStyle name="Total 4 2 4 4" xfId="2027" xr:uid="{00000000-0005-0000-0000-0000EB070000}"/>
    <cellStyle name="Total 4 2 4 4 2" xfId="22821" xr:uid="{00000000-0005-0000-0000-000025590000}"/>
    <cellStyle name="Total 4 2 4 4 2 2" xfId="22822" xr:uid="{00000000-0005-0000-0000-000026590000}"/>
    <cellStyle name="Total 4 2 4 4 2 2 2" xfId="22823" xr:uid="{00000000-0005-0000-0000-000027590000}"/>
    <cellStyle name="Total 4 2 4 4 2 3" xfId="22824" xr:uid="{00000000-0005-0000-0000-000028590000}"/>
    <cellStyle name="Total 4 2 4 4 2 3 2" xfId="22825" xr:uid="{00000000-0005-0000-0000-000029590000}"/>
    <cellStyle name="Total 4 2 4 4 2 3 3" xfId="30692" xr:uid="{00000000-0005-0000-0000-0000E4770000}"/>
    <cellStyle name="Total 4 2 4 4 2 4" xfId="22826" xr:uid="{00000000-0005-0000-0000-00002A590000}"/>
    <cellStyle name="Total 4 2 4 4 2 5" xfId="26982" xr:uid="{00000000-0005-0000-0000-000066690000}"/>
    <cellStyle name="Total 4 2 4 4 3" xfId="22827" xr:uid="{00000000-0005-0000-0000-00002B590000}"/>
    <cellStyle name="Total 4 2 4 4 3 2" xfId="22828" xr:uid="{00000000-0005-0000-0000-00002C590000}"/>
    <cellStyle name="Total 4 2 4 4 4" xfId="22829" xr:uid="{00000000-0005-0000-0000-00002D590000}"/>
    <cellStyle name="Total 4 2 4 4 4 2" xfId="22830" xr:uid="{00000000-0005-0000-0000-00002E590000}"/>
    <cellStyle name="Total 4 2 4 4 5" xfId="22831" xr:uid="{00000000-0005-0000-0000-00002F590000}"/>
    <cellStyle name="Total 4 2 4 4 5 2" xfId="28802" xr:uid="{00000000-0005-0000-0000-000082700000}"/>
    <cellStyle name="Total 4 2 4 4 6" xfId="32104" xr:uid="{00000000-0005-0000-0000-0000687D0000}"/>
    <cellStyle name="Total 4 2 4 5" xfId="22832" xr:uid="{00000000-0005-0000-0000-000030590000}"/>
    <cellStyle name="Total 4 2 4 5 2" xfId="22833" xr:uid="{00000000-0005-0000-0000-000031590000}"/>
    <cellStyle name="Total 4 2 4 5 2 2" xfId="22834" xr:uid="{00000000-0005-0000-0000-000032590000}"/>
    <cellStyle name="Total 4 2 4 5 2 2 2" xfId="29357" xr:uid="{00000000-0005-0000-0000-0000AD720000}"/>
    <cellStyle name="Total 4 2 4 5 3" xfId="22835" xr:uid="{00000000-0005-0000-0000-000033590000}"/>
    <cellStyle name="Total 4 2 4 5 3 2" xfId="22836" xr:uid="{00000000-0005-0000-0000-000034590000}"/>
    <cellStyle name="Total 4 2 4 5 3 2 2" xfId="29594" xr:uid="{00000000-0005-0000-0000-00009A730000}"/>
    <cellStyle name="Total 4 2 4 5 4" xfId="22837" xr:uid="{00000000-0005-0000-0000-000035590000}"/>
    <cellStyle name="Total 4 2 4 5 5" xfId="32456" xr:uid="{00000000-0005-0000-0000-0000C87E0000}"/>
    <cellStyle name="Total 4 2 4 6" xfId="22838" xr:uid="{00000000-0005-0000-0000-000036590000}"/>
    <cellStyle name="Total 4 2 4 6 2" xfId="22839" xr:uid="{00000000-0005-0000-0000-000037590000}"/>
    <cellStyle name="Total 4 2 4 6 2 2" xfId="29211" xr:uid="{00000000-0005-0000-0000-00001B720000}"/>
    <cellStyle name="Total 4 2 4 7" xfId="22840" xr:uid="{00000000-0005-0000-0000-000038590000}"/>
    <cellStyle name="Total 4 2 4 7 2" xfId="22841" xr:uid="{00000000-0005-0000-0000-000039590000}"/>
    <cellStyle name="Total 4 2 4 7 2 2" xfId="26890" xr:uid="{00000000-0005-0000-0000-00000A690000}"/>
    <cellStyle name="Total 4 2 4 8" xfId="22842" xr:uid="{00000000-0005-0000-0000-00003A590000}"/>
    <cellStyle name="Total 4 2 4 9" xfId="30600" xr:uid="{00000000-0005-0000-0000-000088770000}"/>
    <cellStyle name="Total 4 2 5" xfId="926" xr:uid="{00000000-0005-0000-0000-00009E030000}"/>
    <cellStyle name="Total 4 2 5 2" xfId="1967" xr:uid="{00000000-0005-0000-0000-0000AF070000}"/>
    <cellStyle name="Total 4 2 5 2 2" xfId="22843" xr:uid="{00000000-0005-0000-0000-00003B590000}"/>
    <cellStyle name="Total 4 2 5 2 2 2" xfId="22844" xr:uid="{00000000-0005-0000-0000-00003C590000}"/>
    <cellStyle name="Total 4 2 5 2 2 2 2" xfId="22845" xr:uid="{00000000-0005-0000-0000-00003D590000}"/>
    <cellStyle name="Total 4 2 5 2 2 2 2 2" xfId="26842" xr:uid="{00000000-0005-0000-0000-0000DA680000}"/>
    <cellStyle name="Total 4 2 5 2 2 3" xfId="22846" xr:uid="{00000000-0005-0000-0000-00003E590000}"/>
    <cellStyle name="Total 4 2 5 2 2 3 2" xfId="22847" xr:uid="{00000000-0005-0000-0000-00003F590000}"/>
    <cellStyle name="Total 4 2 5 2 2 3 3" xfId="30435" xr:uid="{00000000-0005-0000-0000-0000E3760000}"/>
    <cellStyle name="Total 4 2 5 2 2 4" xfId="22848" xr:uid="{00000000-0005-0000-0000-000040590000}"/>
    <cellStyle name="Total 4 2 5 2 3" xfId="22849" xr:uid="{00000000-0005-0000-0000-000041590000}"/>
    <cellStyle name="Total 4 2 5 2 3 2" xfId="22850" xr:uid="{00000000-0005-0000-0000-000042590000}"/>
    <cellStyle name="Total 4 2 5 2 3 3" xfId="30861" xr:uid="{00000000-0005-0000-0000-00008D780000}"/>
    <cellStyle name="Total 4 2 5 2 4" xfId="22851" xr:uid="{00000000-0005-0000-0000-000043590000}"/>
    <cellStyle name="Total 4 2 5 2 4 2" xfId="22852" xr:uid="{00000000-0005-0000-0000-000044590000}"/>
    <cellStyle name="Total 4 2 5 2 5" xfId="22853" xr:uid="{00000000-0005-0000-0000-000045590000}"/>
    <cellStyle name="Total 4 2 5 2 6" xfId="32067" xr:uid="{00000000-0005-0000-0000-0000437D0000}"/>
    <cellStyle name="Total 4 2 5 3" xfId="22854" xr:uid="{00000000-0005-0000-0000-000046590000}"/>
    <cellStyle name="Total 4 2 5 3 2" xfId="22855" xr:uid="{00000000-0005-0000-0000-000047590000}"/>
    <cellStyle name="Total 4 2 5 3 2 2" xfId="22856" xr:uid="{00000000-0005-0000-0000-000048590000}"/>
    <cellStyle name="Total 4 2 5 3 3" xfId="22857" xr:uid="{00000000-0005-0000-0000-000049590000}"/>
    <cellStyle name="Total 4 2 5 3 3 2" xfId="22858" xr:uid="{00000000-0005-0000-0000-00004A590000}"/>
    <cellStyle name="Total 4 2 5 3 4" xfId="22859" xr:uid="{00000000-0005-0000-0000-00004B590000}"/>
    <cellStyle name="Total 4 2 5 4" xfId="22860" xr:uid="{00000000-0005-0000-0000-00004C590000}"/>
    <cellStyle name="Total 4 2 5 4 2" xfId="22861" xr:uid="{00000000-0005-0000-0000-00004D590000}"/>
    <cellStyle name="Total 4 2 5 4 3" xfId="31035" xr:uid="{00000000-0005-0000-0000-00003B790000}"/>
    <cellStyle name="Total 4 2 5 5" xfId="22862" xr:uid="{00000000-0005-0000-0000-00004E590000}"/>
    <cellStyle name="Total 4 2 5 5 2" xfId="22863" xr:uid="{00000000-0005-0000-0000-00004F590000}"/>
    <cellStyle name="Total 4 2 5 6" xfId="22864" xr:uid="{00000000-0005-0000-0000-000050590000}"/>
    <cellStyle name="Total 4 2 5 7" xfId="26700" xr:uid="{00000000-0005-0000-0000-00004C680000}"/>
    <cellStyle name="Total 4 2 6" xfId="985" xr:uid="{00000000-0005-0000-0000-0000D9030000}"/>
    <cellStyle name="Total 4 2 6 2" xfId="2008" xr:uid="{00000000-0005-0000-0000-0000D8070000}"/>
    <cellStyle name="Total 4 2 6 2 2" xfId="22865" xr:uid="{00000000-0005-0000-0000-000051590000}"/>
    <cellStyle name="Total 4 2 6 2 2 2" xfId="22866" xr:uid="{00000000-0005-0000-0000-000052590000}"/>
    <cellStyle name="Total 4 2 6 2 2 2 2" xfId="22867" xr:uid="{00000000-0005-0000-0000-000053590000}"/>
    <cellStyle name="Total 4 2 6 2 2 2 3" xfId="31178" xr:uid="{00000000-0005-0000-0000-0000CA790000}"/>
    <cellStyle name="Total 4 2 6 2 2 3" xfId="22868" xr:uid="{00000000-0005-0000-0000-000054590000}"/>
    <cellStyle name="Total 4 2 6 2 2 3 2" xfId="22869" xr:uid="{00000000-0005-0000-0000-000055590000}"/>
    <cellStyle name="Total 4 2 6 2 2 4" xfId="22870" xr:uid="{00000000-0005-0000-0000-000056590000}"/>
    <cellStyle name="Total 4 2 6 2 3" xfId="22871" xr:uid="{00000000-0005-0000-0000-000057590000}"/>
    <cellStyle name="Total 4 2 6 2 3 2" xfId="22872" xr:uid="{00000000-0005-0000-0000-000058590000}"/>
    <cellStyle name="Total 4 2 6 2 3 3" xfId="27557" xr:uid="{00000000-0005-0000-0000-0000A56B0000}"/>
    <cellStyle name="Total 4 2 6 2 4" xfId="22873" xr:uid="{00000000-0005-0000-0000-000059590000}"/>
    <cellStyle name="Total 4 2 6 2 4 2" xfId="22874" xr:uid="{00000000-0005-0000-0000-00005A590000}"/>
    <cellStyle name="Total 4 2 6 2 5" xfId="22875" xr:uid="{00000000-0005-0000-0000-00005B590000}"/>
    <cellStyle name="Total 4 2 6 2 6" xfId="32091" xr:uid="{00000000-0005-0000-0000-00005B7D0000}"/>
    <cellStyle name="Total 4 2 6 3" xfId="22876" xr:uid="{00000000-0005-0000-0000-00005C590000}"/>
    <cellStyle name="Total 4 2 6 3 2" xfId="22877" xr:uid="{00000000-0005-0000-0000-00005D590000}"/>
    <cellStyle name="Total 4 2 6 3 2 2" xfId="22878" xr:uid="{00000000-0005-0000-0000-00005E590000}"/>
    <cellStyle name="Total 4 2 6 3 3" xfId="22879" xr:uid="{00000000-0005-0000-0000-00005F590000}"/>
    <cellStyle name="Total 4 2 6 3 3 2" xfId="22880" xr:uid="{00000000-0005-0000-0000-000060590000}"/>
    <cellStyle name="Total 4 2 6 3 3 2 2" xfId="26195" xr:uid="{00000000-0005-0000-0000-000053660000}"/>
    <cellStyle name="Total 4 2 6 3 4" xfId="22881" xr:uid="{00000000-0005-0000-0000-000061590000}"/>
    <cellStyle name="Total 4 2 6 3 4 2" xfId="31063" xr:uid="{00000000-0005-0000-0000-000057790000}"/>
    <cellStyle name="Total 4 2 6 3 5" xfId="32446" xr:uid="{00000000-0005-0000-0000-0000BE7E0000}"/>
    <cellStyle name="Total 4 2 6 4" xfId="22882" xr:uid="{00000000-0005-0000-0000-000062590000}"/>
    <cellStyle name="Total 4 2 6 4 2" xfId="22883" xr:uid="{00000000-0005-0000-0000-000063590000}"/>
    <cellStyle name="Total 4 2 6 4 2 2" xfId="27896" xr:uid="{00000000-0005-0000-0000-0000F86C0000}"/>
    <cellStyle name="Total 4 2 6 5" xfId="22884" xr:uid="{00000000-0005-0000-0000-000064590000}"/>
    <cellStyle name="Total 4 2 6 5 2" xfId="22885" xr:uid="{00000000-0005-0000-0000-000065590000}"/>
    <cellStyle name="Total 4 2 6 5 2 2" xfId="27170" xr:uid="{00000000-0005-0000-0000-0000226A0000}"/>
    <cellStyle name="Total 4 2 6 5 3" xfId="30949" xr:uid="{00000000-0005-0000-0000-0000E5780000}"/>
    <cellStyle name="Total 4 2 6 6" xfId="22886" xr:uid="{00000000-0005-0000-0000-000066590000}"/>
    <cellStyle name="Total 4 2 6 7" xfId="28741" xr:uid="{00000000-0005-0000-0000-000045700000}"/>
    <cellStyle name="Total 4 2 7" xfId="1809" xr:uid="{00000000-0005-0000-0000-000011070000}"/>
    <cellStyle name="Total 4 2 7 2" xfId="22887" xr:uid="{00000000-0005-0000-0000-000067590000}"/>
    <cellStyle name="Total 4 2 7 2 2" xfId="22888" xr:uid="{00000000-0005-0000-0000-000068590000}"/>
    <cellStyle name="Total 4 2 7 2 2 2" xfId="22889" xr:uid="{00000000-0005-0000-0000-000069590000}"/>
    <cellStyle name="Total 4 2 7 2 3" xfId="22890" xr:uid="{00000000-0005-0000-0000-00006A590000}"/>
    <cellStyle name="Total 4 2 7 2 3 2" xfId="22891" xr:uid="{00000000-0005-0000-0000-00006B590000}"/>
    <cellStyle name="Total 4 2 7 2 4" xfId="22892" xr:uid="{00000000-0005-0000-0000-00006C590000}"/>
    <cellStyle name="Total 4 2 7 3" xfId="22893" xr:uid="{00000000-0005-0000-0000-00006D590000}"/>
    <cellStyle name="Total 4 2 7 3 2" xfId="22894" xr:uid="{00000000-0005-0000-0000-00006E590000}"/>
    <cellStyle name="Total 4 2 7 3 3" xfId="27187" xr:uid="{00000000-0005-0000-0000-0000336A0000}"/>
    <cellStyle name="Total 4 2 7 4" xfId="22895" xr:uid="{00000000-0005-0000-0000-00006F590000}"/>
    <cellStyle name="Total 4 2 7 4 2" xfId="22896" xr:uid="{00000000-0005-0000-0000-000070590000}"/>
    <cellStyle name="Total 4 2 7 5" xfId="22897" xr:uid="{00000000-0005-0000-0000-000071590000}"/>
    <cellStyle name="Total 4 2 8" xfId="22898" xr:uid="{00000000-0005-0000-0000-000072590000}"/>
    <cellStyle name="Total 4 2 8 2" xfId="22899" xr:uid="{00000000-0005-0000-0000-000073590000}"/>
    <cellStyle name="Total 4 2 9" xfId="22900" xr:uid="{00000000-0005-0000-0000-000074590000}"/>
    <cellStyle name="Total 4 2 9 2" xfId="22901" xr:uid="{00000000-0005-0000-0000-000075590000}"/>
    <cellStyle name="Total 4 2 9 3" xfId="30208" xr:uid="{00000000-0005-0000-0000-000000760000}"/>
    <cellStyle name="Total 4 3" xfId="802" xr:uid="{00000000-0005-0000-0000-000022030000}"/>
    <cellStyle name="Total 4 3 2" xfId="1319" xr:uid="{00000000-0005-0000-0000-000027050000}"/>
    <cellStyle name="Total 4 3 2 2" xfId="1581" xr:uid="{00000000-0005-0000-0000-00002D060000}"/>
    <cellStyle name="Total 4 3 2 2 2" xfId="2566" xr:uid="{00000000-0005-0000-0000-0000060A0000}"/>
    <cellStyle name="Total 4 3 2 2 2 2" xfId="22902" xr:uid="{00000000-0005-0000-0000-000076590000}"/>
    <cellStyle name="Total 4 3 2 2 2 2 2" xfId="22903" xr:uid="{00000000-0005-0000-0000-000077590000}"/>
    <cellStyle name="Total 4 3 2 2 2 2 2 2" xfId="22904" xr:uid="{00000000-0005-0000-0000-000078590000}"/>
    <cellStyle name="Total 4 3 2 2 2 2 3" xfId="22905" xr:uid="{00000000-0005-0000-0000-000079590000}"/>
    <cellStyle name="Total 4 3 2 2 2 2 3 2" xfId="22906" xr:uid="{00000000-0005-0000-0000-00007A590000}"/>
    <cellStyle name="Total 4 3 2 2 2 2 3 2 2" xfId="30598" xr:uid="{00000000-0005-0000-0000-000086770000}"/>
    <cellStyle name="Total 4 3 2 2 2 2 3 3" xfId="30422" xr:uid="{00000000-0005-0000-0000-0000D6760000}"/>
    <cellStyle name="Total 4 3 2 2 2 2 4" xfId="22907" xr:uid="{00000000-0005-0000-0000-00007B590000}"/>
    <cellStyle name="Total 4 3 2 2 2 3" xfId="22908" xr:uid="{00000000-0005-0000-0000-00007C590000}"/>
    <cellStyle name="Total 4 3 2 2 2 3 2" xfId="22909" xr:uid="{00000000-0005-0000-0000-00007D590000}"/>
    <cellStyle name="Total 4 3 2 2 2 4" xfId="22910" xr:uid="{00000000-0005-0000-0000-00007E590000}"/>
    <cellStyle name="Total 4 3 2 2 2 4 2" xfId="22911" xr:uid="{00000000-0005-0000-0000-00007F590000}"/>
    <cellStyle name="Total 4 3 2 2 2 5" xfId="22912" xr:uid="{00000000-0005-0000-0000-000080590000}"/>
    <cellStyle name="Total 4 3 2 2 2 6" xfId="32224" xr:uid="{00000000-0005-0000-0000-0000E07D0000}"/>
    <cellStyle name="Total 4 3 2 2 3" xfId="22913" xr:uid="{00000000-0005-0000-0000-000081590000}"/>
    <cellStyle name="Total 4 3 2 2 3 2" xfId="22914" xr:uid="{00000000-0005-0000-0000-000082590000}"/>
    <cellStyle name="Total 4 3 2 2 3 2 2" xfId="22915" xr:uid="{00000000-0005-0000-0000-000083590000}"/>
    <cellStyle name="Total 4 3 2 2 3 3" xfId="22916" xr:uid="{00000000-0005-0000-0000-000084590000}"/>
    <cellStyle name="Total 4 3 2 2 3 3 2" xfId="22917" xr:uid="{00000000-0005-0000-0000-000085590000}"/>
    <cellStyle name="Total 4 3 2 2 3 4" xfId="22918" xr:uid="{00000000-0005-0000-0000-000086590000}"/>
    <cellStyle name="Total 4 3 2 2 3 4 2" xfId="29003" xr:uid="{00000000-0005-0000-0000-00004B710000}"/>
    <cellStyle name="Total 4 3 2 2 4" xfId="22919" xr:uid="{00000000-0005-0000-0000-000087590000}"/>
    <cellStyle name="Total 4 3 2 2 4 2" xfId="22920" xr:uid="{00000000-0005-0000-0000-000088590000}"/>
    <cellStyle name="Total 4 3 2 2 4 3" xfId="27610" xr:uid="{00000000-0005-0000-0000-0000DA6B0000}"/>
    <cellStyle name="Total 4 3 2 2 5" xfId="22921" xr:uid="{00000000-0005-0000-0000-000089590000}"/>
    <cellStyle name="Total 4 3 2 2 5 2" xfId="22922" xr:uid="{00000000-0005-0000-0000-00008A590000}"/>
    <cellStyle name="Total 4 3 2 2 6" xfId="22923" xr:uid="{00000000-0005-0000-0000-00008B590000}"/>
    <cellStyle name="Total 4 3 2 3" xfId="2310" xr:uid="{00000000-0005-0000-0000-000006090000}"/>
    <cellStyle name="Total 4 3 2 3 2" xfId="22924" xr:uid="{00000000-0005-0000-0000-00008C590000}"/>
    <cellStyle name="Total 4 3 2 3 2 2" xfId="22925" xr:uid="{00000000-0005-0000-0000-00008D590000}"/>
    <cellStyle name="Total 4 3 2 3 2 2 2" xfId="22926" xr:uid="{00000000-0005-0000-0000-00008E590000}"/>
    <cellStyle name="Total 4 3 2 3 2 3" xfId="22927" xr:uid="{00000000-0005-0000-0000-00008F590000}"/>
    <cellStyle name="Total 4 3 2 3 2 3 2" xfId="22928" xr:uid="{00000000-0005-0000-0000-000090590000}"/>
    <cellStyle name="Total 4 3 2 3 2 4" xfId="22929" xr:uid="{00000000-0005-0000-0000-000091590000}"/>
    <cellStyle name="Total 4 3 2 3 3" xfId="22930" xr:uid="{00000000-0005-0000-0000-000092590000}"/>
    <cellStyle name="Total 4 3 2 3 3 2" xfId="22931" xr:uid="{00000000-0005-0000-0000-000093590000}"/>
    <cellStyle name="Total 4 3 2 3 4" xfId="22932" xr:uid="{00000000-0005-0000-0000-000094590000}"/>
    <cellStyle name="Total 4 3 2 3 4 2" xfId="22933" xr:uid="{00000000-0005-0000-0000-000095590000}"/>
    <cellStyle name="Total 4 3 2 3 4 3" xfId="29349" xr:uid="{00000000-0005-0000-0000-0000A5720000}"/>
    <cellStyle name="Total 4 3 2 3 5" xfId="22934" xr:uid="{00000000-0005-0000-0000-000096590000}"/>
    <cellStyle name="Total 4 3 2 4" xfId="22935" xr:uid="{00000000-0005-0000-0000-000097590000}"/>
    <cellStyle name="Total 4 3 2 4 2" xfId="22936" xr:uid="{00000000-0005-0000-0000-000098590000}"/>
    <cellStyle name="Total 4 3 2 4 2 2" xfId="22937" xr:uid="{00000000-0005-0000-0000-000099590000}"/>
    <cellStyle name="Total 4 3 2 4 3" xfId="22938" xr:uid="{00000000-0005-0000-0000-00009A590000}"/>
    <cellStyle name="Total 4 3 2 4 3 2" xfId="22939" xr:uid="{00000000-0005-0000-0000-00009B590000}"/>
    <cellStyle name="Total 4 3 2 4 3 3" xfId="26653" xr:uid="{00000000-0005-0000-0000-00001D680000}"/>
    <cellStyle name="Total 4 3 2 4 4" xfId="22940" xr:uid="{00000000-0005-0000-0000-00009C590000}"/>
    <cellStyle name="Total 4 3 2 4 5" xfId="28301" xr:uid="{00000000-0005-0000-0000-00008D6E0000}"/>
    <cellStyle name="Total 4 3 2 5" xfId="22941" xr:uid="{00000000-0005-0000-0000-00009D590000}"/>
    <cellStyle name="Total 4 3 2 5 2" xfId="22942" xr:uid="{00000000-0005-0000-0000-00009E590000}"/>
    <cellStyle name="Total 4 3 2 6" xfId="22943" xr:uid="{00000000-0005-0000-0000-00009F590000}"/>
    <cellStyle name="Total 4 3 2 6 2" xfId="22944" xr:uid="{00000000-0005-0000-0000-0000A0590000}"/>
    <cellStyle name="Total 4 3 2 6 3" xfId="29427" xr:uid="{00000000-0005-0000-0000-0000F3720000}"/>
    <cellStyle name="Total 4 3 2 7" xfId="22945" xr:uid="{00000000-0005-0000-0000-0000A1590000}"/>
    <cellStyle name="Total 4 3 2 8" xfId="31441" xr:uid="{00000000-0005-0000-0000-0000D17A0000}"/>
    <cellStyle name="Total 4 3 3" xfId="1123" xr:uid="{00000000-0005-0000-0000-000063040000}"/>
    <cellStyle name="Total 4 3 3 2" xfId="2127" xr:uid="{00000000-0005-0000-0000-00004F080000}"/>
    <cellStyle name="Total 4 3 3 2 2" xfId="22946" xr:uid="{00000000-0005-0000-0000-0000A2590000}"/>
    <cellStyle name="Total 4 3 3 2 2 2" xfId="22947" xr:uid="{00000000-0005-0000-0000-0000A3590000}"/>
    <cellStyle name="Total 4 3 3 2 2 2 2" xfId="22948" xr:uid="{00000000-0005-0000-0000-0000A4590000}"/>
    <cellStyle name="Total 4 3 3 2 2 3" xfId="22949" xr:uid="{00000000-0005-0000-0000-0000A5590000}"/>
    <cellStyle name="Total 4 3 3 2 2 3 2" xfId="22950" xr:uid="{00000000-0005-0000-0000-0000A6590000}"/>
    <cellStyle name="Total 4 3 3 2 2 4" xfId="22951" xr:uid="{00000000-0005-0000-0000-0000A7590000}"/>
    <cellStyle name="Total 4 3 3 2 2 4 2" xfId="30294" xr:uid="{00000000-0005-0000-0000-000056760000}"/>
    <cellStyle name="Total 4 3 3 2 2 5" xfId="29252" xr:uid="{00000000-0005-0000-0000-000044720000}"/>
    <cellStyle name="Total 4 3 3 2 3" xfId="22952" xr:uid="{00000000-0005-0000-0000-0000A8590000}"/>
    <cellStyle name="Total 4 3 3 2 3 2" xfId="22953" xr:uid="{00000000-0005-0000-0000-0000A9590000}"/>
    <cellStyle name="Total 4 3 3 2 3 2 2" xfId="30480" xr:uid="{00000000-0005-0000-0000-000010770000}"/>
    <cellStyle name="Total 4 3 3 2 4" xfId="22954" xr:uid="{00000000-0005-0000-0000-0000AA590000}"/>
    <cellStyle name="Total 4 3 3 2 4 2" xfId="22955" xr:uid="{00000000-0005-0000-0000-0000AB590000}"/>
    <cellStyle name="Total 4 3 3 2 4 2 2" xfId="30562" xr:uid="{00000000-0005-0000-0000-000062770000}"/>
    <cellStyle name="Total 4 3 3 2 5" xfId="22956" xr:uid="{00000000-0005-0000-0000-0000AC590000}"/>
    <cellStyle name="Total 4 3 3 2 6" xfId="32162" xr:uid="{00000000-0005-0000-0000-0000A27D0000}"/>
    <cellStyle name="Total 4 3 3 3" xfId="22957" xr:uid="{00000000-0005-0000-0000-0000AD590000}"/>
    <cellStyle name="Total 4 3 3 3 2" xfId="22958" xr:uid="{00000000-0005-0000-0000-0000AE590000}"/>
    <cellStyle name="Total 4 3 3 3 2 2" xfId="22959" xr:uid="{00000000-0005-0000-0000-0000AF590000}"/>
    <cellStyle name="Total 4 3 3 3 2 3" xfId="29307" xr:uid="{00000000-0005-0000-0000-00007B720000}"/>
    <cellStyle name="Total 4 3 3 3 3" xfId="22960" xr:uid="{00000000-0005-0000-0000-0000B0590000}"/>
    <cellStyle name="Total 4 3 3 3 3 2" xfId="22961" xr:uid="{00000000-0005-0000-0000-0000B1590000}"/>
    <cellStyle name="Total 4 3 3 3 3 2 2" xfId="25298" xr:uid="{00000000-0005-0000-0000-0000D2620000}"/>
    <cellStyle name="Total 4 3 3 3 4" xfId="22962" xr:uid="{00000000-0005-0000-0000-0000B2590000}"/>
    <cellStyle name="Total 4 3 3 3 5" xfId="32514" xr:uid="{00000000-0005-0000-0000-0000027F0000}"/>
    <cellStyle name="Total 4 3 3 4" xfId="22963" xr:uid="{00000000-0005-0000-0000-0000B3590000}"/>
    <cellStyle name="Total 4 3 3 4 2" xfId="22964" xr:uid="{00000000-0005-0000-0000-0000B4590000}"/>
    <cellStyle name="Total 4 3 3 4 3" xfId="25777" xr:uid="{00000000-0005-0000-0000-0000B1640000}"/>
    <cellStyle name="Total 4 3 3 5" xfId="22965" xr:uid="{00000000-0005-0000-0000-0000B5590000}"/>
    <cellStyle name="Total 4 3 3 5 2" xfId="22966" xr:uid="{00000000-0005-0000-0000-0000B6590000}"/>
    <cellStyle name="Total 4 3 3 6" xfId="22967" xr:uid="{00000000-0005-0000-0000-0000B7590000}"/>
    <cellStyle name="Total 4 3 3 7" xfId="25756" xr:uid="{00000000-0005-0000-0000-00009C640000}"/>
    <cellStyle name="Total 4 3 4" xfId="1115" xr:uid="{00000000-0005-0000-0000-00005B040000}"/>
    <cellStyle name="Total 4 3 4 2" xfId="2122" xr:uid="{00000000-0005-0000-0000-00004A080000}"/>
    <cellStyle name="Total 4 3 4 2 2" xfId="22968" xr:uid="{00000000-0005-0000-0000-0000B8590000}"/>
    <cellStyle name="Total 4 3 4 2 2 2" xfId="22969" xr:uid="{00000000-0005-0000-0000-0000B9590000}"/>
    <cellStyle name="Total 4 3 4 2 2 2 2" xfId="22970" xr:uid="{00000000-0005-0000-0000-0000BA590000}"/>
    <cellStyle name="Total 4 3 4 2 2 2 2 2" xfId="26087" xr:uid="{00000000-0005-0000-0000-0000E7650000}"/>
    <cellStyle name="Total 4 3 4 2 2 3" xfId="22971" xr:uid="{00000000-0005-0000-0000-0000BB590000}"/>
    <cellStyle name="Total 4 3 4 2 2 3 2" xfId="22972" xr:uid="{00000000-0005-0000-0000-0000BC590000}"/>
    <cellStyle name="Total 4 3 4 2 2 4" xfId="22973" xr:uid="{00000000-0005-0000-0000-0000BD590000}"/>
    <cellStyle name="Total 4 3 4 2 3" xfId="22974" xr:uid="{00000000-0005-0000-0000-0000BE590000}"/>
    <cellStyle name="Total 4 3 4 2 3 2" xfId="22975" xr:uid="{00000000-0005-0000-0000-0000BF590000}"/>
    <cellStyle name="Total 4 3 4 2 3 2 2" xfId="31092" xr:uid="{00000000-0005-0000-0000-000074790000}"/>
    <cellStyle name="Total 4 3 4 2 4" xfId="22976" xr:uid="{00000000-0005-0000-0000-0000C0590000}"/>
    <cellStyle name="Total 4 3 4 2 4 2" xfId="22977" xr:uid="{00000000-0005-0000-0000-0000C1590000}"/>
    <cellStyle name="Total 4 3 4 2 5" xfId="22978" xr:uid="{00000000-0005-0000-0000-0000C2590000}"/>
    <cellStyle name="Total 4 3 4 2 6" xfId="32161" xr:uid="{00000000-0005-0000-0000-0000A17D0000}"/>
    <cellStyle name="Total 4 3 4 3" xfId="22979" xr:uid="{00000000-0005-0000-0000-0000C3590000}"/>
    <cellStyle name="Total 4 3 4 3 2" xfId="22980" xr:uid="{00000000-0005-0000-0000-0000C4590000}"/>
    <cellStyle name="Total 4 3 4 3 2 2" xfId="22981" xr:uid="{00000000-0005-0000-0000-0000C5590000}"/>
    <cellStyle name="Total 4 3 4 3 2 2 2" xfId="27365" xr:uid="{00000000-0005-0000-0000-0000E56A0000}"/>
    <cellStyle name="Total 4 3 4 3 3" xfId="22982" xr:uid="{00000000-0005-0000-0000-0000C6590000}"/>
    <cellStyle name="Total 4 3 4 3 3 2" xfId="22983" xr:uid="{00000000-0005-0000-0000-0000C7590000}"/>
    <cellStyle name="Total 4 3 4 3 4" xfId="22984" xr:uid="{00000000-0005-0000-0000-0000C8590000}"/>
    <cellStyle name="Total 4 3 4 3 4 2" xfId="26306" xr:uid="{00000000-0005-0000-0000-0000C2660000}"/>
    <cellStyle name="Total 4 3 4 4" xfId="22985" xr:uid="{00000000-0005-0000-0000-0000C9590000}"/>
    <cellStyle name="Total 4 3 4 4 2" xfId="22986" xr:uid="{00000000-0005-0000-0000-0000CA590000}"/>
    <cellStyle name="Total 4 3 4 4 2 2" xfId="31257" xr:uid="{00000000-0005-0000-0000-0000197A0000}"/>
    <cellStyle name="Total 4 3 4 5" xfId="22987" xr:uid="{00000000-0005-0000-0000-0000CB590000}"/>
    <cellStyle name="Total 4 3 4 5 2" xfId="22988" xr:uid="{00000000-0005-0000-0000-0000CC590000}"/>
    <cellStyle name="Total 4 3 4 5 2 2" xfId="27272" xr:uid="{00000000-0005-0000-0000-0000886A0000}"/>
    <cellStyle name="Total 4 3 4 6" xfId="22989" xr:uid="{00000000-0005-0000-0000-0000CD590000}"/>
    <cellStyle name="Total 4 3 4 7" xfId="25327" xr:uid="{00000000-0005-0000-0000-0000EF620000}"/>
    <cellStyle name="Total 4 3 5" xfId="1878" xr:uid="{00000000-0005-0000-0000-000056070000}"/>
    <cellStyle name="Total 4 3 5 2" xfId="22990" xr:uid="{00000000-0005-0000-0000-0000CE590000}"/>
    <cellStyle name="Total 4 3 5 2 2" xfId="22991" xr:uid="{00000000-0005-0000-0000-0000CF590000}"/>
    <cellStyle name="Total 4 3 5 2 2 2" xfId="22992" xr:uid="{00000000-0005-0000-0000-0000D0590000}"/>
    <cellStyle name="Total 4 3 5 2 2 3" xfId="29294" xr:uid="{00000000-0005-0000-0000-00006E720000}"/>
    <cellStyle name="Total 4 3 5 2 3" xfId="22993" xr:uid="{00000000-0005-0000-0000-0000D1590000}"/>
    <cellStyle name="Total 4 3 5 2 3 2" xfId="22994" xr:uid="{00000000-0005-0000-0000-0000D2590000}"/>
    <cellStyle name="Total 4 3 5 2 4" xfId="22995" xr:uid="{00000000-0005-0000-0000-0000D3590000}"/>
    <cellStyle name="Total 4 3 5 3" xfId="22996" xr:uid="{00000000-0005-0000-0000-0000D4590000}"/>
    <cellStyle name="Total 4 3 5 3 2" xfId="22997" xr:uid="{00000000-0005-0000-0000-0000D5590000}"/>
    <cellStyle name="Total 4 3 5 4" xfId="22998" xr:uid="{00000000-0005-0000-0000-0000D6590000}"/>
    <cellStyle name="Total 4 3 5 4 2" xfId="22999" xr:uid="{00000000-0005-0000-0000-0000D7590000}"/>
    <cellStyle name="Total 4 3 5 5" xfId="23000" xr:uid="{00000000-0005-0000-0000-0000D8590000}"/>
    <cellStyle name="Total 4 3 5 6" xfId="32013" xr:uid="{00000000-0005-0000-0000-00000D7D0000}"/>
    <cellStyle name="Total 4 3 6" xfId="23001" xr:uid="{00000000-0005-0000-0000-0000D9590000}"/>
    <cellStyle name="Total 4 3 6 2" xfId="23002" xr:uid="{00000000-0005-0000-0000-0000DA590000}"/>
    <cellStyle name="Total 4 3 6 2 2" xfId="23003" xr:uid="{00000000-0005-0000-0000-0000DB590000}"/>
    <cellStyle name="Total 4 3 6 3" xfId="23004" xr:uid="{00000000-0005-0000-0000-0000DC590000}"/>
    <cellStyle name="Total 4 3 6 3 2" xfId="23005" xr:uid="{00000000-0005-0000-0000-0000DD590000}"/>
    <cellStyle name="Total 4 3 6 3 2 2" xfId="28291" xr:uid="{00000000-0005-0000-0000-0000836E0000}"/>
    <cellStyle name="Total 4 3 6 3 3" xfId="25130" xr:uid="{00000000-0005-0000-0000-00002A620000}"/>
    <cellStyle name="Total 4 3 6 4" xfId="23006" xr:uid="{00000000-0005-0000-0000-0000DE590000}"/>
    <cellStyle name="Total 4 3 6 4 2" xfId="29129" xr:uid="{00000000-0005-0000-0000-0000C9710000}"/>
    <cellStyle name="Total 4 3 6 5" xfId="32374" xr:uid="{00000000-0005-0000-0000-0000767E0000}"/>
    <cellStyle name="Total 4 3 7" xfId="23007" xr:uid="{00000000-0005-0000-0000-0000DF590000}"/>
    <cellStyle name="Total 4 3 7 2" xfId="23008" xr:uid="{00000000-0005-0000-0000-0000E0590000}"/>
    <cellStyle name="Total 4 3 8" xfId="23009" xr:uid="{00000000-0005-0000-0000-0000E1590000}"/>
    <cellStyle name="Total 4 3 8 2" xfId="23010" xr:uid="{00000000-0005-0000-0000-0000E2590000}"/>
    <cellStyle name="Total 4 3 9" xfId="23011" xr:uid="{00000000-0005-0000-0000-0000E3590000}"/>
    <cellStyle name="Total 4 4" xfId="1161" xr:uid="{00000000-0005-0000-0000-000089040000}"/>
    <cellStyle name="Total 4 4 10" xfId="31378" xr:uid="{00000000-0005-0000-0000-0000927A0000}"/>
    <cellStyle name="Total 4 4 2" xfId="1495" xr:uid="{00000000-0005-0000-0000-0000D7050000}"/>
    <cellStyle name="Total 4 4 2 2" xfId="1757" xr:uid="{00000000-0005-0000-0000-0000DD060000}"/>
    <cellStyle name="Total 4 4 2 2 2" xfId="2742" xr:uid="{00000000-0005-0000-0000-0000B60A0000}"/>
    <cellStyle name="Total 4 4 2 2 2 2" xfId="23012" xr:uid="{00000000-0005-0000-0000-0000E4590000}"/>
    <cellStyle name="Total 4 4 2 2 2 2 2" xfId="23013" xr:uid="{00000000-0005-0000-0000-0000E5590000}"/>
    <cellStyle name="Total 4 4 2 2 2 2 2 2" xfId="23014" xr:uid="{00000000-0005-0000-0000-0000E6590000}"/>
    <cellStyle name="Total 4 4 2 2 2 2 2 3" xfId="28197" xr:uid="{00000000-0005-0000-0000-0000256E0000}"/>
    <cellStyle name="Total 4 4 2 2 2 2 3" xfId="23015" xr:uid="{00000000-0005-0000-0000-0000E7590000}"/>
    <cellStyle name="Total 4 4 2 2 2 2 3 2" xfId="23016" xr:uid="{00000000-0005-0000-0000-0000E8590000}"/>
    <cellStyle name="Total 4 4 2 2 2 2 3 3" xfId="27273" xr:uid="{00000000-0005-0000-0000-0000896A0000}"/>
    <cellStyle name="Total 4 4 2 2 2 2 4" xfId="23017" xr:uid="{00000000-0005-0000-0000-0000E9590000}"/>
    <cellStyle name="Total 4 4 2 2 2 2 4 2" xfId="28934" xr:uid="{00000000-0005-0000-0000-000006710000}"/>
    <cellStyle name="Total 4 4 2 2 2 2 5" xfId="27318" xr:uid="{00000000-0005-0000-0000-0000B66A0000}"/>
    <cellStyle name="Total 4 4 2 2 2 3" xfId="23018" xr:uid="{00000000-0005-0000-0000-0000EA590000}"/>
    <cellStyle name="Total 4 4 2 2 2 3 2" xfId="23019" xr:uid="{00000000-0005-0000-0000-0000EB590000}"/>
    <cellStyle name="Total 4 4 2 2 2 4" xfId="23020" xr:uid="{00000000-0005-0000-0000-0000EC590000}"/>
    <cellStyle name="Total 4 4 2 2 2 4 2" xfId="23021" xr:uid="{00000000-0005-0000-0000-0000ED590000}"/>
    <cellStyle name="Total 4 4 2 2 2 4 3" xfId="26787" xr:uid="{00000000-0005-0000-0000-0000A3680000}"/>
    <cellStyle name="Total 4 4 2 2 2 5" xfId="23022" xr:uid="{00000000-0005-0000-0000-0000EE590000}"/>
    <cellStyle name="Total 4 4 2 2 2 6" xfId="32327" xr:uid="{00000000-0005-0000-0000-0000477E0000}"/>
    <cellStyle name="Total 4 4 2 2 3" xfId="23023" xr:uid="{00000000-0005-0000-0000-0000EF590000}"/>
    <cellStyle name="Total 4 4 2 2 3 2" xfId="23024" xr:uid="{00000000-0005-0000-0000-0000F0590000}"/>
    <cellStyle name="Total 4 4 2 2 3 2 2" xfId="23025" xr:uid="{00000000-0005-0000-0000-0000F1590000}"/>
    <cellStyle name="Total 4 4 2 2 3 2 2 2" xfId="26254" xr:uid="{00000000-0005-0000-0000-00008E660000}"/>
    <cellStyle name="Total 4 4 2 2 3 3" xfId="23026" xr:uid="{00000000-0005-0000-0000-0000F2590000}"/>
    <cellStyle name="Total 4 4 2 2 3 3 2" xfId="23027" xr:uid="{00000000-0005-0000-0000-0000F3590000}"/>
    <cellStyle name="Total 4 4 2 2 3 4" xfId="23028" xr:uid="{00000000-0005-0000-0000-0000F4590000}"/>
    <cellStyle name="Total 4 4 2 2 3 5" xfId="29718" xr:uid="{00000000-0005-0000-0000-000016740000}"/>
    <cellStyle name="Total 4 4 2 2 4" xfId="23029" xr:uid="{00000000-0005-0000-0000-0000F5590000}"/>
    <cellStyle name="Total 4 4 2 2 4 2" xfId="23030" xr:uid="{00000000-0005-0000-0000-0000F6590000}"/>
    <cellStyle name="Total 4 4 2 2 4 2 2" xfId="25377" xr:uid="{00000000-0005-0000-0000-000021630000}"/>
    <cellStyle name="Total 4 4 2 2 5" xfId="23031" xr:uid="{00000000-0005-0000-0000-0000F7590000}"/>
    <cellStyle name="Total 4 4 2 2 5 2" xfId="23032" xr:uid="{00000000-0005-0000-0000-0000F8590000}"/>
    <cellStyle name="Total 4 4 2 2 5 3" xfId="26131" xr:uid="{00000000-0005-0000-0000-000013660000}"/>
    <cellStyle name="Total 4 4 2 2 6" xfId="23033" xr:uid="{00000000-0005-0000-0000-0000F9590000}"/>
    <cellStyle name="Total 4 4 2 2 7" xfId="31887" xr:uid="{00000000-0005-0000-0000-00008F7C0000}"/>
    <cellStyle name="Total 4 4 2 3" xfId="2486" xr:uid="{00000000-0005-0000-0000-0000B6090000}"/>
    <cellStyle name="Total 4 4 2 3 2" xfId="23034" xr:uid="{00000000-0005-0000-0000-0000FA590000}"/>
    <cellStyle name="Total 4 4 2 3 2 2" xfId="23035" xr:uid="{00000000-0005-0000-0000-0000FB590000}"/>
    <cellStyle name="Total 4 4 2 3 2 2 2" xfId="23036" xr:uid="{00000000-0005-0000-0000-0000FC590000}"/>
    <cellStyle name="Total 4 4 2 3 2 3" xfId="23037" xr:uid="{00000000-0005-0000-0000-0000FD590000}"/>
    <cellStyle name="Total 4 4 2 3 2 3 2" xfId="23038" xr:uid="{00000000-0005-0000-0000-0000FE590000}"/>
    <cellStyle name="Total 4 4 2 3 2 4" xfId="23039" xr:uid="{00000000-0005-0000-0000-0000FF590000}"/>
    <cellStyle name="Total 4 4 2 3 2 5" xfId="25558" xr:uid="{00000000-0005-0000-0000-0000D6630000}"/>
    <cellStyle name="Total 4 4 2 3 3" xfId="23040" xr:uid="{00000000-0005-0000-0000-0000005A0000}"/>
    <cellStyle name="Total 4 4 2 3 3 2" xfId="23041" xr:uid="{00000000-0005-0000-0000-0000015A0000}"/>
    <cellStyle name="Total 4 4 2 3 3 2 2" xfId="25382" xr:uid="{00000000-0005-0000-0000-000026630000}"/>
    <cellStyle name="Total 4 4 2 3 3 3" xfId="30474" xr:uid="{00000000-0005-0000-0000-00000A770000}"/>
    <cellStyle name="Total 4 4 2 3 4" xfId="23042" xr:uid="{00000000-0005-0000-0000-0000025A0000}"/>
    <cellStyle name="Total 4 4 2 3 4 2" xfId="23043" xr:uid="{00000000-0005-0000-0000-0000035A0000}"/>
    <cellStyle name="Total 4 4 2 3 5" xfId="23044" xr:uid="{00000000-0005-0000-0000-0000045A0000}"/>
    <cellStyle name="Total 4 4 2 4" xfId="23045" xr:uid="{00000000-0005-0000-0000-0000055A0000}"/>
    <cellStyle name="Total 4 4 2 4 2" xfId="23046" xr:uid="{00000000-0005-0000-0000-0000065A0000}"/>
    <cellStyle name="Total 4 4 2 4 2 2" xfId="23047" xr:uid="{00000000-0005-0000-0000-0000075A0000}"/>
    <cellStyle name="Total 4 4 2 4 2 2 2" xfId="27652" xr:uid="{00000000-0005-0000-0000-0000046C0000}"/>
    <cellStyle name="Total 4 4 2 4 3" xfId="23048" xr:uid="{00000000-0005-0000-0000-0000085A0000}"/>
    <cellStyle name="Total 4 4 2 4 3 2" xfId="23049" xr:uid="{00000000-0005-0000-0000-0000095A0000}"/>
    <cellStyle name="Total 4 4 2 4 3 3" xfId="31310" xr:uid="{00000000-0005-0000-0000-00004E7A0000}"/>
    <cellStyle name="Total 4 4 2 4 4" xfId="23050" xr:uid="{00000000-0005-0000-0000-00000A5A0000}"/>
    <cellStyle name="Total 4 4 2 5" xfId="23051" xr:uid="{00000000-0005-0000-0000-00000B5A0000}"/>
    <cellStyle name="Total 4 4 2 5 2" xfId="23052" xr:uid="{00000000-0005-0000-0000-00000C5A0000}"/>
    <cellStyle name="Total 4 4 2 6" xfId="23053" xr:uid="{00000000-0005-0000-0000-00000D5A0000}"/>
    <cellStyle name="Total 4 4 2 6 2" xfId="23054" xr:uid="{00000000-0005-0000-0000-00000E5A0000}"/>
    <cellStyle name="Total 4 4 2 7" xfId="23055" xr:uid="{00000000-0005-0000-0000-00000F5A0000}"/>
    <cellStyle name="Total 4 4 2 8" xfId="31565" xr:uid="{00000000-0005-0000-0000-00004D7B0000}"/>
    <cellStyle name="Total 4 4 3" xfId="938" xr:uid="{00000000-0005-0000-0000-0000AA030000}"/>
    <cellStyle name="Total 4 4 3 2" xfId="1972" xr:uid="{00000000-0005-0000-0000-0000B4070000}"/>
    <cellStyle name="Total 4 4 3 2 2" xfId="23056" xr:uid="{00000000-0005-0000-0000-0000105A0000}"/>
    <cellStyle name="Total 4 4 3 2 2 2" xfId="23057" xr:uid="{00000000-0005-0000-0000-0000115A0000}"/>
    <cellStyle name="Total 4 4 3 2 2 2 2" xfId="23058" xr:uid="{00000000-0005-0000-0000-0000125A0000}"/>
    <cellStyle name="Total 4 4 3 2 2 2 3" xfId="25156" xr:uid="{00000000-0005-0000-0000-000044620000}"/>
    <cellStyle name="Total 4 4 3 2 2 3" xfId="23059" xr:uid="{00000000-0005-0000-0000-0000135A0000}"/>
    <cellStyle name="Total 4 4 3 2 2 3 2" xfId="23060" xr:uid="{00000000-0005-0000-0000-0000145A0000}"/>
    <cellStyle name="Total 4 4 3 2 2 4" xfId="23061" xr:uid="{00000000-0005-0000-0000-0000155A0000}"/>
    <cellStyle name="Total 4 4 3 2 3" xfId="23062" xr:uid="{00000000-0005-0000-0000-0000165A0000}"/>
    <cellStyle name="Total 4 4 3 2 3 2" xfId="23063" xr:uid="{00000000-0005-0000-0000-0000175A0000}"/>
    <cellStyle name="Total 4 4 3 2 4" xfId="23064" xr:uid="{00000000-0005-0000-0000-0000185A0000}"/>
    <cellStyle name="Total 4 4 3 2 4 2" xfId="23065" xr:uid="{00000000-0005-0000-0000-0000195A0000}"/>
    <cellStyle name="Total 4 4 3 2 5" xfId="23066" xr:uid="{00000000-0005-0000-0000-00001A5A0000}"/>
    <cellStyle name="Total 4 4 3 2 6" xfId="32071" xr:uid="{00000000-0005-0000-0000-0000477D0000}"/>
    <cellStyle name="Total 4 4 3 3" xfId="23067" xr:uid="{00000000-0005-0000-0000-00001B5A0000}"/>
    <cellStyle name="Total 4 4 3 3 2" xfId="23068" xr:uid="{00000000-0005-0000-0000-00001C5A0000}"/>
    <cellStyle name="Total 4 4 3 3 2 2" xfId="23069" xr:uid="{00000000-0005-0000-0000-00001D5A0000}"/>
    <cellStyle name="Total 4 4 3 3 3" xfId="23070" xr:uid="{00000000-0005-0000-0000-00001E5A0000}"/>
    <cellStyle name="Total 4 4 3 3 3 2" xfId="23071" xr:uid="{00000000-0005-0000-0000-00001F5A0000}"/>
    <cellStyle name="Total 4 4 3 3 3 3" xfId="28744" xr:uid="{00000000-0005-0000-0000-000048700000}"/>
    <cellStyle name="Total 4 4 3 3 4" xfId="23072" xr:uid="{00000000-0005-0000-0000-0000205A0000}"/>
    <cellStyle name="Total 4 4 3 3 4 2" xfId="27129" xr:uid="{00000000-0005-0000-0000-0000F9690000}"/>
    <cellStyle name="Total 4 4 3 3 5" xfId="32426" xr:uid="{00000000-0005-0000-0000-0000AA7E0000}"/>
    <cellStyle name="Total 4 4 3 4" xfId="23073" xr:uid="{00000000-0005-0000-0000-0000215A0000}"/>
    <cellStyle name="Total 4 4 3 4 2" xfId="23074" xr:uid="{00000000-0005-0000-0000-0000225A0000}"/>
    <cellStyle name="Total 4 4 3 4 3" xfId="27277" xr:uid="{00000000-0005-0000-0000-00008D6A0000}"/>
    <cellStyle name="Total 4 4 3 5" xfId="23075" xr:uid="{00000000-0005-0000-0000-0000235A0000}"/>
    <cellStyle name="Total 4 4 3 5 2" xfId="23076" xr:uid="{00000000-0005-0000-0000-0000245A0000}"/>
    <cellStyle name="Total 4 4 3 6" xfId="23077" xr:uid="{00000000-0005-0000-0000-0000255A0000}"/>
    <cellStyle name="Total 4 4 3 7" xfId="31619" xr:uid="{00000000-0005-0000-0000-0000837B0000}"/>
    <cellStyle name="Total 4 4 4" xfId="998" xr:uid="{00000000-0005-0000-0000-0000E6030000}"/>
    <cellStyle name="Total 4 4 4 2" xfId="2018" xr:uid="{00000000-0005-0000-0000-0000E2070000}"/>
    <cellStyle name="Total 4 4 4 2 2" xfId="23078" xr:uid="{00000000-0005-0000-0000-0000265A0000}"/>
    <cellStyle name="Total 4 4 4 2 2 2" xfId="23079" xr:uid="{00000000-0005-0000-0000-0000275A0000}"/>
    <cellStyle name="Total 4 4 4 2 2 2 2" xfId="23080" xr:uid="{00000000-0005-0000-0000-0000285A0000}"/>
    <cellStyle name="Total 4 4 4 2 2 2 2 2" xfId="27267" xr:uid="{00000000-0005-0000-0000-0000836A0000}"/>
    <cellStyle name="Total 4 4 4 2 2 3" xfId="23081" xr:uid="{00000000-0005-0000-0000-0000295A0000}"/>
    <cellStyle name="Total 4 4 4 2 2 3 2" xfId="23082" xr:uid="{00000000-0005-0000-0000-00002A5A0000}"/>
    <cellStyle name="Total 4 4 4 2 2 3 2 2" xfId="28290" xr:uid="{00000000-0005-0000-0000-0000826E0000}"/>
    <cellStyle name="Total 4 4 4 2 2 3 3" xfId="26801" xr:uid="{00000000-0005-0000-0000-0000B1680000}"/>
    <cellStyle name="Total 4 4 4 2 2 4" xfId="23083" xr:uid="{00000000-0005-0000-0000-00002B5A0000}"/>
    <cellStyle name="Total 4 4 4 2 2 4 2" xfId="29126" xr:uid="{00000000-0005-0000-0000-0000C6710000}"/>
    <cellStyle name="Total 4 4 4 2 3" xfId="23084" xr:uid="{00000000-0005-0000-0000-00002C5A0000}"/>
    <cellStyle name="Total 4 4 4 2 3 2" xfId="23085" xr:uid="{00000000-0005-0000-0000-00002D5A0000}"/>
    <cellStyle name="Total 4 4 4 2 3 2 2" xfId="26956" xr:uid="{00000000-0005-0000-0000-00004C690000}"/>
    <cellStyle name="Total 4 4 4 2 3 3" xfId="29198" xr:uid="{00000000-0005-0000-0000-00000E720000}"/>
    <cellStyle name="Total 4 4 4 2 4" xfId="23086" xr:uid="{00000000-0005-0000-0000-00002E5A0000}"/>
    <cellStyle name="Total 4 4 4 2 4 2" xfId="23087" xr:uid="{00000000-0005-0000-0000-00002F5A0000}"/>
    <cellStyle name="Total 4 4 4 2 5" xfId="23088" xr:uid="{00000000-0005-0000-0000-0000305A0000}"/>
    <cellStyle name="Total 4 4 4 2 6" xfId="32098" xr:uid="{00000000-0005-0000-0000-0000627D0000}"/>
    <cellStyle name="Total 4 4 4 3" xfId="23089" xr:uid="{00000000-0005-0000-0000-0000315A0000}"/>
    <cellStyle name="Total 4 4 4 3 2" xfId="23090" xr:uid="{00000000-0005-0000-0000-0000325A0000}"/>
    <cellStyle name="Total 4 4 4 3 2 2" xfId="23091" xr:uid="{00000000-0005-0000-0000-0000335A0000}"/>
    <cellStyle name="Total 4 4 4 3 2 3" xfId="27326" xr:uid="{00000000-0005-0000-0000-0000BE6A0000}"/>
    <cellStyle name="Total 4 4 4 3 3" xfId="23092" xr:uid="{00000000-0005-0000-0000-0000345A0000}"/>
    <cellStyle name="Total 4 4 4 3 3 2" xfId="23093" xr:uid="{00000000-0005-0000-0000-0000355A0000}"/>
    <cellStyle name="Total 4 4 4 3 3 3" xfId="28575" xr:uid="{00000000-0005-0000-0000-00009F6F0000}"/>
    <cellStyle name="Total 4 4 4 3 4" xfId="23094" xr:uid="{00000000-0005-0000-0000-0000365A0000}"/>
    <cellStyle name="Total 4 4 4 3 4 2" xfId="29920" xr:uid="{00000000-0005-0000-0000-0000E0740000}"/>
    <cellStyle name="Total 4 4 4 4" xfId="23095" xr:uid="{00000000-0005-0000-0000-0000375A0000}"/>
    <cellStyle name="Total 4 4 4 4 2" xfId="23096" xr:uid="{00000000-0005-0000-0000-0000385A0000}"/>
    <cellStyle name="Total 4 4 4 4 2 2" xfId="28632" xr:uid="{00000000-0005-0000-0000-0000D86F0000}"/>
    <cellStyle name="Total 4 4 4 5" xfId="23097" xr:uid="{00000000-0005-0000-0000-0000395A0000}"/>
    <cellStyle name="Total 4 4 4 5 2" xfId="23098" xr:uid="{00000000-0005-0000-0000-00003A5A0000}"/>
    <cellStyle name="Total 4 4 4 5 2 2" xfId="30837" xr:uid="{00000000-0005-0000-0000-000075780000}"/>
    <cellStyle name="Total 4 4 4 5 3" xfId="30695" xr:uid="{00000000-0005-0000-0000-0000E7770000}"/>
    <cellStyle name="Total 4 4 4 6" xfId="23099" xr:uid="{00000000-0005-0000-0000-00003B5A0000}"/>
    <cellStyle name="Total 4 4 4 7" xfId="31632" xr:uid="{00000000-0005-0000-0000-0000907B0000}"/>
    <cellStyle name="Total 4 4 5" xfId="2163" xr:uid="{00000000-0005-0000-0000-000073080000}"/>
    <cellStyle name="Total 4 4 5 2" xfId="23100" xr:uid="{00000000-0005-0000-0000-00003C5A0000}"/>
    <cellStyle name="Total 4 4 5 2 2" xfId="23101" xr:uid="{00000000-0005-0000-0000-00003D5A0000}"/>
    <cellStyle name="Total 4 4 5 2 2 2" xfId="23102" xr:uid="{00000000-0005-0000-0000-00003E5A0000}"/>
    <cellStyle name="Total 4 4 5 2 3" xfId="23103" xr:uid="{00000000-0005-0000-0000-00003F5A0000}"/>
    <cellStyle name="Total 4 4 5 2 3 2" xfId="23104" xr:uid="{00000000-0005-0000-0000-0000405A0000}"/>
    <cellStyle name="Total 4 4 5 2 4" xfId="23105" xr:uid="{00000000-0005-0000-0000-0000415A0000}"/>
    <cellStyle name="Total 4 4 5 2 5" xfId="26146" xr:uid="{00000000-0005-0000-0000-000022660000}"/>
    <cellStyle name="Total 4 4 5 3" xfId="23106" xr:uid="{00000000-0005-0000-0000-0000425A0000}"/>
    <cellStyle name="Total 4 4 5 3 2" xfId="23107" xr:uid="{00000000-0005-0000-0000-0000435A0000}"/>
    <cellStyle name="Total 4 4 5 3 3" xfId="30421" xr:uid="{00000000-0005-0000-0000-0000D5760000}"/>
    <cellStyle name="Total 4 4 5 4" xfId="23108" xr:uid="{00000000-0005-0000-0000-0000445A0000}"/>
    <cellStyle name="Total 4 4 5 4 2" xfId="23109" xr:uid="{00000000-0005-0000-0000-0000455A0000}"/>
    <cellStyle name="Total 4 4 5 5" xfId="23110" xr:uid="{00000000-0005-0000-0000-0000465A0000}"/>
    <cellStyle name="Total 4 4 5 6" xfId="32185" xr:uid="{00000000-0005-0000-0000-0000B97D0000}"/>
    <cellStyle name="Total 4 4 6" xfId="23111" xr:uid="{00000000-0005-0000-0000-0000475A0000}"/>
    <cellStyle name="Total 4 4 6 2" xfId="23112" xr:uid="{00000000-0005-0000-0000-0000485A0000}"/>
    <cellStyle name="Total 4 4 6 2 2" xfId="23113" xr:uid="{00000000-0005-0000-0000-0000495A0000}"/>
    <cellStyle name="Total 4 4 6 3" xfId="23114" xr:uid="{00000000-0005-0000-0000-00004A5A0000}"/>
    <cellStyle name="Total 4 4 6 3 2" xfId="23115" xr:uid="{00000000-0005-0000-0000-00004B5A0000}"/>
    <cellStyle name="Total 4 4 6 4" xfId="23116" xr:uid="{00000000-0005-0000-0000-00004C5A0000}"/>
    <cellStyle name="Total 4 4 6 5" xfId="28143" xr:uid="{00000000-0005-0000-0000-0000EF6D0000}"/>
    <cellStyle name="Total 4 4 7" xfId="23117" xr:uid="{00000000-0005-0000-0000-00004D5A0000}"/>
    <cellStyle name="Total 4 4 7 2" xfId="23118" xr:uid="{00000000-0005-0000-0000-00004E5A0000}"/>
    <cellStyle name="Total 4 4 8" xfId="23119" xr:uid="{00000000-0005-0000-0000-00004F5A0000}"/>
    <cellStyle name="Total 4 4 8 2" xfId="23120" xr:uid="{00000000-0005-0000-0000-0000505A0000}"/>
    <cellStyle name="Total 4 4 9" xfId="23121" xr:uid="{00000000-0005-0000-0000-0000515A0000}"/>
    <cellStyle name="Total 4 5" xfId="982" xr:uid="{00000000-0005-0000-0000-0000D6030000}"/>
    <cellStyle name="Total 4 5 2" xfId="1424" xr:uid="{00000000-0005-0000-0000-000090050000}"/>
    <cellStyle name="Total 4 5 2 2" xfId="1686" xr:uid="{00000000-0005-0000-0000-000096060000}"/>
    <cellStyle name="Total 4 5 2 2 2" xfId="2671" xr:uid="{00000000-0005-0000-0000-00006F0A0000}"/>
    <cellStyle name="Total 4 5 2 2 2 2" xfId="23122" xr:uid="{00000000-0005-0000-0000-0000525A0000}"/>
    <cellStyle name="Total 4 5 2 2 2 2 2" xfId="23123" xr:uid="{00000000-0005-0000-0000-0000535A0000}"/>
    <cellStyle name="Total 4 5 2 2 2 2 2 2" xfId="23124" xr:uid="{00000000-0005-0000-0000-0000545A0000}"/>
    <cellStyle name="Total 4 5 2 2 2 2 3" xfId="23125" xr:uid="{00000000-0005-0000-0000-0000555A0000}"/>
    <cellStyle name="Total 4 5 2 2 2 2 3 2" xfId="23126" xr:uid="{00000000-0005-0000-0000-0000565A0000}"/>
    <cellStyle name="Total 4 5 2 2 2 2 4" xfId="23127" xr:uid="{00000000-0005-0000-0000-0000575A0000}"/>
    <cellStyle name="Total 4 5 2 2 2 3" xfId="23128" xr:uid="{00000000-0005-0000-0000-0000585A0000}"/>
    <cellStyle name="Total 4 5 2 2 2 3 2" xfId="23129" xr:uid="{00000000-0005-0000-0000-0000595A0000}"/>
    <cellStyle name="Total 4 5 2 2 2 4" xfId="23130" xr:uid="{00000000-0005-0000-0000-00005A5A0000}"/>
    <cellStyle name="Total 4 5 2 2 2 4 2" xfId="23131" xr:uid="{00000000-0005-0000-0000-00005B5A0000}"/>
    <cellStyle name="Total 4 5 2 2 2 4 3" xfId="30711" xr:uid="{00000000-0005-0000-0000-0000F7770000}"/>
    <cellStyle name="Total 4 5 2 2 2 5" xfId="23132" xr:uid="{00000000-0005-0000-0000-00005C5A0000}"/>
    <cellStyle name="Total 4 5 2 2 2 6" xfId="30265" xr:uid="{00000000-0005-0000-0000-000039760000}"/>
    <cellStyle name="Total 4 5 2 2 3" xfId="23133" xr:uid="{00000000-0005-0000-0000-00005D5A0000}"/>
    <cellStyle name="Total 4 5 2 2 3 2" xfId="23134" xr:uid="{00000000-0005-0000-0000-00005E5A0000}"/>
    <cellStyle name="Total 4 5 2 2 3 2 2" xfId="23135" xr:uid="{00000000-0005-0000-0000-00005F5A0000}"/>
    <cellStyle name="Total 4 5 2 2 3 2 3" xfId="26753" xr:uid="{00000000-0005-0000-0000-000081680000}"/>
    <cellStyle name="Total 4 5 2 2 3 3" xfId="23136" xr:uid="{00000000-0005-0000-0000-0000605A0000}"/>
    <cellStyle name="Total 4 5 2 2 3 3 2" xfId="23137" xr:uid="{00000000-0005-0000-0000-0000615A0000}"/>
    <cellStyle name="Total 4 5 2 2 3 3 3" xfId="28466" xr:uid="{00000000-0005-0000-0000-0000326F0000}"/>
    <cellStyle name="Total 4 5 2 2 3 4" xfId="23138" xr:uid="{00000000-0005-0000-0000-0000625A0000}"/>
    <cellStyle name="Total 4 5 2 2 4" xfId="23139" xr:uid="{00000000-0005-0000-0000-0000635A0000}"/>
    <cellStyle name="Total 4 5 2 2 4 2" xfId="23140" xr:uid="{00000000-0005-0000-0000-0000645A0000}"/>
    <cellStyle name="Total 4 5 2 2 5" xfId="23141" xr:uid="{00000000-0005-0000-0000-0000655A0000}"/>
    <cellStyle name="Total 4 5 2 2 5 2" xfId="23142" xr:uid="{00000000-0005-0000-0000-0000665A0000}"/>
    <cellStyle name="Total 4 5 2 2 5 3" xfId="30691" xr:uid="{00000000-0005-0000-0000-0000E3770000}"/>
    <cellStyle name="Total 4 5 2 2 6" xfId="23143" xr:uid="{00000000-0005-0000-0000-0000675A0000}"/>
    <cellStyle name="Total 4 5 2 2 7" xfId="31844" xr:uid="{00000000-0005-0000-0000-0000647C0000}"/>
    <cellStyle name="Total 4 5 2 3" xfId="2415" xr:uid="{00000000-0005-0000-0000-00006F090000}"/>
    <cellStyle name="Total 4 5 2 3 2" xfId="23144" xr:uid="{00000000-0005-0000-0000-0000685A0000}"/>
    <cellStyle name="Total 4 5 2 3 2 2" xfId="23145" xr:uid="{00000000-0005-0000-0000-0000695A0000}"/>
    <cellStyle name="Total 4 5 2 3 2 2 2" xfId="23146" xr:uid="{00000000-0005-0000-0000-00006A5A0000}"/>
    <cellStyle name="Total 4 5 2 3 2 3" xfId="23147" xr:uid="{00000000-0005-0000-0000-00006B5A0000}"/>
    <cellStyle name="Total 4 5 2 3 2 3 2" xfId="23148" xr:uid="{00000000-0005-0000-0000-00006C5A0000}"/>
    <cellStyle name="Total 4 5 2 3 2 3 3" xfId="25532" xr:uid="{00000000-0005-0000-0000-0000BC630000}"/>
    <cellStyle name="Total 4 5 2 3 2 4" xfId="23149" xr:uid="{00000000-0005-0000-0000-00006D5A0000}"/>
    <cellStyle name="Total 4 5 2 3 3" xfId="23150" xr:uid="{00000000-0005-0000-0000-00006E5A0000}"/>
    <cellStyle name="Total 4 5 2 3 3 2" xfId="23151" xr:uid="{00000000-0005-0000-0000-00006F5A0000}"/>
    <cellStyle name="Total 4 5 2 3 4" xfId="23152" xr:uid="{00000000-0005-0000-0000-0000705A0000}"/>
    <cellStyle name="Total 4 5 2 3 4 2" xfId="23153" xr:uid="{00000000-0005-0000-0000-0000715A0000}"/>
    <cellStyle name="Total 4 5 2 3 5" xfId="23154" xr:uid="{00000000-0005-0000-0000-0000725A0000}"/>
    <cellStyle name="Total 4 5 2 4" xfId="23155" xr:uid="{00000000-0005-0000-0000-0000735A0000}"/>
    <cellStyle name="Total 4 5 2 4 2" xfId="23156" xr:uid="{00000000-0005-0000-0000-0000745A0000}"/>
    <cellStyle name="Total 4 5 2 4 2 2" xfId="23157" xr:uid="{00000000-0005-0000-0000-0000755A0000}"/>
    <cellStyle name="Total 4 5 2 4 3" xfId="23158" xr:uid="{00000000-0005-0000-0000-0000765A0000}"/>
    <cellStyle name="Total 4 5 2 4 3 2" xfId="23159" xr:uid="{00000000-0005-0000-0000-0000775A0000}"/>
    <cellStyle name="Total 4 5 2 4 4" xfId="23160" xr:uid="{00000000-0005-0000-0000-0000785A0000}"/>
    <cellStyle name="Total 4 5 2 5" xfId="23161" xr:uid="{00000000-0005-0000-0000-0000795A0000}"/>
    <cellStyle name="Total 4 5 2 5 2" xfId="23162" xr:uid="{00000000-0005-0000-0000-00007A5A0000}"/>
    <cellStyle name="Total 4 5 2 5 2 2" xfId="26391" xr:uid="{00000000-0005-0000-0000-000017670000}"/>
    <cellStyle name="Total 4 5 2 6" xfId="23163" xr:uid="{00000000-0005-0000-0000-00007B5A0000}"/>
    <cellStyle name="Total 4 5 2 6 2" xfId="23164" xr:uid="{00000000-0005-0000-0000-00007C5A0000}"/>
    <cellStyle name="Total 4 5 2 6 2 2" xfId="25991" xr:uid="{00000000-0005-0000-0000-000087650000}"/>
    <cellStyle name="Total 4 5 2 7" xfId="23165" xr:uid="{00000000-0005-0000-0000-00007D5A0000}"/>
    <cellStyle name="Total 4 5 2 7 2" xfId="27720" xr:uid="{00000000-0005-0000-0000-0000486C0000}"/>
    <cellStyle name="Total 4 5 3" xfId="919" xr:uid="{00000000-0005-0000-0000-000097030000}"/>
    <cellStyle name="Total 4 5 3 2" xfId="1962" xr:uid="{00000000-0005-0000-0000-0000AA070000}"/>
    <cellStyle name="Total 4 5 3 2 2" xfId="23166" xr:uid="{00000000-0005-0000-0000-00007E5A0000}"/>
    <cellStyle name="Total 4 5 3 2 2 2" xfId="23167" xr:uid="{00000000-0005-0000-0000-00007F5A0000}"/>
    <cellStyle name="Total 4 5 3 2 2 2 2" xfId="23168" xr:uid="{00000000-0005-0000-0000-0000805A0000}"/>
    <cellStyle name="Total 4 5 3 2 2 3" xfId="23169" xr:uid="{00000000-0005-0000-0000-0000815A0000}"/>
    <cellStyle name="Total 4 5 3 2 2 3 2" xfId="23170" xr:uid="{00000000-0005-0000-0000-0000825A0000}"/>
    <cellStyle name="Total 4 5 3 2 2 3 2 2" xfId="30365" xr:uid="{00000000-0005-0000-0000-00009D760000}"/>
    <cellStyle name="Total 4 5 3 2 2 3 3" xfId="28628" xr:uid="{00000000-0005-0000-0000-0000D46F0000}"/>
    <cellStyle name="Total 4 5 3 2 2 4" xfId="23171" xr:uid="{00000000-0005-0000-0000-0000835A0000}"/>
    <cellStyle name="Total 4 5 3 2 2 4 2" xfId="30175" xr:uid="{00000000-0005-0000-0000-0000DF750000}"/>
    <cellStyle name="Total 4 5 3 2 3" xfId="23172" xr:uid="{00000000-0005-0000-0000-0000845A0000}"/>
    <cellStyle name="Total 4 5 3 2 3 2" xfId="23173" xr:uid="{00000000-0005-0000-0000-0000855A0000}"/>
    <cellStyle name="Total 4 5 3 2 4" xfId="23174" xr:uid="{00000000-0005-0000-0000-0000865A0000}"/>
    <cellStyle name="Total 4 5 3 2 4 2" xfId="23175" xr:uid="{00000000-0005-0000-0000-0000875A0000}"/>
    <cellStyle name="Total 4 5 3 2 4 2 2" xfId="30895" xr:uid="{00000000-0005-0000-0000-0000AF780000}"/>
    <cellStyle name="Total 4 5 3 2 4 3" xfId="27609" xr:uid="{00000000-0005-0000-0000-0000D96B0000}"/>
    <cellStyle name="Total 4 5 3 2 5" xfId="23176" xr:uid="{00000000-0005-0000-0000-0000885A0000}"/>
    <cellStyle name="Total 4 5 3 2 5 2" xfId="25809" xr:uid="{00000000-0005-0000-0000-0000D1640000}"/>
    <cellStyle name="Total 4 5 3 2 6" xfId="32063" xr:uid="{00000000-0005-0000-0000-00003F7D0000}"/>
    <cellStyle name="Total 4 5 3 3" xfId="23177" xr:uid="{00000000-0005-0000-0000-0000895A0000}"/>
    <cellStyle name="Total 4 5 3 3 2" xfId="23178" xr:uid="{00000000-0005-0000-0000-00008A5A0000}"/>
    <cellStyle name="Total 4 5 3 3 2 2" xfId="23179" xr:uid="{00000000-0005-0000-0000-00008B5A0000}"/>
    <cellStyle name="Total 4 5 3 3 2 2 2" xfId="31315" xr:uid="{00000000-0005-0000-0000-0000537A0000}"/>
    <cellStyle name="Total 4 5 3 3 3" xfId="23180" xr:uid="{00000000-0005-0000-0000-00008C5A0000}"/>
    <cellStyle name="Total 4 5 3 3 3 2" xfId="23181" xr:uid="{00000000-0005-0000-0000-00008D5A0000}"/>
    <cellStyle name="Total 4 5 3 3 4" xfId="23182" xr:uid="{00000000-0005-0000-0000-00008E5A0000}"/>
    <cellStyle name="Total 4 5 3 3 5" xfId="30425" xr:uid="{00000000-0005-0000-0000-0000D9760000}"/>
    <cellStyle name="Total 4 5 3 4" xfId="23183" xr:uid="{00000000-0005-0000-0000-00008F5A0000}"/>
    <cellStyle name="Total 4 5 3 4 2" xfId="23184" xr:uid="{00000000-0005-0000-0000-0000905A0000}"/>
    <cellStyle name="Total 4 5 3 4 3" xfId="25187" xr:uid="{00000000-0005-0000-0000-000063620000}"/>
    <cellStyle name="Total 4 5 3 5" xfId="23185" xr:uid="{00000000-0005-0000-0000-0000915A0000}"/>
    <cellStyle name="Total 4 5 3 5 2" xfId="23186" xr:uid="{00000000-0005-0000-0000-0000925A0000}"/>
    <cellStyle name="Total 4 5 3 5 2 2" xfId="26438" xr:uid="{00000000-0005-0000-0000-000046670000}"/>
    <cellStyle name="Total 4 5 3 6" xfId="23187" xr:uid="{00000000-0005-0000-0000-0000935A0000}"/>
    <cellStyle name="Total 4 5 3 6 2" xfId="26694" xr:uid="{00000000-0005-0000-0000-000046680000}"/>
    <cellStyle name="Total 4 5 3 7" xfId="31616" xr:uid="{00000000-0005-0000-0000-0000807B0000}"/>
    <cellStyle name="Total 4 5 4" xfId="1076" xr:uid="{00000000-0005-0000-0000-000034040000}"/>
    <cellStyle name="Total 4 5 4 2" xfId="2086" xr:uid="{00000000-0005-0000-0000-000026080000}"/>
    <cellStyle name="Total 4 5 4 2 2" xfId="23188" xr:uid="{00000000-0005-0000-0000-0000945A0000}"/>
    <cellStyle name="Total 4 5 4 2 2 2" xfId="23189" xr:uid="{00000000-0005-0000-0000-0000955A0000}"/>
    <cellStyle name="Total 4 5 4 2 2 2 2" xfId="23190" xr:uid="{00000000-0005-0000-0000-0000965A0000}"/>
    <cellStyle name="Total 4 5 4 2 2 3" xfId="23191" xr:uid="{00000000-0005-0000-0000-0000975A0000}"/>
    <cellStyle name="Total 4 5 4 2 2 3 2" xfId="23192" xr:uid="{00000000-0005-0000-0000-0000985A0000}"/>
    <cellStyle name="Total 4 5 4 2 2 3 2 2" xfId="27646" xr:uid="{00000000-0005-0000-0000-0000FE6B0000}"/>
    <cellStyle name="Total 4 5 4 2 2 4" xfId="23193" xr:uid="{00000000-0005-0000-0000-0000995A0000}"/>
    <cellStyle name="Total 4 5 4 2 2 5" xfId="28172" xr:uid="{00000000-0005-0000-0000-00000C6E0000}"/>
    <cellStyle name="Total 4 5 4 2 3" xfId="23194" xr:uid="{00000000-0005-0000-0000-00009A5A0000}"/>
    <cellStyle name="Total 4 5 4 2 3 2" xfId="23195" xr:uid="{00000000-0005-0000-0000-00009B5A0000}"/>
    <cellStyle name="Total 4 5 4 2 3 2 2" xfId="27921" xr:uid="{00000000-0005-0000-0000-0000116D0000}"/>
    <cellStyle name="Total 4 5 4 2 4" xfId="23196" xr:uid="{00000000-0005-0000-0000-00009C5A0000}"/>
    <cellStyle name="Total 4 5 4 2 4 2" xfId="23197" xr:uid="{00000000-0005-0000-0000-00009D5A0000}"/>
    <cellStyle name="Total 4 5 4 2 5" xfId="23198" xr:uid="{00000000-0005-0000-0000-00009E5A0000}"/>
    <cellStyle name="Total 4 5 4 2 6" xfId="32139" xr:uid="{00000000-0005-0000-0000-00008B7D0000}"/>
    <cellStyle name="Total 4 5 4 3" xfId="23199" xr:uid="{00000000-0005-0000-0000-00009F5A0000}"/>
    <cellStyle name="Total 4 5 4 3 2" xfId="23200" xr:uid="{00000000-0005-0000-0000-0000A05A0000}"/>
    <cellStyle name="Total 4 5 4 3 2 2" xfId="23201" xr:uid="{00000000-0005-0000-0000-0000A15A0000}"/>
    <cellStyle name="Total 4 5 4 3 3" xfId="23202" xr:uid="{00000000-0005-0000-0000-0000A25A0000}"/>
    <cellStyle name="Total 4 5 4 3 3 2" xfId="23203" xr:uid="{00000000-0005-0000-0000-0000A35A0000}"/>
    <cellStyle name="Total 4 5 4 3 4" xfId="23204" xr:uid="{00000000-0005-0000-0000-0000A45A0000}"/>
    <cellStyle name="Total 4 5 4 4" xfId="23205" xr:uid="{00000000-0005-0000-0000-0000A55A0000}"/>
    <cellStyle name="Total 4 5 4 4 2" xfId="23206" xr:uid="{00000000-0005-0000-0000-0000A65A0000}"/>
    <cellStyle name="Total 4 5 4 5" xfId="23207" xr:uid="{00000000-0005-0000-0000-0000A75A0000}"/>
    <cellStyle name="Total 4 5 4 5 2" xfId="23208" xr:uid="{00000000-0005-0000-0000-0000A85A0000}"/>
    <cellStyle name="Total 4 5 4 6" xfId="23209" xr:uid="{00000000-0005-0000-0000-0000A95A0000}"/>
    <cellStyle name="Total 4 5 4 7" xfId="25317" xr:uid="{00000000-0005-0000-0000-0000E5620000}"/>
    <cellStyle name="Total 4 5 5" xfId="2006" xr:uid="{00000000-0005-0000-0000-0000D6070000}"/>
    <cellStyle name="Total 4 5 5 2" xfId="23210" xr:uid="{00000000-0005-0000-0000-0000AA5A0000}"/>
    <cellStyle name="Total 4 5 5 2 2" xfId="23211" xr:uid="{00000000-0005-0000-0000-0000AB5A0000}"/>
    <cellStyle name="Total 4 5 5 2 2 2" xfId="23212" xr:uid="{00000000-0005-0000-0000-0000AC5A0000}"/>
    <cellStyle name="Total 4 5 5 2 3" xfId="23213" xr:uid="{00000000-0005-0000-0000-0000AD5A0000}"/>
    <cellStyle name="Total 4 5 5 2 3 2" xfId="23214" xr:uid="{00000000-0005-0000-0000-0000AE5A0000}"/>
    <cellStyle name="Total 4 5 5 2 4" xfId="23215" xr:uid="{00000000-0005-0000-0000-0000AF5A0000}"/>
    <cellStyle name="Total 4 5 5 3" xfId="23216" xr:uid="{00000000-0005-0000-0000-0000B05A0000}"/>
    <cellStyle name="Total 4 5 5 3 2" xfId="23217" xr:uid="{00000000-0005-0000-0000-0000B15A0000}"/>
    <cellStyle name="Total 4 5 5 3 2 2" xfId="26665" xr:uid="{00000000-0005-0000-0000-000029680000}"/>
    <cellStyle name="Total 4 5 5 3 3" xfId="30720" xr:uid="{00000000-0005-0000-0000-000000780000}"/>
    <cellStyle name="Total 4 5 5 4" xfId="23218" xr:uid="{00000000-0005-0000-0000-0000B25A0000}"/>
    <cellStyle name="Total 4 5 5 4 2" xfId="23219" xr:uid="{00000000-0005-0000-0000-0000B35A0000}"/>
    <cellStyle name="Total 4 5 5 4 3" xfId="30998" xr:uid="{00000000-0005-0000-0000-000016790000}"/>
    <cellStyle name="Total 4 5 5 5" xfId="23220" xr:uid="{00000000-0005-0000-0000-0000B45A0000}"/>
    <cellStyle name="Total 4 5 6" xfId="23221" xr:uid="{00000000-0005-0000-0000-0000B55A0000}"/>
    <cellStyle name="Total 4 5 6 2" xfId="23222" xr:uid="{00000000-0005-0000-0000-0000B65A0000}"/>
    <cellStyle name="Total 4 5 6 2 2" xfId="23223" xr:uid="{00000000-0005-0000-0000-0000B75A0000}"/>
    <cellStyle name="Total 4 5 6 3" xfId="23224" xr:uid="{00000000-0005-0000-0000-0000B85A0000}"/>
    <cellStyle name="Total 4 5 6 3 2" xfId="23225" xr:uid="{00000000-0005-0000-0000-0000B95A0000}"/>
    <cellStyle name="Total 4 5 6 3 3" xfId="30209" xr:uid="{00000000-0005-0000-0000-000001760000}"/>
    <cellStyle name="Total 4 5 6 4" xfId="23226" xr:uid="{00000000-0005-0000-0000-0000BA5A0000}"/>
    <cellStyle name="Total 4 5 6 5" xfId="32444" xr:uid="{00000000-0005-0000-0000-0000BC7E0000}"/>
    <cellStyle name="Total 4 5 7" xfId="23227" xr:uid="{00000000-0005-0000-0000-0000BB5A0000}"/>
    <cellStyle name="Total 4 5 7 2" xfId="23228" xr:uid="{00000000-0005-0000-0000-0000BC5A0000}"/>
    <cellStyle name="Total 4 5 7 3" xfId="28906" xr:uid="{00000000-0005-0000-0000-0000EA700000}"/>
    <cellStyle name="Total 4 5 8" xfId="23229" xr:uid="{00000000-0005-0000-0000-0000BD5A0000}"/>
    <cellStyle name="Total 4 5 8 2" xfId="23230" xr:uid="{00000000-0005-0000-0000-0000BE5A0000}"/>
    <cellStyle name="Total 4 5 8 2 2" xfId="26799" xr:uid="{00000000-0005-0000-0000-0000AF680000}"/>
    <cellStyle name="Total 4 5 9" xfId="23231" xr:uid="{00000000-0005-0000-0000-0000BF5A0000}"/>
    <cellStyle name="Total 4 6" xfId="877" xr:uid="{00000000-0005-0000-0000-00006D030000}"/>
    <cellStyle name="Total 4 6 2" xfId="1399" xr:uid="{00000000-0005-0000-0000-000077050000}"/>
    <cellStyle name="Total 4 6 2 2" xfId="2390" xr:uid="{00000000-0005-0000-0000-000056090000}"/>
    <cellStyle name="Total 4 6 2 2 2" xfId="23232" xr:uid="{00000000-0005-0000-0000-0000C05A0000}"/>
    <cellStyle name="Total 4 6 2 2 2 2" xfId="23233" xr:uid="{00000000-0005-0000-0000-0000C15A0000}"/>
    <cellStyle name="Total 4 6 2 2 2 2 2" xfId="23234" xr:uid="{00000000-0005-0000-0000-0000C25A0000}"/>
    <cellStyle name="Total 4 6 2 2 2 3" xfId="23235" xr:uid="{00000000-0005-0000-0000-0000C35A0000}"/>
    <cellStyle name="Total 4 6 2 2 2 3 2" xfId="23236" xr:uid="{00000000-0005-0000-0000-0000C45A0000}"/>
    <cellStyle name="Total 4 6 2 2 2 4" xfId="23237" xr:uid="{00000000-0005-0000-0000-0000C55A0000}"/>
    <cellStyle name="Total 4 6 2 2 2 4 2" xfId="28584" xr:uid="{00000000-0005-0000-0000-0000A86F0000}"/>
    <cellStyle name="Total 4 6 2 2 3" xfId="23238" xr:uid="{00000000-0005-0000-0000-0000C65A0000}"/>
    <cellStyle name="Total 4 6 2 2 3 2" xfId="23239" xr:uid="{00000000-0005-0000-0000-0000C75A0000}"/>
    <cellStyle name="Total 4 6 2 2 4" xfId="23240" xr:uid="{00000000-0005-0000-0000-0000C85A0000}"/>
    <cellStyle name="Total 4 6 2 2 4 2" xfId="23241" xr:uid="{00000000-0005-0000-0000-0000C95A0000}"/>
    <cellStyle name="Total 4 6 2 2 4 2 2" xfId="28798" xr:uid="{00000000-0005-0000-0000-00007E700000}"/>
    <cellStyle name="Total 4 6 2 2 5" xfId="23242" xr:uid="{00000000-0005-0000-0000-0000CA5A0000}"/>
    <cellStyle name="Total 4 6 2 2 5 2" xfId="30982" xr:uid="{00000000-0005-0000-0000-000006790000}"/>
    <cellStyle name="Total 4 6 2 3" xfId="23243" xr:uid="{00000000-0005-0000-0000-0000CB5A0000}"/>
    <cellStyle name="Total 4 6 2 3 2" xfId="23244" xr:uid="{00000000-0005-0000-0000-0000CC5A0000}"/>
    <cellStyle name="Total 4 6 2 3 2 2" xfId="23245" xr:uid="{00000000-0005-0000-0000-0000CD5A0000}"/>
    <cellStyle name="Total 4 6 2 3 3" xfId="23246" xr:uid="{00000000-0005-0000-0000-0000CE5A0000}"/>
    <cellStyle name="Total 4 6 2 3 3 2" xfId="23247" xr:uid="{00000000-0005-0000-0000-0000CF5A0000}"/>
    <cellStyle name="Total 4 6 2 3 3 2 2" xfId="29593" xr:uid="{00000000-0005-0000-0000-000099730000}"/>
    <cellStyle name="Total 4 6 2 3 4" xfId="23248" xr:uid="{00000000-0005-0000-0000-0000D05A0000}"/>
    <cellStyle name="Total 4 6 2 4" xfId="23249" xr:uid="{00000000-0005-0000-0000-0000D15A0000}"/>
    <cellStyle name="Total 4 6 2 4 2" xfId="23250" xr:uid="{00000000-0005-0000-0000-0000D25A0000}"/>
    <cellStyle name="Total 4 6 2 4 2 2" xfId="26147" xr:uid="{00000000-0005-0000-0000-000023660000}"/>
    <cellStyle name="Total 4 6 2 5" xfId="23251" xr:uid="{00000000-0005-0000-0000-0000D35A0000}"/>
    <cellStyle name="Total 4 6 2 5 2" xfId="23252" xr:uid="{00000000-0005-0000-0000-0000D45A0000}"/>
    <cellStyle name="Total 4 6 2 6" xfId="23253" xr:uid="{00000000-0005-0000-0000-0000D55A0000}"/>
    <cellStyle name="Total 4 6 2 7" xfId="31718" xr:uid="{00000000-0005-0000-0000-0000E67B0000}"/>
    <cellStyle name="Total 4 6 3" xfId="1661" xr:uid="{00000000-0005-0000-0000-00007D060000}"/>
    <cellStyle name="Total 4 6 3 2" xfId="2646" xr:uid="{00000000-0005-0000-0000-0000560A0000}"/>
    <cellStyle name="Total 4 6 3 2 2" xfId="23254" xr:uid="{00000000-0005-0000-0000-0000D65A0000}"/>
    <cellStyle name="Total 4 6 3 2 2 2" xfId="23255" xr:uid="{00000000-0005-0000-0000-0000D75A0000}"/>
    <cellStyle name="Total 4 6 3 2 2 2 2" xfId="23256" xr:uid="{00000000-0005-0000-0000-0000D85A0000}"/>
    <cellStyle name="Total 4 6 3 2 2 3" xfId="23257" xr:uid="{00000000-0005-0000-0000-0000D95A0000}"/>
    <cellStyle name="Total 4 6 3 2 2 3 2" xfId="23258" xr:uid="{00000000-0005-0000-0000-0000DA5A0000}"/>
    <cellStyle name="Total 4 6 3 2 2 4" xfId="23259" xr:uid="{00000000-0005-0000-0000-0000DB5A0000}"/>
    <cellStyle name="Total 4 6 3 2 2 5" xfId="29885" xr:uid="{00000000-0005-0000-0000-0000BD740000}"/>
    <cellStyle name="Total 4 6 3 2 3" xfId="23260" xr:uid="{00000000-0005-0000-0000-0000DC5A0000}"/>
    <cellStyle name="Total 4 6 3 2 3 2" xfId="23261" xr:uid="{00000000-0005-0000-0000-0000DD5A0000}"/>
    <cellStyle name="Total 4 6 3 2 4" xfId="23262" xr:uid="{00000000-0005-0000-0000-0000DE5A0000}"/>
    <cellStyle name="Total 4 6 3 2 4 2" xfId="23263" xr:uid="{00000000-0005-0000-0000-0000DF5A0000}"/>
    <cellStyle name="Total 4 6 3 2 4 3" xfId="31083" xr:uid="{00000000-0005-0000-0000-00006B790000}"/>
    <cellStyle name="Total 4 6 3 2 5" xfId="23264" xr:uid="{00000000-0005-0000-0000-0000E05A0000}"/>
    <cellStyle name="Total 4 6 3 2 6" xfId="30898" xr:uid="{00000000-0005-0000-0000-0000B2780000}"/>
    <cellStyle name="Total 4 6 3 3" xfId="23265" xr:uid="{00000000-0005-0000-0000-0000E15A0000}"/>
    <cellStyle name="Total 4 6 3 3 2" xfId="23266" xr:uid="{00000000-0005-0000-0000-0000E25A0000}"/>
    <cellStyle name="Total 4 6 3 3 2 2" xfId="23267" xr:uid="{00000000-0005-0000-0000-0000E35A0000}"/>
    <cellStyle name="Total 4 6 3 3 3" xfId="23268" xr:uid="{00000000-0005-0000-0000-0000E45A0000}"/>
    <cellStyle name="Total 4 6 3 3 3 2" xfId="23269" xr:uid="{00000000-0005-0000-0000-0000E55A0000}"/>
    <cellStyle name="Total 4 6 3 3 3 3" xfId="29760" xr:uid="{00000000-0005-0000-0000-000040740000}"/>
    <cellStyle name="Total 4 6 3 3 4" xfId="23270" xr:uid="{00000000-0005-0000-0000-0000E65A0000}"/>
    <cellStyle name="Total 4 6 3 3 5" xfId="28739" xr:uid="{00000000-0005-0000-0000-000043700000}"/>
    <cellStyle name="Total 4 6 3 4" xfId="23271" xr:uid="{00000000-0005-0000-0000-0000E75A0000}"/>
    <cellStyle name="Total 4 6 3 4 2" xfId="23272" xr:uid="{00000000-0005-0000-0000-0000E85A0000}"/>
    <cellStyle name="Total 4 6 3 4 3" xfId="25394" xr:uid="{00000000-0005-0000-0000-000032630000}"/>
    <cellStyle name="Total 4 6 3 5" xfId="23273" xr:uid="{00000000-0005-0000-0000-0000E95A0000}"/>
    <cellStyle name="Total 4 6 3 5 2" xfId="23274" xr:uid="{00000000-0005-0000-0000-0000EA5A0000}"/>
    <cellStyle name="Total 4 6 3 6" xfId="23275" xr:uid="{00000000-0005-0000-0000-0000EB5A0000}"/>
    <cellStyle name="Total 4 6 3 7" xfId="31828" xr:uid="{00000000-0005-0000-0000-0000547C0000}"/>
    <cellStyle name="Total 4 6 4" xfId="1928" xr:uid="{00000000-0005-0000-0000-000088070000}"/>
    <cellStyle name="Total 4 6 4 2" xfId="23276" xr:uid="{00000000-0005-0000-0000-0000EC5A0000}"/>
    <cellStyle name="Total 4 6 4 2 2" xfId="23277" xr:uid="{00000000-0005-0000-0000-0000ED5A0000}"/>
    <cellStyle name="Total 4 6 4 2 2 2" xfId="23278" xr:uid="{00000000-0005-0000-0000-0000EE5A0000}"/>
    <cellStyle name="Total 4 6 4 2 3" xfId="23279" xr:uid="{00000000-0005-0000-0000-0000EF5A0000}"/>
    <cellStyle name="Total 4 6 4 2 3 2" xfId="23280" xr:uid="{00000000-0005-0000-0000-0000F05A0000}"/>
    <cellStyle name="Total 4 6 4 2 4" xfId="23281" xr:uid="{00000000-0005-0000-0000-0000F15A0000}"/>
    <cellStyle name="Total 4 6 4 3" xfId="23282" xr:uid="{00000000-0005-0000-0000-0000F25A0000}"/>
    <cellStyle name="Total 4 6 4 3 2" xfId="23283" xr:uid="{00000000-0005-0000-0000-0000F35A0000}"/>
    <cellStyle name="Total 4 6 4 3 3" xfId="28012" xr:uid="{00000000-0005-0000-0000-00006C6D0000}"/>
    <cellStyle name="Total 4 6 4 4" xfId="23284" xr:uid="{00000000-0005-0000-0000-0000F45A0000}"/>
    <cellStyle name="Total 4 6 4 4 2" xfId="23285" xr:uid="{00000000-0005-0000-0000-0000F55A0000}"/>
    <cellStyle name="Total 4 6 4 4 2 2" xfId="27399" xr:uid="{00000000-0005-0000-0000-0000076B0000}"/>
    <cellStyle name="Total 4 6 4 5" xfId="23286" xr:uid="{00000000-0005-0000-0000-0000F65A0000}"/>
    <cellStyle name="Total 4 6 4 6" xfId="32046" xr:uid="{00000000-0005-0000-0000-00002E7D0000}"/>
    <cellStyle name="Total 4 6 5" xfId="23287" xr:uid="{00000000-0005-0000-0000-0000F75A0000}"/>
    <cellStyle name="Total 4 6 5 2" xfId="23288" xr:uid="{00000000-0005-0000-0000-0000F85A0000}"/>
    <cellStyle name="Total 4 6 5 2 2" xfId="23289" xr:uid="{00000000-0005-0000-0000-0000F95A0000}"/>
    <cellStyle name="Total 4 6 5 3" xfId="23290" xr:uid="{00000000-0005-0000-0000-0000FA5A0000}"/>
    <cellStyle name="Total 4 6 5 3 2" xfId="23291" xr:uid="{00000000-0005-0000-0000-0000FB5A0000}"/>
    <cellStyle name="Total 4 6 5 4" xfId="23292" xr:uid="{00000000-0005-0000-0000-0000FC5A0000}"/>
    <cellStyle name="Total 4 6 5 5" xfId="32400" xr:uid="{00000000-0005-0000-0000-0000907E0000}"/>
    <cellStyle name="Total 4 6 6" xfId="23293" xr:uid="{00000000-0005-0000-0000-0000FD5A0000}"/>
    <cellStyle name="Total 4 6 6 2" xfId="23294" xr:uid="{00000000-0005-0000-0000-0000FE5A0000}"/>
    <cellStyle name="Total 4 6 6 2 2" xfId="26350" xr:uid="{00000000-0005-0000-0000-0000EE660000}"/>
    <cellStyle name="Total 4 6 7" xfId="23295" xr:uid="{00000000-0005-0000-0000-0000FF5A0000}"/>
    <cellStyle name="Total 4 6 7 2" xfId="23296" xr:uid="{00000000-0005-0000-0000-0000005B0000}"/>
    <cellStyle name="Total 4 6 8" xfId="23297" xr:uid="{00000000-0005-0000-0000-0000015B0000}"/>
    <cellStyle name="Total 4 6 8 2" xfId="29813" xr:uid="{00000000-0005-0000-0000-000075740000}"/>
    <cellStyle name="Total 4 7" xfId="881" xr:uid="{00000000-0005-0000-0000-000071030000}"/>
    <cellStyle name="Total 4 7 2" xfId="1932" xr:uid="{00000000-0005-0000-0000-00008C070000}"/>
    <cellStyle name="Total 4 7 2 2" xfId="23298" xr:uid="{00000000-0005-0000-0000-0000025B0000}"/>
    <cellStyle name="Total 4 7 2 2 2" xfId="23299" xr:uid="{00000000-0005-0000-0000-0000035B0000}"/>
    <cellStyle name="Total 4 7 2 2 2 2" xfId="23300" xr:uid="{00000000-0005-0000-0000-0000045B0000}"/>
    <cellStyle name="Total 4 7 2 2 3" xfId="23301" xr:uid="{00000000-0005-0000-0000-0000055B0000}"/>
    <cellStyle name="Total 4 7 2 2 3 2" xfId="23302" xr:uid="{00000000-0005-0000-0000-0000065B0000}"/>
    <cellStyle name="Total 4 7 2 2 3 3" xfId="30056" xr:uid="{00000000-0005-0000-0000-000068750000}"/>
    <cellStyle name="Total 4 7 2 2 4" xfId="23303" xr:uid="{00000000-0005-0000-0000-0000075B0000}"/>
    <cellStyle name="Total 4 7 2 3" xfId="23304" xr:uid="{00000000-0005-0000-0000-0000085B0000}"/>
    <cellStyle name="Total 4 7 2 3 2" xfId="23305" xr:uid="{00000000-0005-0000-0000-0000095B0000}"/>
    <cellStyle name="Total 4 7 2 3 3" xfId="27372" xr:uid="{00000000-0005-0000-0000-0000EC6A0000}"/>
    <cellStyle name="Total 4 7 2 4" xfId="23306" xr:uid="{00000000-0005-0000-0000-00000A5B0000}"/>
    <cellStyle name="Total 4 7 2 4 2" xfId="23307" xr:uid="{00000000-0005-0000-0000-00000B5B0000}"/>
    <cellStyle name="Total 4 7 2 5" xfId="23308" xr:uid="{00000000-0005-0000-0000-00000C5B0000}"/>
    <cellStyle name="Total 4 7 2 6" xfId="28478" xr:uid="{00000000-0005-0000-0000-00003E6F0000}"/>
    <cellStyle name="Total 4 7 3" xfId="23309" xr:uid="{00000000-0005-0000-0000-00000D5B0000}"/>
    <cellStyle name="Total 4 7 3 2" xfId="23310" xr:uid="{00000000-0005-0000-0000-00000E5B0000}"/>
    <cellStyle name="Total 4 7 3 2 2" xfId="23311" xr:uid="{00000000-0005-0000-0000-00000F5B0000}"/>
    <cellStyle name="Total 4 7 3 3" xfId="23312" xr:uid="{00000000-0005-0000-0000-0000105B0000}"/>
    <cellStyle name="Total 4 7 3 3 2" xfId="23313" xr:uid="{00000000-0005-0000-0000-0000115B0000}"/>
    <cellStyle name="Total 4 7 3 4" xfId="23314" xr:uid="{00000000-0005-0000-0000-0000125B0000}"/>
    <cellStyle name="Total 4 7 3 4 2" xfId="30168" xr:uid="{00000000-0005-0000-0000-0000D8750000}"/>
    <cellStyle name="Total 4 7 3 5" xfId="32404" xr:uid="{00000000-0005-0000-0000-0000947E0000}"/>
    <cellStyle name="Total 4 7 4" xfId="23315" xr:uid="{00000000-0005-0000-0000-0000135B0000}"/>
    <cellStyle name="Total 4 7 4 2" xfId="23316" xr:uid="{00000000-0005-0000-0000-0000145B0000}"/>
    <cellStyle name="Total 4 7 5" xfId="23317" xr:uid="{00000000-0005-0000-0000-0000155B0000}"/>
    <cellStyle name="Total 4 7 5 2" xfId="23318" xr:uid="{00000000-0005-0000-0000-0000165B0000}"/>
    <cellStyle name="Total 4 7 5 2 2" xfId="30527" xr:uid="{00000000-0005-0000-0000-00003F770000}"/>
    <cellStyle name="Total 4 7 6" xfId="23319" xr:uid="{00000000-0005-0000-0000-0000175B0000}"/>
    <cellStyle name="Total 4 7 6 2" xfId="30709" xr:uid="{00000000-0005-0000-0000-0000F5770000}"/>
    <cellStyle name="Total 4 7 7" xfId="31600" xr:uid="{00000000-0005-0000-0000-0000707B0000}"/>
    <cellStyle name="Total 4 8" xfId="1134" xr:uid="{00000000-0005-0000-0000-00006E040000}"/>
    <cellStyle name="Total 4 8 2" xfId="2137" xr:uid="{00000000-0005-0000-0000-000059080000}"/>
    <cellStyle name="Total 4 8 2 2" xfId="23320" xr:uid="{00000000-0005-0000-0000-0000185B0000}"/>
    <cellStyle name="Total 4 8 2 2 2" xfId="23321" xr:uid="{00000000-0005-0000-0000-0000195B0000}"/>
    <cellStyle name="Total 4 8 2 2 2 2" xfId="23322" xr:uid="{00000000-0005-0000-0000-00001A5B0000}"/>
    <cellStyle name="Total 4 8 2 2 2 3" xfId="27148" xr:uid="{00000000-0005-0000-0000-00000C6A0000}"/>
    <cellStyle name="Total 4 8 2 2 3" xfId="23323" xr:uid="{00000000-0005-0000-0000-00001B5B0000}"/>
    <cellStyle name="Total 4 8 2 2 3 2" xfId="23324" xr:uid="{00000000-0005-0000-0000-00001C5B0000}"/>
    <cellStyle name="Total 4 8 2 2 4" xfId="23325" xr:uid="{00000000-0005-0000-0000-00001D5B0000}"/>
    <cellStyle name="Total 4 8 2 2 5" xfId="25870" xr:uid="{00000000-0005-0000-0000-00000E650000}"/>
    <cellStyle name="Total 4 8 2 3" xfId="23326" xr:uid="{00000000-0005-0000-0000-00001E5B0000}"/>
    <cellStyle name="Total 4 8 2 3 2" xfId="23327" xr:uid="{00000000-0005-0000-0000-00001F5B0000}"/>
    <cellStyle name="Total 4 8 2 4" xfId="23328" xr:uid="{00000000-0005-0000-0000-0000205B0000}"/>
    <cellStyle name="Total 4 8 2 4 2" xfId="23329" xr:uid="{00000000-0005-0000-0000-0000215B0000}"/>
    <cellStyle name="Total 4 8 2 4 3" xfId="29371" xr:uid="{00000000-0005-0000-0000-0000BB720000}"/>
    <cellStyle name="Total 4 8 2 5" xfId="23330" xr:uid="{00000000-0005-0000-0000-0000225B0000}"/>
    <cellStyle name="Total 4 8 2 6" xfId="32169" xr:uid="{00000000-0005-0000-0000-0000A97D0000}"/>
    <cellStyle name="Total 4 8 3" xfId="23331" xr:uid="{00000000-0005-0000-0000-0000235B0000}"/>
    <cellStyle name="Total 4 8 3 2" xfId="23332" xr:uid="{00000000-0005-0000-0000-0000245B0000}"/>
    <cellStyle name="Total 4 8 3 2 2" xfId="23333" xr:uid="{00000000-0005-0000-0000-0000255B0000}"/>
    <cellStyle name="Total 4 8 3 2 3" xfId="31030" xr:uid="{00000000-0005-0000-0000-000036790000}"/>
    <cellStyle name="Total 4 8 3 3" xfId="23334" xr:uid="{00000000-0005-0000-0000-0000265B0000}"/>
    <cellStyle name="Total 4 8 3 3 2" xfId="23335" xr:uid="{00000000-0005-0000-0000-0000275B0000}"/>
    <cellStyle name="Total 4 8 3 3 2 2" xfId="29385" xr:uid="{00000000-0005-0000-0000-0000C9720000}"/>
    <cellStyle name="Total 4 8 3 4" xfId="23336" xr:uid="{00000000-0005-0000-0000-0000285B0000}"/>
    <cellStyle name="Total 4 8 3 5" xfId="32520" xr:uid="{00000000-0005-0000-0000-0000087F0000}"/>
    <cellStyle name="Total 4 8 4" xfId="23337" xr:uid="{00000000-0005-0000-0000-0000295B0000}"/>
    <cellStyle name="Total 4 8 4 2" xfId="23338" xr:uid="{00000000-0005-0000-0000-00002A5B0000}"/>
    <cellStyle name="Total 4 8 5" xfId="23339" xr:uid="{00000000-0005-0000-0000-00002B5B0000}"/>
    <cellStyle name="Total 4 8 5 2" xfId="23340" xr:uid="{00000000-0005-0000-0000-00002C5B0000}"/>
    <cellStyle name="Total 4 8 6" xfId="23341" xr:uid="{00000000-0005-0000-0000-00002D5B0000}"/>
    <cellStyle name="Total 4 8 7" xfId="31636" xr:uid="{00000000-0005-0000-0000-0000947B0000}"/>
    <cellStyle name="Total 4 9" xfId="1179" xr:uid="{00000000-0005-0000-0000-00009B040000}"/>
    <cellStyle name="Total 4 9 2" xfId="23342" xr:uid="{00000000-0005-0000-0000-00002E5B0000}"/>
    <cellStyle name="Total 4 9 2 2" xfId="23343" xr:uid="{00000000-0005-0000-0000-00002F5B0000}"/>
    <cellStyle name="Total 4 9 2 2 2" xfId="23344" xr:uid="{00000000-0005-0000-0000-0000305B0000}"/>
    <cellStyle name="Total 4 9 2 3" xfId="23345" xr:uid="{00000000-0005-0000-0000-0000315B0000}"/>
    <cellStyle name="Total 4 9 2 3 2" xfId="23346" xr:uid="{00000000-0005-0000-0000-0000325B0000}"/>
    <cellStyle name="Total 4 9 2 4" xfId="23347" xr:uid="{00000000-0005-0000-0000-0000335B0000}"/>
    <cellStyle name="Total 4 9 2 5" xfId="32543" xr:uid="{00000000-0005-0000-0000-00001F7F0000}"/>
    <cellStyle name="Total 4 9 3" xfId="23348" xr:uid="{00000000-0005-0000-0000-0000345B0000}"/>
    <cellStyle name="Total 4 9 3 2" xfId="23349" xr:uid="{00000000-0005-0000-0000-0000355B0000}"/>
    <cellStyle name="Total 4 9 4" xfId="23350" xr:uid="{00000000-0005-0000-0000-0000365B0000}"/>
    <cellStyle name="Total 4 9 4 2" xfId="23351" xr:uid="{00000000-0005-0000-0000-0000375B0000}"/>
    <cellStyle name="Total 4 9 4 3" xfId="28689" xr:uid="{00000000-0005-0000-0000-000011700000}"/>
    <cellStyle name="Total 4 9 5" xfId="23352" xr:uid="{00000000-0005-0000-0000-0000385B0000}"/>
    <cellStyle name="Total 4 9 6" xfId="31966" xr:uid="{00000000-0005-0000-0000-0000DE7C0000}"/>
    <cellStyle name="Total 5" xfId="316" xr:uid="{00000000-0005-0000-0000-00003C010000}"/>
    <cellStyle name="Total 5 10" xfId="2853" xr:uid="{00000000-0005-0000-0000-0000250B0000}"/>
    <cellStyle name="Total 5 10 2" xfId="23353" xr:uid="{00000000-0005-0000-0000-0000395B0000}"/>
    <cellStyle name="Total 5 10 2 2" xfId="23354" xr:uid="{00000000-0005-0000-0000-00003A5B0000}"/>
    <cellStyle name="Total 5 10 3" xfId="23355" xr:uid="{00000000-0005-0000-0000-00003B5B0000}"/>
    <cellStyle name="Total 5 10 3 2" xfId="23356" xr:uid="{00000000-0005-0000-0000-00003C5B0000}"/>
    <cellStyle name="Total 5 10 3 3" xfId="29954" xr:uid="{00000000-0005-0000-0000-000002750000}"/>
    <cellStyle name="Total 5 10 4" xfId="23357" xr:uid="{00000000-0005-0000-0000-00003D5B0000}"/>
    <cellStyle name="Total 5 10 5" xfId="31927" xr:uid="{00000000-0005-0000-0000-0000B77C0000}"/>
    <cellStyle name="Total 5 11" xfId="23358" xr:uid="{00000000-0005-0000-0000-00003E5B0000}"/>
    <cellStyle name="Total 5 11 2" xfId="23359" xr:uid="{00000000-0005-0000-0000-00003F5B0000}"/>
    <cellStyle name="Total 5 12" xfId="23360" xr:uid="{00000000-0005-0000-0000-0000405B0000}"/>
    <cellStyle name="Total 5 12 2" xfId="23361" xr:uid="{00000000-0005-0000-0000-0000415B0000}"/>
    <cellStyle name="Total 5 13" xfId="23362" xr:uid="{00000000-0005-0000-0000-0000425B0000}"/>
    <cellStyle name="Total 5 2" xfId="786" xr:uid="{00000000-0005-0000-0000-000012030000}"/>
    <cellStyle name="Total 5 2 10" xfId="23363" xr:uid="{00000000-0005-0000-0000-0000435B0000}"/>
    <cellStyle name="Total 5 2 11" xfId="25772" xr:uid="{00000000-0005-0000-0000-0000AC640000}"/>
    <cellStyle name="Total 5 2 2" xfId="1083" xr:uid="{00000000-0005-0000-0000-00003B040000}"/>
    <cellStyle name="Total 5 2 2 10" xfId="23364" xr:uid="{00000000-0005-0000-0000-0000445B0000}"/>
    <cellStyle name="Total 5 2 2 11" xfId="31422" xr:uid="{00000000-0005-0000-0000-0000BE7A0000}"/>
    <cellStyle name="Total 5 2 2 2" xfId="1194" xr:uid="{00000000-0005-0000-0000-0000AA040000}"/>
    <cellStyle name="Total 5 2 2 2 2" xfId="1505" xr:uid="{00000000-0005-0000-0000-0000E1050000}"/>
    <cellStyle name="Total 5 2 2 2 2 2" xfId="2496" xr:uid="{00000000-0005-0000-0000-0000C0090000}"/>
    <cellStyle name="Total 5 2 2 2 2 2 2" xfId="23365" xr:uid="{00000000-0005-0000-0000-0000455B0000}"/>
    <cellStyle name="Total 5 2 2 2 2 2 2 2" xfId="23366" xr:uid="{00000000-0005-0000-0000-0000465B0000}"/>
    <cellStyle name="Total 5 2 2 2 2 2 2 2 2" xfId="23367" xr:uid="{00000000-0005-0000-0000-0000475B0000}"/>
    <cellStyle name="Total 5 2 2 2 2 2 2 2 3" xfId="25416" xr:uid="{00000000-0005-0000-0000-000048630000}"/>
    <cellStyle name="Total 5 2 2 2 2 2 2 3" xfId="23368" xr:uid="{00000000-0005-0000-0000-0000485B0000}"/>
    <cellStyle name="Total 5 2 2 2 2 2 2 3 2" xfId="23369" xr:uid="{00000000-0005-0000-0000-0000495B0000}"/>
    <cellStyle name="Total 5 2 2 2 2 2 2 3 3" xfId="26652" xr:uid="{00000000-0005-0000-0000-00001C680000}"/>
    <cellStyle name="Total 5 2 2 2 2 2 2 4" xfId="23370" xr:uid="{00000000-0005-0000-0000-00004A5B0000}"/>
    <cellStyle name="Total 5 2 2 2 2 2 3" xfId="23371" xr:uid="{00000000-0005-0000-0000-00004B5B0000}"/>
    <cellStyle name="Total 5 2 2 2 2 2 3 2" xfId="23372" xr:uid="{00000000-0005-0000-0000-00004C5B0000}"/>
    <cellStyle name="Total 5 2 2 2 2 2 4" xfId="23373" xr:uid="{00000000-0005-0000-0000-00004D5B0000}"/>
    <cellStyle name="Total 5 2 2 2 2 2 4 2" xfId="23374" xr:uid="{00000000-0005-0000-0000-00004E5B0000}"/>
    <cellStyle name="Total 5 2 2 2 2 2 5" xfId="23375" xr:uid="{00000000-0005-0000-0000-00004F5B0000}"/>
    <cellStyle name="Total 5 2 2 2 2 3" xfId="23376" xr:uid="{00000000-0005-0000-0000-0000505B0000}"/>
    <cellStyle name="Total 5 2 2 2 2 3 2" xfId="23377" xr:uid="{00000000-0005-0000-0000-0000515B0000}"/>
    <cellStyle name="Total 5 2 2 2 2 3 2 2" xfId="23378" xr:uid="{00000000-0005-0000-0000-0000525B0000}"/>
    <cellStyle name="Total 5 2 2 2 2 3 3" xfId="23379" xr:uid="{00000000-0005-0000-0000-0000535B0000}"/>
    <cellStyle name="Total 5 2 2 2 2 3 3 2" xfId="23380" xr:uid="{00000000-0005-0000-0000-0000545B0000}"/>
    <cellStyle name="Total 5 2 2 2 2 3 4" xfId="23381" xr:uid="{00000000-0005-0000-0000-0000555B0000}"/>
    <cellStyle name="Total 5 2 2 2 2 4" xfId="23382" xr:uid="{00000000-0005-0000-0000-0000565B0000}"/>
    <cellStyle name="Total 5 2 2 2 2 4 2" xfId="23383" xr:uid="{00000000-0005-0000-0000-0000575B0000}"/>
    <cellStyle name="Total 5 2 2 2 2 5" xfId="23384" xr:uid="{00000000-0005-0000-0000-0000585B0000}"/>
    <cellStyle name="Total 5 2 2 2 2 5 2" xfId="23385" xr:uid="{00000000-0005-0000-0000-0000595B0000}"/>
    <cellStyle name="Total 5 2 2 2 2 5 2 2" xfId="25936" xr:uid="{00000000-0005-0000-0000-000050650000}"/>
    <cellStyle name="Total 5 2 2 2 2 6" xfId="23386" xr:uid="{00000000-0005-0000-0000-00005A5B0000}"/>
    <cellStyle name="Total 5 2 2 2 2 7" xfId="31742" xr:uid="{00000000-0005-0000-0000-0000FE7B0000}"/>
    <cellStyle name="Total 5 2 2 2 3" xfId="1767" xr:uid="{00000000-0005-0000-0000-0000E7060000}"/>
    <cellStyle name="Total 5 2 2 2 3 2" xfId="2752" xr:uid="{00000000-0005-0000-0000-0000C00A0000}"/>
    <cellStyle name="Total 5 2 2 2 3 2 2" xfId="23387" xr:uid="{00000000-0005-0000-0000-00005B5B0000}"/>
    <cellStyle name="Total 5 2 2 2 3 2 2 2" xfId="23388" xr:uid="{00000000-0005-0000-0000-00005C5B0000}"/>
    <cellStyle name="Total 5 2 2 2 3 2 2 2 2" xfId="23389" xr:uid="{00000000-0005-0000-0000-00005D5B0000}"/>
    <cellStyle name="Total 5 2 2 2 3 2 2 3" xfId="23390" xr:uid="{00000000-0005-0000-0000-00005E5B0000}"/>
    <cellStyle name="Total 5 2 2 2 3 2 2 3 2" xfId="23391" xr:uid="{00000000-0005-0000-0000-00005F5B0000}"/>
    <cellStyle name="Total 5 2 2 2 3 2 2 3 2 2" xfId="26955" xr:uid="{00000000-0005-0000-0000-00004B690000}"/>
    <cellStyle name="Total 5 2 2 2 3 2 2 4" xfId="23392" xr:uid="{00000000-0005-0000-0000-0000605B0000}"/>
    <cellStyle name="Total 5 2 2 2 3 2 3" xfId="23393" xr:uid="{00000000-0005-0000-0000-0000615B0000}"/>
    <cellStyle name="Total 5 2 2 2 3 2 3 2" xfId="23394" xr:uid="{00000000-0005-0000-0000-0000625B0000}"/>
    <cellStyle name="Total 5 2 2 2 3 2 3 3" xfId="26016" xr:uid="{00000000-0005-0000-0000-0000A0650000}"/>
    <cellStyle name="Total 5 2 2 2 3 2 4" xfId="23395" xr:uid="{00000000-0005-0000-0000-0000635B0000}"/>
    <cellStyle name="Total 5 2 2 2 3 2 4 2" xfId="23396" xr:uid="{00000000-0005-0000-0000-0000645B0000}"/>
    <cellStyle name="Total 5 2 2 2 3 2 5" xfId="23397" xr:uid="{00000000-0005-0000-0000-0000655B0000}"/>
    <cellStyle name="Total 5 2 2 2 3 2 6" xfId="32330" xr:uid="{00000000-0005-0000-0000-00004A7E0000}"/>
    <cellStyle name="Total 5 2 2 2 3 3" xfId="23398" xr:uid="{00000000-0005-0000-0000-0000665B0000}"/>
    <cellStyle name="Total 5 2 2 2 3 3 2" xfId="23399" xr:uid="{00000000-0005-0000-0000-0000675B0000}"/>
    <cellStyle name="Total 5 2 2 2 3 3 2 2" xfId="23400" xr:uid="{00000000-0005-0000-0000-0000685B0000}"/>
    <cellStyle name="Total 5 2 2 2 3 3 3" xfId="23401" xr:uid="{00000000-0005-0000-0000-0000695B0000}"/>
    <cellStyle name="Total 5 2 2 2 3 3 3 2" xfId="23402" xr:uid="{00000000-0005-0000-0000-00006A5B0000}"/>
    <cellStyle name="Total 5 2 2 2 3 3 4" xfId="23403" xr:uid="{00000000-0005-0000-0000-00006B5B0000}"/>
    <cellStyle name="Total 5 2 2 2 3 4" xfId="23404" xr:uid="{00000000-0005-0000-0000-00006C5B0000}"/>
    <cellStyle name="Total 5 2 2 2 3 4 2" xfId="23405" xr:uid="{00000000-0005-0000-0000-00006D5B0000}"/>
    <cellStyle name="Total 5 2 2 2 3 5" xfId="23406" xr:uid="{00000000-0005-0000-0000-00006E5B0000}"/>
    <cellStyle name="Total 5 2 2 2 3 5 2" xfId="23407" xr:uid="{00000000-0005-0000-0000-00006F5B0000}"/>
    <cellStyle name="Total 5 2 2 2 3 6" xfId="23408" xr:uid="{00000000-0005-0000-0000-0000705B0000}"/>
    <cellStyle name="Total 5 2 2 2 3 6 2" xfId="27723" xr:uid="{00000000-0005-0000-0000-00004B6C0000}"/>
    <cellStyle name="Total 5 2 2 2 3 7" xfId="31894" xr:uid="{00000000-0005-0000-0000-0000967C0000}"/>
    <cellStyle name="Total 5 2 2 2 4" xfId="2192" xr:uid="{00000000-0005-0000-0000-000090080000}"/>
    <cellStyle name="Total 5 2 2 2 4 2" xfId="23409" xr:uid="{00000000-0005-0000-0000-0000715B0000}"/>
    <cellStyle name="Total 5 2 2 2 4 2 2" xfId="23410" xr:uid="{00000000-0005-0000-0000-0000725B0000}"/>
    <cellStyle name="Total 5 2 2 2 4 2 2 2" xfId="23411" xr:uid="{00000000-0005-0000-0000-0000735B0000}"/>
    <cellStyle name="Total 5 2 2 2 4 2 3" xfId="23412" xr:uid="{00000000-0005-0000-0000-0000745B0000}"/>
    <cellStyle name="Total 5 2 2 2 4 2 3 2" xfId="23413" xr:uid="{00000000-0005-0000-0000-0000755B0000}"/>
    <cellStyle name="Total 5 2 2 2 4 2 3 2 2" xfId="29214" xr:uid="{00000000-0005-0000-0000-00001E720000}"/>
    <cellStyle name="Total 5 2 2 2 4 2 4" xfId="23414" xr:uid="{00000000-0005-0000-0000-0000765B0000}"/>
    <cellStyle name="Total 5 2 2 2 4 3" xfId="23415" xr:uid="{00000000-0005-0000-0000-0000775B0000}"/>
    <cellStyle name="Total 5 2 2 2 4 3 2" xfId="23416" xr:uid="{00000000-0005-0000-0000-0000785B0000}"/>
    <cellStyle name="Total 5 2 2 2 4 4" xfId="23417" xr:uid="{00000000-0005-0000-0000-0000795B0000}"/>
    <cellStyle name="Total 5 2 2 2 4 4 2" xfId="23418" xr:uid="{00000000-0005-0000-0000-00007A5B0000}"/>
    <cellStyle name="Total 5 2 2 2 4 5" xfId="23419" xr:uid="{00000000-0005-0000-0000-00007B5B0000}"/>
    <cellStyle name="Total 5 2 2 2 5" xfId="23420" xr:uid="{00000000-0005-0000-0000-00007C5B0000}"/>
    <cellStyle name="Total 5 2 2 2 5 2" xfId="23421" xr:uid="{00000000-0005-0000-0000-00007D5B0000}"/>
    <cellStyle name="Total 5 2 2 2 5 2 2" xfId="23422" xr:uid="{00000000-0005-0000-0000-00007E5B0000}"/>
    <cellStyle name="Total 5 2 2 2 5 3" xfId="23423" xr:uid="{00000000-0005-0000-0000-00007F5B0000}"/>
    <cellStyle name="Total 5 2 2 2 5 3 2" xfId="23424" xr:uid="{00000000-0005-0000-0000-0000805B0000}"/>
    <cellStyle name="Total 5 2 2 2 5 3 3" xfId="29181" xr:uid="{00000000-0005-0000-0000-0000FD710000}"/>
    <cellStyle name="Total 5 2 2 2 5 4" xfId="23425" xr:uid="{00000000-0005-0000-0000-0000815B0000}"/>
    <cellStyle name="Total 5 2 2 2 6" xfId="23426" xr:uid="{00000000-0005-0000-0000-0000825B0000}"/>
    <cellStyle name="Total 5 2 2 2 6 2" xfId="23427" xr:uid="{00000000-0005-0000-0000-0000835B0000}"/>
    <cellStyle name="Total 5 2 2 2 6 2 2" xfId="30283" xr:uid="{00000000-0005-0000-0000-00004B760000}"/>
    <cellStyle name="Total 5 2 2 2 7" xfId="23428" xr:uid="{00000000-0005-0000-0000-0000845B0000}"/>
    <cellStyle name="Total 5 2 2 2 7 2" xfId="23429" xr:uid="{00000000-0005-0000-0000-0000855B0000}"/>
    <cellStyle name="Total 5 2 2 2 8" xfId="23430" xr:uid="{00000000-0005-0000-0000-0000865B0000}"/>
    <cellStyle name="Total 5 2 2 3" xfId="1466" xr:uid="{00000000-0005-0000-0000-0000BA050000}"/>
    <cellStyle name="Total 5 2 2 3 2" xfId="1728" xr:uid="{00000000-0005-0000-0000-0000C0060000}"/>
    <cellStyle name="Total 5 2 2 3 2 2" xfId="2713" xr:uid="{00000000-0005-0000-0000-0000990A0000}"/>
    <cellStyle name="Total 5 2 2 3 2 2 2" xfId="23431" xr:uid="{00000000-0005-0000-0000-0000875B0000}"/>
    <cellStyle name="Total 5 2 2 3 2 2 2 2" xfId="23432" xr:uid="{00000000-0005-0000-0000-0000885B0000}"/>
    <cellStyle name="Total 5 2 2 3 2 2 2 2 2" xfId="23433" xr:uid="{00000000-0005-0000-0000-0000895B0000}"/>
    <cellStyle name="Total 5 2 2 3 2 2 2 3" xfId="23434" xr:uid="{00000000-0005-0000-0000-00008A5B0000}"/>
    <cellStyle name="Total 5 2 2 3 2 2 2 3 2" xfId="23435" xr:uid="{00000000-0005-0000-0000-00008B5B0000}"/>
    <cellStyle name="Total 5 2 2 3 2 2 2 3 3" xfId="30791" xr:uid="{00000000-0005-0000-0000-000047780000}"/>
    <cellStyle name="Total 5 2 2 3 2 2 2 4" xfId="23436" xr:uid="{00000000-0005-0000-0000-00008C5B0000}"/>
    <cellStyle name="Total 5 2 2 3 2 2 2 5" xfId="27771" xr:uid="{00000000-0005-0000-0000-00007B6C0000}"/>
    <cellStyle name="Total 5 2 2 3 2 2 3" xfId="23437" xr:uid="{00000000-0005-0000-0000-00008D5B0000}"/>
    <cellStyle name="Total 5 2 2 3 2 2 3 2" xfId="23438" xr:uid="{00000000-0005-0000-0000-00008E5B0000}"/>
    <cellStyle name="Total 5 2 2 3 2 2 4" xfId="23439" xr:uid="{00000000-0005-0000-0000-00008F5B0000}"/>
    <cellStyle name="Total 5 2 2 3 2 2 4 2" xfId="23440" xr:uid="{00000000-0005-0000-0000-0000905B0000}"/>
    <cellStyle name="Total 5 2 2 3 2 2 5" xfId="23441" xr:uid="{00000000-0005-0000-0000-0000915B0000}"/>
    <cellStyle name="Total 5 2 2 3 2 2 6" xfId="32308" xr:uid="{00000000-0005-0000-0000-0000347E0000}"/>
    <cellStyle name="Total 5 2 2 3 2 3" xfId="23442" xr:uid="{00000000-0005-0000-0000-0000925B0000}"/>
    <cellStyle name="Total 5 2 2 3 2 3 2" xfId="23443" xr:uid="{00000000-0005-0000-0000-0000935B0000}"/>
    <cellStyle name="Total 5 2 2 3 2 3 2 2" xfId="23444" xr:uid="{00000000-0005-0000-0000-0000945B0000}"/>
    <cellStyle name="Total 5 2 2 3 2 3 2 2 2" xfId="30477" xr:uid="{00000000-0005-0000-0000-00000D770000}"/>
    <cellStyle name="Total 5 2 2 3 2 3 3" xfId="23445" xr:uid="{00000000-0005-0000-0000-0000955B0000}"/>
    <cellStyle name="Total 5 2 2 3 2 3 3 2" xfId="23446" xr:uid="{00000000-0005-0000-0000-0000965B0000}"/>
    <cellStyle name="Total 5 2 2 3 2 3 4" xfId="23447" xr:uid="{00000000-0005-0000-0000-0000975B0000}"/>
    <cellStyle name="Total 5 2 2 3 2 3 5" xfId="25958" xr:uid="{00000000-0005-0000-0000-000066650000}"/>
    <cellStyle name="Total 5 2 2 3 2 4" xfId="23448" xr:uid="{00000000-0005-0000-0000-0000985B0000}"/>
    <cellStyle name="Total 5 2 2 3 2 4 2" xfId="23449" xr:uid="{00000000-0005-0000-0000-0000995B0000}"/>
    <cellStyle name="Total 5 2 2 3 2 5" xfId="23450" xr:uid="{00000000-0005-0000-0000-00009A5B0000}"/>
    <cellStyle name="Total 5 2 2 3 2 5 2" xfId="23451" xr:uid="{00000000-0005-0000-0000-00009B5B0000}"/>
    <cellStyle name="Total 5 2 2 3 2 6" xfId="23452" xr:uid="{00000000-0005-0000-0000-00009C5B0000}"/>
    <cellStyle name="Total 5 2 2 3 2 7" xfId="31065" xr:uid="{00000000-0005-0000-0000-000059790000}"/>
    <cellStyle name="Total 5 2 2 3 3" xfId="2457" xr:uid="{00000000-0005-0000-0000-000099090000}"/>
    <cellStyle name="Total 5 2 2 3 3 2" xfId="23453" xr:uid="{00000000-0005-0000-0000-00009D5B0000}"/>
    <cellStyle name="Total 5 2 2 3 3 2 2" xfId="23454" xr:uid="{00000000-0005-0000-0000-00009E5B0000}"/>
    <cellStyle name="Total 5 2 2 3 3 2 2 2" xfId="23455" xr:uid="{00000000-0005-0000-0000-00009F5B0000}"/>
    <cellStyle name="Total 5 2 2 3 3 2 2 2 2" xfId="29876" xr:uid="{00000000-0005-0000-0000-0000B4740000}"/>
    <cellStyle name="Total 5 2 2 3 3 2 3" xfId="23456" xr:uid="{00000000-0005-0000-0000-0000A05B0000}"/>
    <cellStyle name="Total 5 2 2 3 3 2 3 2" xfId="23457" xr:uid="{00000000-0005-0000-0000-0000A15B0000}"/>
    <cellStyle name="Total 5 2 2 3 3 2 3 2 2" xfId="30254" xr:uid="{00000000-0005-0000-0000-00002E760000}"/>
    <cellStyle name="Total 5 2 2 3 3 2 4" xfId="23458" xr:uid="{00000000-0005-0000-0000-0000A25B0000}"/>
    <cellStyle name="Total 5 2 2 3 3 2 4 2" xfId="30947" xr:uid="{00000000-0005-0000-0000-0000E3780000}"/>
    <cellStyle name="Total 5 2 2 3 3 2 5" xfId="29018" xr:uid="{00000000-0005-0000-0000-00005A710000}"/>
    <cellStyle name="Total 5 2 2 3 3 3" xfId="23459" xr:uid="{00000000-0005-0000-0000-0000A35B0000}"/>
    <cellStyle name="Total 5 2 2 3 3 3 2" xfId="23460" xr:uid="{00000000-0005-0000-0000-0000A45B0000}"/>
    <cellStyle name="Total 5 2 2 3 3 4" xfId="23461" xr:uid="{00000000-0005-0000-0000-0000A55B0000}"/>
    <cellStyle name="Total 5 2 2 3 3 4 2" xfId="23462" xr:uid="{00000000-0005-0000-0000-0000A65B0000}"/>
    <cellStyle name="Total 5 2 2 3 3 5" xfId="23463" xr:uid="{00000000-0005-0000-0000-0000A75B0000}"/>
    <cellStyle name="Total 5 2 2 3 4" xfId="23464" xr:uid="{00000000-0005-0000-0000-0000A85B0000}"/>
    <cellStyle name="Total 5 2 2 3 4 2" xfId="23465" xr:uid="{00000000-0005-0000-0000-0000A95B0000}"/>
    <cellStyle name="Total 5 2 2 3 4 2 2" xfId="23466" xr:uid="{00000000-0005-0000-0000-0000AA5B0000}"/>
    <cellStyle name="Total 5 2 2 3 4 3" xfId="23467" xr:uid="{00000000-0005-0000-0000-0000AB5B0000}"/>
    <cellStyle name="Total 5 2 2 3 4 3 2" xfId="23468" xr:uid="{00000000-0005-0000-0000-0000AC5B0000}"/>
    <cellStyle name="Total 5 2 2 3 4 4" xfId="23469" xr:uid="{00000000-0005-0000-0000-0000AD5B0000}"/>
    <cellStyle name="Total 5 2 2 3 5" xfId="23470" xr:uid="{00000000-0005-0000-0000-0000AE5B0000}"/>
    <cellStyle name="Total 5 2 2 3 5 2" xfId="23471" xr:uid="{00000000-0005-0000-0000-0000AF5B0000}"/>
    <cellStyle name="Total 5 2 2 3 6" xfId="23472" xr:uid="{00000000-0005-0000-0000-0000B05B0000}"/>
    <cellStyle name="Total 5 2 2 3 6 2" xfId="23473" xr:uid="{00000000-0005-0000-0000-0000B15B0000}"/>
    <cellStyle name="Total 5 2 2 3 6 3" xfId="27843" xr:uid="{00000000-0005-0000-0000-0000C36C0000}"/>
    <cellStyle name="Total 5 2 2 3 7" xfId="23474" xr:uid="{00000000-0005-0000-0000-0000B25B0000}"/>
    <cellStyle name="Total 5 2 2 3 8" xfId="31543" xr:uid="{00000000-0005-0000-0000-0000377B0000}"/>
    <cellStyle name="Total 5 2 2 4" xfId="1288" xr:uid="{00000000-0005-0000-0000-000008050000}"/>
    <cellStyle name="Total 5 2 2 4 2" xfId="2279" xr:uid="{00000000-0005-0000-0000-0000E7080000}"/>
    <cellStyle name="Total 5 2 2 4 2 2" xfId="23475" xr:uid="{00000000-0005-0000-0000-0000B35B0000}"/>
    <cellStyle name="Total 5 2 2 4 2 2 2" xfId="23476" xr:uid="{00000000-0005-0000-0000-0000B45B0000}"/>
    <cellStyle name="Total 5 2 2 4 2 2 2 2" xfId="23477" xr:uid="{00000000-0005-0000-0000-0000B55B0000}"/>
    <cellStyle name="Total 5 2 2 4 2 2 3" xfId="23478" xr:uid="{00000000-0005-0000-0000-0000B65B0000}"/>
    <cellStyle name="Total 5 2 2 4 2 2 3 2" xfId="23479" xr:uid="{00000000-0005-0000-0000-0000B75B0000}"/>
    <cellStyle name="Total 5 2 2 4 2 2 3 2 2" xfId="26120" xr:uid="{00000000-0005-0000-0000-000008660000}"/>
    <cellStyle name="Total 5 2 2 4 2 2 4" xfId="23480" xr:uid="{00000000-0005-0000-0000-0000B85B0000}"/>
    <cellStyle name="Total 5 2 2 4 2 3" xfId="23481" xr:uid="{00000000-0005-0000-0000-0000B95B0000}"/>
    <cellStyle name="Total 5 2 2 4 2 3 2" xfId="23482" xr:uid="{00000000-0005-0000-0000-0000BA5B0000}"/>
    <cellStyle name="Total 5 2 2 4 2 3 3" xfId="27942" xr:uid="{00000000-0005-0000-0000-0000266D0000}"/>
    <cellStyle name="Total 5 2 2 4 2 4" xfId="23483" xr:uid="{00000000-0005-0000-0000-0000BB5B0000}"/>
    <cellStyle name="Total 5 2 2 4 2 4 2" xfId="23484" xr:uid="{00000000-0005-0000-0000-0000BC5B0000}"/>
    <cellStyle name="Total 5 2 2 4 2 4 2 2" xfId="27103" xr:uid="{00000000-0005-0000-0000-0000DF690000}"/>
    <cellStyle name="Total 5 2 2 4 2 5" xfId="23485" xr:uid="{00000000-0005-0000-0000-0000BD5B0000}"/>
    <cellStyle name="Total 5 2 2 4 3" xfId="23486" xr:uid="{00000000-0005-0000-0000-0000BE5B0000}"/>
    <cellStyle name="Total 5 2 2 4 3 2" xfId="23487" xr:uid="{00000000-0005-0000-0000-0000BF5B0000}"/>
    <cellStyle name="Total 5 2 2 4 3 2 2" xfId="23488" xr:uid="{00000000-0005-0000-0000-0000C05B0000}"/>
    <cellStyle name="Total 5 2 2 4 3 3" xfId="23489" xr:uid="{00000000-0005-0000-0000-0000C15B0000}"/>
    <cellStyle name="Total 5 2 2 4 3 3 2" xfId="23490" xr:uid="{00000000-0005-0000-0000-0000C25B0000}"/>
    <cellStyle name="Total 5 2 2 4 3 3 2 2" xfId="25603" xr:uid="{00000000-0005-0000-0000-000003640000}"/>
    <cellStyle name="Total 5 2 2 4 3 4" xfId="23491" xr:uid="{00000000-0005-0000-0000-0000C35B0000}"/>
    <cellStyle name="Total 5 2 2 4 3 5" xfId="32607" xr:uid="{00000000-0005-0000-0000-00005F7F0000}"/>
    <cellStyle name="Total 5 2 2 4 4" xfId="23492" xr:uid="{00000000-0005-0000-0000-0000C45B0000}"/>
    <cellStyle name="Total 5 2 2 4 4 2" xfId="23493" xr:uid="{00000000-0005-0000-0000-0000C55B0000}"/>
    <cellStyle name="Total 5 2 2 4 4 2 2" xfId="28587" xr:uid="{00000000-0005-0000-0000-0000AB6F0000}"/>
    <cellStyle name="Total 5 2 2 4 5" xfId="23494" xr:uid="{00000000-0005-0000-0000-0000C65B0000}"/>
    <cellStyle name="Total 5 2 2 4 5 2" xfId="23495" xr:uid="{00000000-0005-0000-0000-0000C75B0000}"/>
    <cellStyle name="Total 5 2 2 4 5 2 2" xfId="28536" xr:uid="{00000000-0005-0000-0000-0000786F0000}"/>
    <cellStyle name="Total 5 2 2 4 6" xfId="23496" xr:uid="{00000000-0005-0000-0000-0000C85B0000}"/>
    <cellStyle name="Total 5 2 2 4 6 2" xfId="29344" xr:uid="{00000000-0005-0000-0000-0000A0720000}"/>
    <cellStyle name="Total 5 2 2 4 7" xfId="31664" xr:uid="{00000000-0005-0000-0000-0000B07B0000}"/>
    <cellStyle name="Total 5 2 2 5" xfId="1550" xr:uid="{00000000-0005-0000-0000-00000E060000}"/>
    <cellStyle name="Total 5 2 2 5 2" xfId="2535" xr:uid="{00000000-0005-0000-0000-0000E7090000}"/>
    <cellStyle name="Total 5 2 2 5 2 2" xfId="23497" xr:uid="{00000000-0005-0000-0000-0000C95B0000}"/>
    <cellStyle name="Total 5 2 2 5 2 2 2" xfId="23498" xr:uid="{00000000-0005-0000-0000-0000CA5B0000}"/>
    <cellStyle name="Total 5 2 2 5 2 2 2 2" xfId="23499" xr:uid="{00000000-0005-0000-0000-0000CB5B0000}"/>
    <cellStyle name="Total 5 2 2 5 2 2 3" xfId="23500" xr:uid="{00000000-0005-0000-0000-0000CC5B0000}"/>
    <cellStyle name="Total 5 2 2 5 2 2 3 2" xfId="23501" xr:uid="{00000000-0005-0000-0000-0000CD5B0000}"/>
    <cellStyle name="Total 5 2 2 5 2 2 4" xfId="23502" xr:uid="{00000000-0005-0000-0000-0000CE5B0000}"/>
    <cellStyle name="Total 5 2 2 5 2 2 5" xfId="31186" xr:uid="{00000000-0005-0000-0000-0000D2790000}"/>
    <cellStyle name="Total 5 2 2 5 2 3" xfId="23503" xr:uid="{00000000-0005-0000-0000-0000CF5B0000}"/>
    <cellStyle name="Total 5 2 2 5 2 3 2" xfId="23504" xr:uid="{00000000-0005-0000-0000-0000D05B0000}"/>
    <cellStyle name="Total 5 2 2 5 2 3 2 2" xfId="29386" xr:uid="{00000000-0005-0000-0000-0000CA720000}"/>
    <cellStyle name="Total 5 2 2 5 2 4" xfId="23505" xr:uid="{00000000-0005-0000-0000-0000D15B0000}"/>
    <cellStyle name="Total 5 2 2 5 2 4 2" xfId="23506" xr:uid="{00000000-0005-0000-0000-0000D25B0000}"/>
    <cellStyle name="Total 5 2 2 5 2 5" xfId="23507" xr:uid="{00000000-0005-0000-0000-0000D35B0000}"/>
    <cellStyle name="Total 5 2 2 5 2 6" xfId="32208" xr:uid="{00000000-0005-0000-0000-0000D07D0000}"/>
    <cellStyle name="Total 5 2 2 5 3" xfId="23508" xr:uid="{00000000-0005-0000-0000-0000D45B0000}"/>
    <cellStyle name="Total 5 2 2 5 3 2" xfId="23509" xr:uid="{00000000-0005-0000-0000-0000D55B0000}"/>
    <cellStyle name="Total 5 2 2 5 3 2 2" xfId="23510" xr:uid="{00000000-0005-0000-0000-0000D65B0000}"/>
    <cellStyle name="Total 5 2 2 5 3 2 2 2" xfId="28367" xr:uid="{00000000-0005-0000-0000-0000CF6E0000}"/>
    <cellStyle name="Total 5 2 2 5 3 3" xfId="23511" xr:uid="{00000000-0005-0000-0000-0000D75B0000}"/>
    <cellStyle name="Total 5 2 2 5 3 3 2" xfId="23512" xr:uid="{00000000-0005-0000-0000-0000D85B0000}"/>
    <cellStyle name="Total 5 2 2 5 3 4" xfId="23513" xr:uid="{00000000-0005-0000-0000-0000D95B0000}"/>
    <cellStyle name="Total 5 2 2 5 4" xfId="23514" xr:uid="{00000000-0005-0000-0000-0000DA5B0000}"/>
    <cellStyle name="Total 5 2 2 5 4 2" xfId="23515" xr:uid="{00000000-0005-0000-0000-0000DB5B0000}"/>
    <cellStyle name="Total 5 2 2 5 5" xfId="23516" xr:uid="{00000000-0005-0000-0000-0000DC5B0000}"/>
    <cellStyle name="Total 5 2 2 5 5 2" xfId="23517" xr:uid="{00000000-0005-0000-0000-0000DD5B0000}"/>
    <cellStyle name="Total 5 2 2 5 6" xfId="23518" xr:uid="{00000000-0005-0000-0000-0000DE5B0000}"/>
    <cellStyle name="Total 5 2 2 5 7" xfId="31765" xr:uid="{00000000-0005-0000-0000-0000157C0000}"/>
    <cellStyle name="Total 5 2 2 6" xfId="2093" xr:uid="{00000000-0005-0000-0000-00002D080000}"/>
    <cellStyle name="Total 5 2 2 6 2" xfId="23519" xr:uid="{00000000-0005-0000-0000-0000DF5B0000}"/>
    <cellStyle name="Total 5 2 2 6 2 2" xfId="23520" xr:uid="{00000000-0005-0000-0000-0000E05B0000}"/>
    <cellStyle name="Total 5 2 2 6 2 2 2" xfId="23521" xr:uid="{00000000-0005-0000-0000-0000E15B0000}"/>
    <cellStyle name="Total 5 2 2 6 2 2 3" xfId="30266" xr:uid="{00000000-0005-0000-0000-00003A760000}"/>
    <cellStyle name="Total 5 2 2 6 2 3" xfId="23522" xr:uid="{00000000-0005-0000-0000-0000E25B0000}"/>
    <cellStyle name="Total 5 2 2 6 2 3 2" xfId="23523" xr:uid="{00000000-0005-0000-0000-0000E35B0000}"/>
    <cellStyle name="Total 5 2 2 6 2 4" xfId="23524" xr:uid="{00000000-0005-0000-0000-0000E45B0000}"/>
    <cellStyle name="Total 5 2 2 6 3" xfId="23525" xr:uid="{00000000-0005-0000-0000-0000E55B0000}"/>
    <cellStyle name="Total 5 2 2 6 3 2" xfId="23526" xr:uid="{00000000-0005-0000-0000-0000E65B0000}"/>
    <cellStyle name="Total 5 2 2 6 3 2 2" xfId="26076" xr:uid="{00000000-0005-0000-0000-0000DC650000}"/>
    <cellStyle name="Total 5 2 2 6 4" xfId="23527" xr:uid="{00000000-0005-0000-0000-0000E75B0000}"/>
    <cellStyle name="Total 5 2 2 6 4 2" xfId="23528" xr:uid="{00000000-0005-0000-0000-0000E85B0000}"/>
    <cellStyle name="Total 5 2 2 6 4 2 2" xfId="26761" xr:uid="{00000000-0005-0000-0000-000089680000}"/>
    <cellStyle name="Total 5 2 2 6 5" xfId="23529" xr:uid="{00000000-0005-0000-0000-0000E95B0000}"/>
    <cellStyle name="Total 5 2 2 6 5 2" xfId="30996" xr:uid="{00000000-0005-0000-0000-000014790000}"/>
    <cellStyle name="Total 5 2 2 6 6" xfId="32140" xr:uid="{00000000-0005-0000-0000-00008C7D0000}"/>
    <cellStyle name="Total 5 2 2 7" xfId="2854" xr:uid="{00000000-0005-0000-0000-0000260B0000}"/>
    <cellStyle name="Total 5 2 2 7 2" xfId="23530" xr:uid="{00000000-0005-0000-0000-0000EA5B0000}"/>
    <cellStyle name="Total 5 2 2 7 2 2" xfId="23531" xr:uid="{00000000-0005-0000-0000-0000EB5B0000}"/>
    <cellStyle name="Total 5 2 2 7 2 2 2" xfId="26011" xr:uid="{00000000-0005-0000-0000-00009B650000}"/>
    <cellStyle name="Total 5 2 2 7 2 3" xfId="27496" xr:uid="{00000000-0005-0000-0000-0000686B0000}"/>
    <cellStyle name="Total 5 2 2 7 3" xfId="23532" xr:uid="{00000000-0005-0000-0000-0000EC5B0000}"/>
    <cellStyle name="Total 5 2 2 7 3 2" xfId="23533" xr:uid="{00000000-0005-0000-0000-0000ED5B0000}"/>
    <cellStyle name="Total 5 2 2 7 4" xfId="23534" xr:uid="{00000000-0005-0000-0000-0000EE5B0000}"/>
    <cellStyle name="Total 5 2 2 8" xfId="23535" xr:uid="{00000000-0005-0000-0000-0000EF5B0000}"/>
    <cellStyle name="Total 5 2 2 8 2" xfId="23536" xr:uid="{00000000-0005-0000-0000-0000F05B0000}"/>
    <cellStyle name="Total 5 2 2 9" xfId="23537" xr:uid="{00000000-0005-0000-0000-0000F15B0000}"/>
    <cellStyle name="Total 5 2 2 9 2" xfId="23538" xr:uid="{00000000-0005-0000-0000-0000F25B0000}"/>
    <cellStyle name="Total 5 2 3" xfId="1224" xr:uid="{00000000-0005-0000-0000-0000C8040000}"/>
    <cellStyle name="Total 5 2 3 2" xfId="1342" xr:uid="{00000000-0005-0000-0000-00003E050000}"/>
    <cellStyle name="Total 5 2 3 2 2" xfId="2333" xr:uid="{00000000-0005-0000-0000-00001D090000}"/>
    <cellStyle name="Total 5 2 3 2 2 2" xfId="23539" xr:uid="{00000000-0005-0000-0000-0000F35B0000}"/>
    <cellStyle name="Total 5 2 3 2 2 2 2" xfId="23540" xr:uid="{00000000-0005-0000-0000-0000F45B0000}"/>
    <cellStyle name="Total 5 2 3 2 2 2 2 2" xfId="23541" xr:uid="{00000000-0005-0000-0000-0000F55B0000}"/>
    <cellStyle name="Total 5 2 3 2 2 2 2 2 2" xfId="27760" xr:uid="{00000000-0005-0000-0000-0000706C0000}"/>
    <cellStyle name="Total 5 2 3 2 2 2 3" xfId="23542" xr:uid="{00000000-0005-0000-0000-0000F65B0000}"/>
    <cellStyle name="Total 5 2 3 2 2 2 3 2" xfId="23543" xr:uid="{00000000-0005-0000-0000-0000F75B0000}"/>
    <cellStyle name="Total 5 2 3 2 2 2 4" xfId="23544" xr:uid="{00000000-0005-0000-0000-0000F85B0000}"/>
    <cellStyle name="Total 5 2 3 2 2 3" xfId="23545" xr:uid="{00000000-0005-0000-0000-0000F95B0000}"/>
    <cellStyle name="Total 5 2 3 2 2 3 2" xfId="23546" xr:uid="{00000000-0005-0000-0000-0000FA5B0000}"/>
    <cellStyle name="Total 5 2 3 2 2 3 2 2" xfId="27620" xr:uid="{00000000-0005-0000-0000-0000E46B0000}"/>
    <cellStyle name="Total 5 2 3 2 2 4" xfId="23547" xr:uid="{00000000-0005-0000-0000-0000FB5B0000}"/>
    <cellStyle name="Total 5 2 3 2 2 4 2" xfId="23548" xr:uid="{00000000-0005-0000-0000-0000FC5B0000}"/>
    <cellStyle name="Total 5 2 3 2 2 5" xfId="23549" xr:uid="{00000000-0005-0000-0000-0000FD5B0000}"/>
    <cellStyle name="Total 5 2 3 2 3" xfId="23550" xr:uid="{00000000-0005-0000-0000-0000FE5B0000}"/>
    <cellStyle name="Total 5 2 3 2 3 2" xfId="23551" xr:uid="{00000000-0005-0000-0000-0000FF5B0000}"/>
    <cellStyle name="Total 5 2 3 2 3 2 2" xfId="23552" xr:uid="{00000000-0005-0000-0000-0000005C0000}"/>
    <cellStyle name="Total 5 2 3 2 3 3" xfId="23553" xr:uid="{00000000-0005-0000-0000-0000015C0000}"/>
    <cellStyle name="Total 5 2 3 2 3 3 2" xfId="23554" xr:uid="{00000000-0005-0000-0000-0000025C0000}"/>
    <cellStyle name="Total 5 2 3 2 3 4" xfId="23555" xr:uid="{00000000-0005-0000-0000-0000035C0000}"/>
    <cellStyle name="Total 5 2 3 2 3 4 2" xfId="26933" xr:uid="{00000000-0005-0000-0000-000035690000}"/>
    <cellStyle name="Total 5 2 3 2 4" xfId="23556" xr:uid="{00000000-0005-0000-0000-0000045C0000}"/>
    <cellStyle name="Total 5 2 3 2 4 2" xfId="23557" xr:uid="{00000000-0005-0000-0000-0000055C0000}"/>
    <cellStyle name="Total 5 2 3 2 5" xfId="23558" xr:uid="{00000000-0005-0000-0000-0000065C0000}"/>
    <cellStyle name="Total 5 2 3 2 5 2" xfId="23559" xr:uid="{00000000-0005-0000-0000-0000075C0000}"/>
    <cellStyle name="Total 5 2 3 2 6" xfId="23560" xr:uid="{00000000-0005-0000-0000-0000085C0000}"/>
    <cellStyle name="Total 5 2 3 2 7" xfId="31687" xr:uid="{00000000-0005-0000-0000-0000C77B0000}"/>
    <cellStyle name="Total 5 2 3 3" xfId="1604" xr:uid="{00000000-0005-0000-0000-000044060000}"/>
    <cellStyle name="Total 5 2 3 3 2" xfId="2589" xr:uid="{00000000-0005-0000-0000-00001D0A0000}"/>
    <cellStyle name="Total 5 2 3 3 2 2" xfId="23561" xr:uid="{00000000-0005-0000-0000-0000095C0000}"/>
    <cellStyle name="Total 5 2 3 3 2 2 2" xfId="23562" xr:uid="{00000000-0005-0000-0000-00000A5C0000}"/>
    <cellStyle name="Total 5 2 3 3 2 2 2 2" xfId="23563" xr:uid="{00000000-0005-0000-0000-00000B5C0000}"/>
    <cellStyle name="Total 5 2 3 3 2 2 3" xfId="23564" xr:uid="{00000000-0005-0000-0000-00000C5C0000}"/>
    <cellStyle name="Total 5 2 3 3 2 2 3 2" xfId="23565" xr:uid="{00000000-0005-0000-0000-00000D5C0000}"/>
    <cellStyle name="Total 5 2 3 3 2 2 4" xfId="23566" xr:uid="{00000000-0005-0000-0000-00000E5C0000}"/>
    <cellStyle name="Total 5 2 3 3 2 3" xfId="23567" xr:uid="{00000000-0005-0000-0000-00000F5C0000}"/>
    <cellStyle name="Total 5 2 3 3 2 3 2" xfId="23568" xr:uid="{00000000-0005-0000-0000-0000105C0000}"/>
    <cellStyle name="Total 5 2 3 3 2 3 2 2" xfId="25253" xr:uid="{00000000-0005-0000-0000-0000A5620000}"/>
    <cellStyle name="Total 5 2 3 3 2 4" xfId="23569" xr:uid="{00000000-0005-0000-0000-0000115C0000}"/>
    <cellStyle name="Total 5 2 3 3 2 4 2" xfId="23570" xr:uid="{00000000-0005-0000-0000-0000125C0000}"/>
    <cellStyle name="Total 5 2 3 3 2 5" xfId="23571" xr:uid="{00000000-0005-0000-0000-0000135C0000}"/>
    <cellStyle name="Total 5 2 3 3 2 6" xfId="32238" xr:uid="{00000000-0005-0000-0000-0000EE7D0000}"/>
    <cellStyle name="Total 5 2 3 3 3" xfId="23572" xr:uid="{00000000-0005-0000-0000-0000145C0000}"/>
    <cellStyle name="Total 5 2 3 3 3 2" xfId="23573" xr:uid="{00000000-0005-0000-0000-0000155C0000}"/>
    <cellStyle name="Total 5 2 3 3 3 2 2" xfId="23574" xr:uid="{00000000-0005-0000-0000-0000165C0000}"/>
    <cellStyle name="Total 5 2 3 3 3 2 3" xfId="28853" xr:uid="{00000000-0005-0000-0000-0000B5700000}"/>
    <cellStyle name="Total 5 2 3 3 3 3" xfId="23575" xr:uid="{00000000-0005-0000-0000-0000175C0000}"/>
    <cellStyle name="Total 5 2 3 3 3 3 2" xfId="23576" xr:uid="{00000000-0005-0000-0000-0000185C0000}"/>
    <cellStyle name="Total 5 2 3 3 3 4" xfId="23577" xr:uid="{00000000-0005-0000-0000-0000195C0000}"/>
    <cellStyle name="Total 5 2 3 3 3 4 2" xfId="28999" xr:uid="{00000000-0005-0000-0000-000047710000}"/>
    <cellStyle name="Total 5 2 3 3 4" xfId="23578" xr:uid="{00000000-0005-0000-0000-00001A5C0000}"/>
    <cellStyle name="Total 5 2 3 3 4 2" xfId="23579" xr:uid="{00000000-0005-0000-0000-00001B5C0000}"/>
    <cellStyle name="Total 5 2 3 3 4 2 2" xfId="26765" xr:uid="{00000000-0005-0000-0000-00008D680000}"/>
    <cellStyle name="Total 5 2 3 3 5" xfId="23580" xr:uid="{00000000-0005-0000-0000-00001C5C0000}"/>
    <cellStyle name="Total 5 2 3 3 5 2" xfId="23581" xr:uid="{00000000-0005-0000-0000-00001D5C0000}"/>
    <cellStyle name="Total 5 2 3 3 6" xfId="23582" xr:uid="{00000000-0005-0000-0000-00001E5C0000}"/>
    <cellStyle name="Total 5 2 3 3 6 2" xfId="26991" xr:uid="{00000000-0005-0000-0000-00006F690000}"/>
    <cellStyle name="Total 5 2 3 3 7" xfId="28716" xr:uid="{00000000-0005-0000-0000-00002C700000}"/>
    <cellStyle name="Total 5 2 3 4" xfId="2222" xr:uid="{00000000-0005-0000-0000-0000AE080000}"/>
    <cellStyle name="Total 5 2 3 4 2" xfId="23583" xr:uid="{00000000-0005-0000-0000-00001F5C0000}"/>
    <cellStyle name="Total 5 2 3 4 2 2" xfId="23584" xr:uid="{00000000-0005-0000-0000-0000205C0000}"/>
    <cellStyle name="Total 5 2 3 4 2 2 2" xfId="23585" xr:uid="{00000000-0005-0000-0000-0000215C0000}"/>
    <cellStyle name="Total 5 2 3 4 2 2 3" xfId="26084" xr:uid="{00000000-0005-0000-0000-0000E4650000}"/>
    <cellStyle name="Total 5 2 3 4 2 3" xfId="23586" xr:uid="{00000000-0005-0000-0000-0000225C0000}"/>
    <cellStyle name="Total 5 2 3 4 2 3 2" xfId="23587" xr:uid="{00000000-0005-0000-0000-0000235C0000}"/>
    <cellStyle name="Total 5 2 3 4 2 4" xfId="23588" xr:uid="{00000000-0005-0000-0000-0000245C0000}"/>
    <cellStyle name="Total 5 2 3 4 2 5" xfId="27205" xr:uid="{00000000-0005-0000-0000-0000456A0000}"/>
    <cellStyle name="Total 5 2 3 4 3" xfId="23589" xr:uid="{00000000-0005-0000-0000-0000255C0000}"/>
    <cellStyle name="Total 5 2 3 4 3 2" xfId="23590" xr:uid="{00000000-0005-0000-0000-0000265C0000}"/>
    <cellStyle name="Total 5 2 3 4 4" xfId="23591" xr:uid="{00000000-0005-0000-0000-0000275C0000}"/>
    <cellStyle name="Total 5 2 3 4 4 2" xfId="23592" xr:uid="{00000000-0005-0000-0000-0000285C0000}"/>
    <cellStyle name="Total 5 2 3 4 4 2 2" xfId="27011" xr:uid="{00000000-0005-0000-0000-000083690000}"/>
    <cellStyle name="Total 5 2 3 4 5" xfId="23593" xr:uid="{00000000-0005-0000-0000-0000295C0000}"/>
    <cellStyle name="Total 5 2 3 5" xfId="23594" xr:uid="{00000000-0005-0000-0000-00002A5C0000}"/>
    <cellStyle name="Total 5 2 3 5 2" xfId="23595" xr:uid="{00000000-0005-0000-0000-00002B5C0000}"/>
    <cellStyle name="Total 5 2 3 5 2 2" xfId="23596" xr:uid="{00000000-0005-0000-0000-00002C5C0000}"/>
    <cellStyle name="Total 5 2 3 5 2 3" xfId="27476" xr:uid="{00000000-0005-0000-0000-0000546B0000}"/>
    <cellStyle name="Total 5 2 3 5 3" xfId="23597" xr:uid="{00000000-0005-0000-0000-00002D5C0000}"/>
    <cellStyle name="Total 5 2 3 5 3 2" xfId="23598" xr:uid="{00000000-0005-0000-0000-00002E5C0000}"/>
    <cellStyle name="Total 5 2 3 5 3 2 2" xfId="26837" xr:uid="{00000000-0005-0000-0000-0000D5680000}"/>
    <cellStyle name="Total 5 2 3 5 4" xfId="23599" xr:uid="{00000000-0005-0000-0000-00002F5C0000}"/>
    <cellStyle name="Total 5 2 3 5 5" xfId="32571" xr:uid="{00000000-0005-0000-0000-00003B7F0000}"/>
    <cellStyle name="Total 5 2 3 6" xfId="23600" xr:uid="{00000000-0005-0000-0000-0000305C0000}"/>
    <cellStyle name="Total 5 2 3 6 2" xfId="23601" xr:uid="{00000000-0005-0000-0000-0000315C0000}"/>
    <cellStyle name="Total 5 2 3 7" xfId="23602" xr:uid="{00000000-0005-0000-0000-0000325C0000}"/>
    <cellStyle name="Total 5 2 3 7 2" xfId="23603" xr:uid="{00000000-0005-0000-0000-0000335C0000}"/>
    <cellStyle name="Total 5 2 3 8" xfId="23604" xr:uid="{00000000-0005-0000-0000-0000345C0000}"/>
    <cellStyle name="Total 5 2 4" xfId="577" xr:uid="{00000000-0005-0000-0000-000041020000}"/>
    <cellStyle name="Total 5 2 4 2" xfId="1339" xr:uid="{00000000-0005-0000-0000-00003B050000}"/>
    <cellStyle name="Total 5 2 4 2 2" xfId="2330" xr:uid="{00000000-0005-0000-0000-00001A090000}"/>
    <cellStyle name="Total 5 2 4 2 2 2" xfId="23605" xr:uid="{00000000-0005-0000-0000-0000355C0000}"/>
    <cellStyle name="Total 5 2 4 2 2 2 2" xfId="23606" xr:uid="{00000000-0005-0000-0000-0000365C0000}"/>
    <cellStyle name="Total 5 2 4 2 2 2 2 2" xfId="23607" xr:uid="{00000000-0005-0000-0000-0000375C0000}"/>
    <cellStyle name="Total 5 2 4 2 2 2 2 2 2" xfId="26065" xr:uid="{00000000-0005-0000-0000-0000D1650000}"/>
    <cellStyle name="Total 5 2 4 2 2 2 2 3" xfId="28593" xr:uid="{00000000-0005-0000-0000-0000B16F0000}"/>
    <cellStyle name="Total 5 2 4 2 2 2 3" xfId="23608" xr:uid="{00000000-0005-0000-0000-0000385C0000}"/>
    <cellStyle name="Total 5 2 4 2 2 2 3 2" xfId="23609" xr:uid="{00000000-0005-0000-0000-0000395C0000}"/>
    <cellStyle name="Total 5 2 4 2 2 2 3 3" xfId="26243" xr:uid="{00000000-0005-0000-0000-000083660000}"/>
    <cellStyle name="Total 5 2 4 2 2 2 4" xfId="23610" xr:uid="{00000000-0005-0000-0000-00003A5C0000}"/>
    <cellStyle name="Total 5 2 4 2 2 2 5" xfId="27289" xr:uid="{00000000-0005-0000-0000-0000996A0000}"/>
    <cellStyle name="Total 5 2 4 2 2 3" xfId="23611" xr:uid="{00000000-0005-0000-0000-00003B5C0000}"/>
    <cellStyle name="Total 5 2 4 2 2 3 2" xfId="23612" xr:uid="{00000000-0005-0000-0000-00003C5C0000}"/>
    <cellStyle name="Total 5 2 4 2 2 3 2 2" xfId="26609" xr:uid="{00000000-0005-0000-0000-0000F1670000}"/>
    <cellStyle name="Total 5 2 4 2 2 3 3" xfId="26166" xr:uid="{00000000-0005-0000-0000-000036660000}"/>
    <cellStyle name="Total 5 2 4 2 2 4" xfId="23613" xr:uid="{00000000-0005-0000-0000-00003D5C0000}"/>
    <cellStyle name="Total 5 2 4 2 2 4 2" xfId="23614" xr:uid="{00000000-0005-0000-0000-00003E5C0000}"/>
    <cellStyle name="Total 5 2 4 2 2 5" xfId="23615" xr:uid="{00000000-0005-0000-0000-00003F5C0000}"/>
    <cellStyle name="Total 5 2 4 2 3" xfId="23616" xr:uid="{00000000-0005-0000-0000-0000405C0000}"/>
    <cellStyle name="Total 5 2 4 2 3 2" xfId="23617" xr:uid="{00000000-0005-0000-0000-0000415C0000}"/>
    <cellStyle name="Total 5 2 4 2 3 2 2" xfId="23618" xr:uid="{00000000-0005-0000-0000-0000425C0000}"/>
    <cellStyle name="Total 5 2 4 2 3 2 2 2" xfId="30840" xr:uid="{00000000-0005-0000-0000-000078780000}"/>
    <cellStyle name="Total 5 2 4 2 3 3" xfId="23619" xr:uid="{00000000-0005-0000-0000-0000435C0000}"/>
    <cellStyle name="Total 5 2 4 2 3 3 2" xfId="23620" xr:uid="{00000000-0005-0000-0000-0000445C0000}"/>
    <cellStyle name="Total 5 2 4 2 3 4" xfId="23621" xr:uid="{00000000-0005-0000-0000-0000455C0000}"/>
    <cellStyle name="Total 5 2 4 2 3 4 2" xfId="31001" xr:uid="{00000000-0005-0000-0000-000019790000}"/>
    <cellStyle name="Total 5 2 4 2 4" xfId="23622" xr:uid="{00000000-0005-0000-0000-0000465C0000}"/>
    <cellStyle name="Total 5 2 4 2 4 2" xfId="23623" xr:uid="{00000000-0005-0000-0000-0000475C0000}"/>
    <cellStyle name="Total 5 2 4 2 5" xfId="23624" xr:uid="{00000000-0005-0000-0000-0000485C0000}"/>
    <cellStyle name="Total 5 2 4 2 5 2" xfId="23625" xr:uid="{00000000-0005-0000-0000-0000495C0000}"/>
    <cellStyle name="Total 5 2 4 2 6" xfId="23626" xr:uid="{00000000-0005-0000-0000-00004A5C0000}"/>
    <cellStyle name="Total 5 2 4 2 7" xfId="31686" xr:uid="{00000000-0005-0000-0000-0000C67B0000}"/>
    <cellStyle name="Total 5 2 4 3" xfId="1601" xr:uid="{00000000-0005-0000-0000-000041060000}"/>
    <cellStyle name="Total 5 2 4 3 2" xfId="2586" xr:uid="{00000000-0005-0000-0000-00001A0A0000}"/>
    <cellStyle name="Total 5 2 4 3 2 2" xfId="23627" xr:uid="{00000000-0005-0000-0000-00004B5C0000}"/>
    <cellStyle name="Total 5 2 4 3 2 2 2" xfId="23628" xr:uid="{00000000-0005-0000-0000-00004C5C0000}"/>
    <cellStyle name="Total 5 2 4 3 2 2 2 2" xfId="23629" xr:uid="{00000000-0005-0000-0000-00004D5C0000}"/>
    <cellStyle name="Total 5 2 4 3 2 2 3" xfId="23630" xr:uid="{00000000-0005-0000-0000-00004E5C0000}"/>
    <cellStyle name="Total 5 2 4 3 2 2 3 2" xfId="23631" xr:uid="{00000000-0005-0000-0000-00004F5C0000}"/>
    <cellStyle name="Total 5 2 4 3 2 2 3 3" xfId="26692" xr:uid="{00000000-0005-0000-0000-000044680000}"/>
    <cellStyle name="Total 5 2 4 3 2 2 4" xfId="23632" xr:uid="{00000000-0005-0000-0000-0000505C0000}"/>
    <cellStyle name="Total 5 2 4 3 2 2 5" xfId="29861" xr:uid="{00000000-0005-0000-0000-0000A5740000}"/>
    <cellStyle name="Total 5 2 4 3 2 3" xfId="23633" xr:uid="{00000000-0005-0000-0000-0000515C0000}"/>
    <cellStyle name="Total 5 2 4 3 2 3 2" xfId="23634" xr:uid="{00000000-0005-0000-0000-0000525C0000}"/>
    <cellStyle name="Total 5 2 4 3 2 3 2 2" xfId="28602" xr:uid="{00000000-0005-0000-0000-0000BA6F0000}"/>
    <cellStyle name="Total 5 2 4 3 2 4" xfId="23635" xr:uid="{00000000-0005-0000-0000-0000535C0000}"/>
    <cellStyle name="Total 5 2 4 3 2 4 2" xfId="23636" xr:uid="{00000000-0005-0000-0000-0000545C0000}"/>
    <cellStyle name="Total 5 2 4 3 2 4 3" xfId="30039" xr:uid="{00000000-0005-0000-0000-000057750000}"/>
    <cellStyle name="Total 5 2 4 3 2 5" xfId="23637" xr:uid="{00000000-0005-0000-0000-0000555C0000}"/>
    <cellStyle name="Total 5 2 4 3 2 6" xfId="32235" xr:uid="{00000000-0005-0000-0000-0000EB7D0000}"/>
    <cellStyle name="Total 5 2 4 3 3" xfId="23638" xr:uid="{00000000-0005-0000-0000-0000565C0000}"/>
    <cellStyle name="Total 5 2 4 3 3 2" xfId="23639" xr:uid="{00000000-0005-0000-0000-0000575C0000}"/>
    <cellStyle name="Total 5 2 4 3 3 2 2" xfId="23640" xr:uid="{00000000-0005-0000-0000-0000585C0000}"/>
    <cellStyle name="Total 5 2 4 3 3 3" xfId="23641" xr:uid="{00000000-0005-0000-0000-0000595C0000}"/>
    <cellStyle name="Total 5 2 4 3 3 3 2" xfId="23642" xr:uid="{00000000-0005-0000-0000-00005A5C0000}"/>
    <cellStyle name="Total 5 2 4 3 3 3 3" xfId="25669" xr:uid="{00000000-0005-0000-0000-000045640000}"/>
    <cellStyle name="Total 5 2 4 3 3 4" xfId="23643" xr:uid="{00000000-0005-0000-0000-00005B5C0000}"/>
    <cellStyle name="Total 5 2 4 3 3 5" xfId="25223" xr:uid="{00000000-0005-0000-0000-000087620000}"/>
    <cellStyle name="Total 5 2 4 3 4" xfId="23644" xr:uid="{00000000-0005-0000-0000-00005C5C0000}"/>
    <cellStyle name="Total 5 2 4 3 4 2" xfId="23645" xr:uid="{00000000-0005-0000-0000-00005D5C0000}"/>
    <cellStyle name="Total 5 2 4 3 5" xfId="23646" xr:uid="{00000000-0005-0000-0000-00005E5C0000}"/>
    <cellStyle name="Total 5 2 4 3 5 2" xfId="23647" xr:uid="{00000000-0005-0000-0000-00005F5C0000}"/>
    <cellStyle name="Total 5 2 4 3 6" xfId="23648" xr:uid="{00000000-0005-0000-0000-0000605C0000}"/>
    <cellStyle name="Total 5 2 4 4" xfId="1852" xr:uid="{00000000-0005-0000-0000-00003C070000}"/>
    <cellStyle name="Total 5 2 4 4 2" xfId="23649" xr:uid="{00000000-0005-0000-0000-0000615C0000}"/>
    <cellStyle name="Total 5 2 4 4 2 2" xfId="23650" xr:uid="{00000000-0005-0000-0000-0000625C0000}"/>
    <cellStyle name="Total 5 2 4 4 2 2 2" xfId="23651" xr:uid="{00000000-0005-0000-0000-0000635C0000}"/>
    <cellStyle name="Total 5 2 4 4 2 3" xfId="23652" xr:uid="{00000000-0005-0000-0000-0000645C0000}"/>
    <cellStyle name="Total 5 2 4 4 2 3 2" xfId="23653" xr:uid="{00000000-0005-0000-0000-0000655C0000}"/>
    <cellStyle name="Total 5 2 4 4 2 4" xfId="23654" xr:uid="{00000000-0005-0000-0000-0000665C0000}"/>
    <cellStyle name="Total 5 2 4 4 2 4 2" xfId="28201" xr:uid="{00000000-0005-0000-0000-0000296E0000}"/>
    <cellStyle name="Total 5 2 4 4 3" xfId="23655" xr:uid="{00000000-0005-0000-0000-0000675C0000}"/>
    <cellStyle name="Total 5 2 4 4 3 2" xfId="23656" xr:uid="{00000000-0005-0000-0000-0000685C0000}"/>
    <cellStyle name="Total 5 2 4 4 4" xfId="23657" xr:uid="{00000000-0005-0000-0000-0000695C0000}"/>
    <cellStyle name="Total 5 2 4 4 4 2" xfId="23658" xr:uid="{00000000-0005-0000-0000-00006A5C0000}"/>
    <cellStyle name="Total 5 2 4 4 4 2 2" xfId="28636" xr:uid="{00000000-0005-0000-0000-0000DC6F0000}"/>
    <cellStyle name="Total 5 2 4 4 5" xfId="23659" xr:uid="{00000000-0005-0000-0000-00006B5C0000}"/>
    <cellStyle name="Total 5 2 4 4 5 2" xfId="28851" xr:uid="{00000000-0005-0000-0000-0000B3700000}"/>
    <cellStyle name="Total 5 2 4 5" xfId="23660" xr:uid="{00000000-0005-0000-0000-00006C5C0000}"/>
    <cellStyle name="Total 5 2 4 5 2" xfId="23661" xr:uid="{00000000-0005-0000-0000-00006D5C0000}"/>
    <cellStyle name="Total 5 2 4 5 2 2" xfId="23662" xr:uid="{00000000-0005-0000-0000-00006E5C0000}"/>
    <cellStyle name="Total 5 2 4 5 2 2 2" xfId="25395" xr:uid="{00000000-0005-0000-0000-000033630000}"/>
    <cellStyle name="Total 5 2 4 5 3" xfId="23663" xr:uid="{00000000-0005-0000-0000-00006F5C0000}"/>
    <cellStyle name="Total 5 2 4 5 3 2" xfId="23664" xr:uid="{00000000-0005-0000-0000-0000705C0000}"/>
    <cellStyle name="Total 5 2 4 5 3 2 2" xfId="29646" xr:uid="{00000000-0005-0000-0000-0000CE730000}"/>
    <cellStyle name="Total 5 2 4 5 3 3" xfId="27952" xr:uid="{00000000-0005-0000-0000-0000306D0000}"/>
    <cellStyle name="Total 5 2 4 5 4" xfId="23665" xr:uid="{00000000-0005-0000-0000-0000715C0000}"/>
    <cellStyle name="Total 5 2 4 6" xfId="23666" xr:uid="{00000000-0005-0000-0000-0000725C0000}"/>
    <cellStyle name="Total 5 2 4 6 2" xfId="23667" xr:uid="{00000000-0005-0000-0000-0000735C0000}"/>
    <cellStyle name="Total 5 2 4 6 3" xfId="28091" xr:uid="{00000000-0005-0000-0000-0000BB6D0000}"/>
    <cellStyle name="Total 5 2 4 7" xfId="23668" xr:uid="{00000000-0005-0000-0000-0000745C0000}"/>
    <cellStyle name="Total 5 2 4 7 2" xfId="23669" xr:uid="{00000000-0005-0000-0000-0000755C0000}"/>
    <cellStyle name="Total 5 2 4 7 2 2" xfId="30370" xr:uid="{00000000-0005-0000-0000-0000A2760000}"/>
    <cellStyle name="Total 5 2 4 7 3" xfId="30758" xr:uid="{00000000-0005-0000-0000-000026780000}"/>
    <cellStyle name="Total 5 2 4 8" xfId="23670" xr:uid="{00000000-0005-0000-0000-0000765C0000}"/>
    <cellStyle name="Total 5 2 4 8 2" xfId="30593" xr:uid="{00000000-0005-0000-0000-000081770000}"/>
    <cellStyle name="Total 5 2 4 9" xfId="31462" xr:uid="{00000000-0005-0000-0000-0000E67A0000}"/>
    <cellStyle name="Total 5 2 5" xfId="1159" xr:uid="{00000000-0005-0000-0000-000087040000}"/>
    <cellStyle name="Total 5 2 5 2" xfId="2161" xr:uid="{00000000-0005-0000-0000-000071080000}"/>
    <cellStyle name="Total 5 2 5 2 2" xfId="23671" xr:uid="{00000000-0005-0000-0000-0000775C0000}"/>
    <cellStyle name="Total 5 2 5 2 2 2" xfId="23672" xr:uid="{00000000-0005-0000-0000-0000785C0000}"/>
    <cellStyle name="Total 5 2 5 2 2 2 2" xfId="23673" xr:uid="{00000000-0005-0000-0000-0000795C0000}"/>
    <cellStyle name="Total 5 2 5 2 2 2 3" xfId="30681" xr:uid="{00000000-0005-0000-0000-0000D9770000}"/>
    <cellStyle name="Total 5 2 5 2 2 3" xfId="23674" xr:uid="{00000000-0005-0000-0000-00007A5C0000}"/>
    <cellStyle name="Total 5 2 5 2 2 3 2" xfId="23675" xr:uid="{00000000-0005-0000-0000-00007B5C0000}"/>
    <cellStyle name="Total 5 2 5 2 2 3 2 2" xfId="31197" xr:uid="{00000000-0005-0000-0000-0000DD790000}"/>
    <cellStyle name="Total 5 2 5 2 2 3 3" xfId="26718" xr:uid="{00000000-0005-0000-0000-00005E680000}"/>
    <cellStyle name="Total 5 2 5 2 2 4" xfId="23676" xr:uid="{00000000-0005-0000-0000-00007C5C0000}"/>
    <cellStyle name="Total 5 2 5 2 3" xfId="23677" xr:uid="{00000000-0005-0000-0000-00007D5C0000}"/>
    <cellStyle name="Total 5 2 5 2 3 2" xfId="23678" xr:uid="{00000000-0005-0000-0000-00007E5C0000}"/>
    <cellStyle name="Total 5 2 5 2 4" xfId="23679" xr:uid="{00000000-0005-0000-0000-00007F5C0000}"/>
    <cellStyle name="Total 5 2 5 2 4 2" xfId="23680" xr:uid="{00000000-0005-0000-0000-0000805C0000}"/>
    <cellStyle name="Total 5 2 5 2 4 3" xfId="27544" xr:uid="{00000000-0005-0000-0000-0000986B0000}"/>
    <cellStyle name="Total 5 2 5 2 5" xfId="23681" xr:uid="{00000000-0005-0000-0000-0000815C0000}"/>
    <cellStyle name="Total 5 2 5 2 6" xfId="26931" xr:uid="{00000000-0005-0000-0000-000033690000}"/>
    <cellStyle name="Total 5 2 5 3" xfId="23682" xr:uid="{00000000-0005-0000-0000-0000825C0000}"/>
    <cellStyle name="Total 5 2 5 3 2" xfId="23683" xr:uid="{00000000-0005-0000-0000-0000835C0000}"/>
    <cellStyle name="Total 5 2 5 3 2 2" xfId="23684" xr:uid="{00000000-0005-0000-0000-0000845C0000}"/>
    <cellStyle name="Total 5 2 5 3 3" xfId="23685" xr:uid="{00000000-0005-0000-0000-0000855C0000}"/>
    <cellStyle name="Total 5 2 5 3 3 2" xfId="23686" xr:uid="{00000000-0005-0000-0000-0000865C0000}"/>
    <cellStyle name="Total 5 2 5 3 4" xfId="23687" xr:uid="{00000000-0005-0000-0000-0000875C0000}"/>
    <cellStyle name="Total 5 2 5 3 5" xfId="32535" xr:uid="{00000000-0005-0000-0000-0000177F0000}"/>
    <cellStyle name="Total 5 2 5 4" xfId="23688" xr:uid="{00000000-0005-0000-0000-0000885C0000}"/>
    <cellStyle name="Total 5 2 5 4 2" xfId="23689" xr:uid="{00000000-0005-0000-0000-0000895C0000}"/>
    <cellStyle name="Total 5 2 5 5" xfId="23690" xr:uid="{00000000-0005-0000-0000-00008A5C0000}"/>
    <cellStyle name="Total 5 2 5 5 2" xfId="23691" xr:uid="{00000000-0005-0000-0000-00008B5C0000}"/>
    <cellStyle name="Total 5 2 5 6" xfId="23692" xr:uid="{00000000-0005-0000-0000-00008C5C0000}"/>
    <cellStyle name="Total 5 2 6" xfId="1136" xr:uid="{00000000-0005-0000-0000-000070040000}"/>
    <cellStyle name="Total 5 2 6 2" xfId="2139" xr:uid="{00000000-0005-0000-0000-00005B080000}"/>
    <cellStyle name="Total 5 2 6 2 2" xfId="23693" xr:uid="{00000000-0005-0000-0000-00008D5C0000}"/>
    <cellStyle name="Total 5 2 6 2 2 2" xfId="23694" xr:uid="{00000000-0005-0000-0000-00008E5C0000}"/>
    <cellStyle name="Total 5 2 6 2 2 2 2" xfId="23695" xr:uid="{00000000-0005-0000-0000-00008F5C0000}"/>
    <cellStyle name="Total 5 2 6 2 2 2 2 2" xfId="29196" xr:uid="{00000000-0005-0000-0000-00000C720000}"/>
    <cellStyle name="Total 5 2 6 2 2 2 3" xfId="29565" xr:uid="{00000000-0005-0000-0000-00007D730000}"/>
    <cellStyle name="Total 5 2 6 2 2 3" xfId="23696" xr:uid="{00000000-0005-0000-0000-0000905C0000}"/>
    <cellStyle name="Total 5 2 6 2 2 3 2" xfId="23697" xr:uid="{00000000-0005-0000-0000-0000915C0000}"/>
    <cellStyle name="Total 5 2 6 2 2 3 2 2" xfId="26163" xr:uid="{00000000-0005-0000-0000-000033660000}"/>
    <cellStyle name="Total 5 2 6 2 2 4" xfId="23698" xr:uid="{00000000-0005-0000-0000-0000925C0000}"/>
    <cellStyle name="Total 5 2 6 2 2 4 2" xfId="26507" xr:uid="{00000000-0005-0000-0000-00008B670000}"/>
    <cellStyle name="Total 5 2 6 2 2 5" xfId="30992" xr:uid="{00000000-0005-0000-0000-000010790000}"/>
    <cellStyle name="Total 5 2 6 2 3" xfId="23699" xr:uid="{00000000-0005-0000-0000-0000935C0000}"/>
    <cellStyle name="Total 5 2 6 2 3 2" xfId="23700" xr:uid="{00000000-0005-0000-0000-0000945C0000}"/>
    <cellStyle name="Total 5 2 6 2 3 3" xfId="25723" xr:uid="{00000000-0005-0000-0000-00007B640000}"/>
    <cellStyle name="Total 5 2 6 2 4" xfId="23701" xr:uid="{00000000-0005-0000-0000-0000955C0000}"/>
    <cellStyle name="Total 5 2 6 2 4 2" xfId="23702" xr:uid="{00000000-0005-0000-0000-0000965C0000}"/>
    <cellStyle name="Total 5 2 6 2 4 2 2" xfId="27467" xr:uid="{00000000-0005-0000-0000-00004B6B0000}"/>
    <cellStyle name="Total 5 2 6 2 5" xfId="23703" xr:uid="{00000000-0005-0000-0000-0000975C0000}"/>
    <cellStyle name="Total 5 2 6 2 6" xfId="32171" xr:uid="{00000000-0005-0000-0000-0000AB7D0000}"/>
    <cellStyle name="Total 5 2 6 3" xfId="23704" xr:uid="{00000000-0005-0000-0000-0000985C0000}"/>
    <cellStyle name="Total 5 2 6 3 2" xfId="23705" xr:uid="{00000000-0005-0000-0000-0000995C0000}"/>
    <cellStyle name="Total 5 2 6 3 2 2" xfId="23706" xr:uid="{00000000-0005-0000-0000-00009A5C0000}"/>
    <cellStyle name="Total 5 2 6 3 3" xfId="23707" xr:uid="{00000000-0005-0000-0000-00009B5C0000}"/>
    <cellStyle name="Total 5 2 6 3 3 2" xfId="23708" xr:uid="{00000000-0005-0000-0000-00009C5C0000}"/>
    <cellStyle name="Total 5 2 6 3 3 3" xfId="29695" xr:uid="{00000000-0005-0000-0000-0000FF730000}"/>
    <cellStyle name="Total 5 2 6 3 4" xfId="23709" xr:uid="{00000000-0005-0000-0000-00009D5C0000}"/>
    <cellStyle name="Total 5 2 6 3 5" xfId="32521" xr:uid="{00000000-0005-0000-0000-0000097F0000}"/>
    <cellStyle name="Total 5 2 6 4" xfId="23710" xr:uid="{00000000-0005-0000-0000-00009E5C0000}"/>
    <cellStyle name="Total 5 2 6 4 2" xfId="23711" xr:uid="{00000000-0005-0000-0000-00009F5C0000}"/>
    <cellStyle name="Total 5 2 6 5" xfId="23712" xr:uid="{00000000-0005-0000-0000-0000A05C0000}"/>
    <cellStyle name="Total 5 2 6 5 2" xfId="23713" xr:uid="{00000000-0005-0000-0000-0000A15C0000}"/>
    <cellStyle name="Total 5 2 6 5 2 2" xfId="28168" xr:uid="{00000000-0005-0000-0000-0000086E0000}"/>
    <cellStyle name="Total 5 2 6 6" xfId="23714" xr:uid="{00000000-0005-0000-0000-0000A25C0000}"/>
    <cellStyle name="Total 5 2 6 7" xfId="31637" xr:uid="{00000000-0005-0000-0000-0000957B0000}"/>
    <cellStyle name="Total 5 2 7" xfId="1812" xr:uid="{00000000-0005-0000-0000-000014070000}"/>
    <cellStyle name="Total 5 2 7 2" xfId="23715" xr:uid="{00000000-0005-0000-0000-0000A35C0000}"/>
    <cellStyle name="Total 5 2 7 2 2" xfId="23716" xr:uid="{00000000-0005-0000-0000-0000A45C0000}"/>
    <cellStyle name="Total 5 2 7 2 2 2" xfId="23717" xr:uid="{00000000-0005-0000-0000-0000A55C0000}"/>
    <cellStyle name="Total 5 2 7 2 3" xfId="23718" xr:uid="{00000000-0005-0000-0000-0000A65C0000}"/>
    <cellStyle name="Total 5 2 7 2 3 2" xfId="23719" xr:uid="{00000000-0005-0000-0000-0000A75C0000}"/>
    <cellStyle name="Total 5 2 7 2 3 3" xfId="30961" xr:uid="{00000000-0005-0000-0000-0000F1780000}"/>
    <cellStyle name="Total 5 2 7 2 4" xfId="23720" xr:uid="{00000000-0005-0000-0000-0000A85C0000}"/>
    <cellStyle name="Total 5 2 7 3" xfId="23721" xr:uid="{00000000-0005-0000-0000-0000A95C0000}"/>
    <cellStyle name="Total 5 2 7 3 2" xfId="23722" xr:uid="{00000000-0005-0000-0000-0000AA5C0000}"/>
    <cellStyle name="Total 5 2 7 4" xfId="23723" xr:uid="{00000000-0005-0000-0000-0000AB5C0000}"/>
    <cellStyle name="Total 5 2 7 4 2" xfId="23724" xr:uid="{00000000-0005-0000-0000-0000AC5C0000}"/>
    <cellStyle name="Total 5 2 7 4 3" xfId="29419" xr:uid="{00000000-0005-0000-0000-0000EB720000}"/>
    <cellStyle name="Total 5 2 7 5" xfId="23725" xr:uid="{00000000-0005-0000-0000-0000AD5C0000}"/>
    <cellStyle name="Total 5 2 7 6" xfId="31980" xr:uid="{00000000-0005-0000-0000-0000EC7C0000}"/>
    <cellStyle name="Total 5 2 8" xfId="23726" xr:uid="{00000000-0005-0000-0000-0000AE5C0000}"/>
    <cellStyle name="Total 5 2 8 2" xfId="23727" xr:uid="{00000000-0005-0000-0000-0000AF5C0000}"/>
    <cellStyle name="Total 5 2 9" xfId="23728" xr:uid="{00000000-0005-0000-0000-0000B05C0000}"/>
    <cellStyle name="Total 5 2 9 2" xfId="23729" xr:uid="{00000000-0005-0000-0000-0000B15C0000}"/>
    <cellStyle name="Total 5 3" xfId="1172" xr:uid="{00000000-0005-0000-0000-000094040000}"/>
    <cellStyle name="Total 5 3 2" xfId="1499" xr:uid="{00000000-0005-0000-0000-0000DB050000}"/>
    <cellStyle name="Total 5 3 2 2" xfId="1761" xr:uid="{00000000-0005-0000-0000-0000E1060000}"/>
    <cellStyle name="Total 5 3 2 2 2" xfId="2746" xr:uid="{00000000-0005-0000-0000-0000BA0A0000}"/>
    <cellStyle name="Total 5 3 2 2 2 2" xfId="23730" xr:uid="{00000000-0005-0000-0000-0000B25C0000}"/>
    <cellStyle name="Total 5 3 2 2 2 2 2" xfId="23731" xr:uid="{00000000-0005-0000-0000-0000B35C0000}"/>
    <cellStyle name="Total 5 3 2 2 2 2 2 2" xfId="23732" xr:uid="{00000000-0005-0000-0000-0000B45C0000}"/>
    <cellStyle name="Total 5 3 2 2 2 2 2 3" xfId="26957" xr:uid="{00000000-0005-0000-0000-00004D690000}"/>
    <cellStyle name="Total 5 3 2 2 2 2 3" xfId="23733" xr:uid="{00000000-0005-0000-0000-0000B55C0000}"/>
    <cellStyle name="Total 5 3 2 2 2 2 3 2" xfId="23734" xr:uid="{00000000-0005-0000-0000-0000B65C0000}"/>
    <cellStyle name="Total 5 3 2 2 2 2 4" xfId="23735" xr:uid="{00000000-0005-0000-0000-0000B75C0000}"/>
    <cellStyle name="Total 5 3 2 2 2 2 5" xfId="25588" xr:uid="{00000000-0005-0000-0000-0000F4630000}"/>
    <cellStyle name="Total 5 3 2 2 2 3" xfId="23736" xr:uid="{00000000-0005-0000-0000-0000B85C0000}"/>
    <cellStyle name="Total 5 3 2 2 2 3 2" xfId="23737" xr:uid="{00000000-0005-0000-0000-0000B95C0000}"/>
    <cellStyle name="Total 5 3 2 2 2 3 3" xfId="28719" xr:uid="{00000000-0005-0000-0000-00002F700000}"/>
    <cellStyle name="Total 5 3 2 2 2 4" xfId="23738" xr:uid="{00000000-0005-0000-0000-0000BA5C0000}"/>
    <cellStyle name="Total 5 3 2 2 2 4 2" xfId="23739" xr:uid="{00000000-0005-0000-0000-0000BB5C0000}"/>
    <cellStyle name="Total 5 3 2 2 2 5" xfId="23740" xr:uid="{00000000-0005-0000-0000-0000BC5C0000}"/>
    <cellStyle name="Total 5 3 2 2 2 5 2" xfId="30778" xr:uid="{00000000-0005-0000-0000-00003A780000}"/>
    <cellStyle name="Total 5 3 2 2 2 6" xfId="32328" xr:uid="{00000000-0005-0000-0000-0000487E0000}"/>
    <cellStyle name="Total 5 3 2 2 3" xfId="23741" xr:uid="{00000000-0005-0000-0000-0000BD5C0000}"/>
    <cellStyle name="Total 5 3 2 2 3 2" xfId="23742" xr:uid="{00000000-0005-0000-0000-0000BE5C0000}"/>
    <cellStyle name="Total 5 3 2 2 3 2 2" xfId="23743" xr:uid="{00000000-0005-0000-0000-0000BF5C0000}"/>
    <cellStyle name="Total 5 3 2 2 3 3" xfId="23744" xr:uid="{00000000-0005-0000-0000-0000C05C0000}"/>
    <cellStyle name="Total 5 3 2 2 3 3 2" xfId="23745" xr:uid="{00000000-0005-0000-0000-0000C15C0000}"/>
    <cellStyle name="Total 5 3 2 2 3 3 2 2" xfId="31262" xr:uid="{00000000-0005-0000-0000-00001E7A0000}"/>
    <cellStyle name="Total 5 3 2 2 3 4" xfId="23746" xr:uid="{00000000-0005-0000-0000-0000C25C0000}"/>
    <cellStyle name="Total 5 3 2 2 4" xfId="23747" xr:uid="{00000000-0005-0000-0000-0000C35C0000}"/>
    <cellStyle name="Total 5 3 2 2 4 2" xfId="23748" xr:uid="{00000000-0005-0000-0000-0000C45C0000}"/>
    <cellStyle name="Total 5 3 2 2 4 2 2" xfId="27969" xr:uid="{00000000-0005-0000-0000-0000416D0000}"/>
    <cellStyle name="Total 5 3 2 2 5" xfId="23749" xr:uid="{00000000-0005-0000-0000-0000C55C0000}"/>
    <cellStyle name="Total 5 3 2 2 5 2" xfId="23750" xr:uid="{00000000-0005-0000-0000-0000C65C0000}"/>
    <cellStyle name="Total 5 3 2 2 5 2 2" xfId="29436" xr:uid="{00000000-0005-0000-0000-0000FC720000}"/>
    <cellStyle name="Total 5 3 2 2 6" xfId="23751" xr:uid="{00000000-0005-0000-0000-0000C75C0000}"/>
    <cellStyle name="Total 5 3 2 2 7" xfId="31891" xr:uid="{00000000-0005-0000-0000-0000937C0000}"/>
    <cellStyle name="Total 5 3 2 3" xfId="2490" xr:uid="{00000000-0005-0000-0000-0000BA090000}"/>
    <cellStyle name="Total 5 3 2 3 2" xfId="23752" xr:uid="{00000000-0005-0000-0000-0000C85C0000}"/>
    <cellStyle name="Total 5 3 2 3 2 2" xfId="23753" xr:uid="{00000000-0005-0000-0000-0000C95C0000}"/>
    <cellStyle name="Total 5 3 2 3 2 2 2" xfId="23754" xr:uid="{00000000-0005-0000-0000-0000CA5C0000}"/>
    <cellStyle name="Total 5 3 2 3 2 2 2 2" xfId="27013" xr:uid="{00000000-0005-0000-0000-000085690000}"/>
    <cellStyle name="Total 5 3 2 3 2 3" xfId="23755" xr:uid="{00000000-0005-0000-0000-0000CB5C0000}"/>
    <cellStyle name="Total 5 3 2 3 2 3 2" xfId="23756" xr:uid="{00000000-0005-0000-0000-0000CC5C0000}"/>
    <cellStyle name="Total 5 3 2 3 2 3 2 2" xfId="30751" xr:uid="{00000000-0005-0000-0000-00001F780000}"/>
    <cellStyle name="Total 5 3 2 3 2 4" xfId="23757" xr:uid="{00000000-0005-0000-0000-0000CD5C0000}"/>
    <cellStyle name="Total 5 3 2 3 3" xfId="23758" xr:uid="{00000000-0005-0000-0000-0000CE5C0000}"/>
    <cellStyle name="Total 5 3 2 3 3 2" xfId="23759" xr:uid="{00000000-0005-0000-0000-0000CF5C0000}"/>
    <cellStyle name="Total 5 3 2 3 4" xfId="23760" xr:uid="{00000000-0005-0000-0000-0000D05C0000}"/>
    <cellStyle name="Total 5 3 2 3 4 2" xfId="23761" xr:uid="{00000000-0005-0000-0000-0000D15C0000}"/>
    <cellStyle name="Total 5 3 2 3 5" xfId="23762" xr:uid="{00000000-0005-0000-0000-0000D25C0000}"/>
    <cellStyle name="Total 5 3 2 4" xfId="23763" xr:uid="{00000000-0005-0000-0000-0000D35C0000}"/>
    <cellStyle name="Total 5 3 2 4 2" xfId="23764" xr:uid="{00000000-0005-0000-0000-0000D45C0000}"/>
    <cellStyle name="Total 5 3 2 4 2 2" xfId="23765" xr:uid="{00000000-0005-0000-0000-0000D55C0000}"/>
    <cellStyle name="Total 5 3 2 4 2 3" xfId="30548" xr:uid="{00000000-0005-0000-0000-000054770000}"/>
    <cellStyle name="Total 5 3 2 4 3" xfId="23766" xr:uid="{00000000-0005-0000-0000-0000D65C0000}"/>
    <cellStyle name="Total 5 3 2 4 3 2" xfId="23767" xr:uid="{00000000-0005-0000-0000-0000D75C0000}"/>
    <cellStyle name="Total 5 3 2 4 4" xfId="23768" xr:uid="{00000000-0005-0000-0000-0000D85C0000}"/>
    <cellStyle name="Total 5 3 2 5" xfId="23769" xr:uid="{00000000-0005-0000-0000-0000D95C0000}"/>
    <cellStyle name="Total 5 3 2 5 2" xfId="23770" xr:uid="{00000000-0005-0000-0000-0000DA5C0000}"/>
    <cellStyle name="Total 5 3 2 6" xfId="23771" xr:uid="{00000000-0005-0000-0000-0000DB5C0000}"/>
    <cellStyle name="Total 5 3 2 6 2" xfId="23772" xr:uid="{00000000-0005-0000-0000-0000DC5C0000}"/>
    <cellStyle name="Total 5 3 2 7" xfId="23773" xr:uid="{00000000-0005-0000-0000-0000DD5C0000}"/>
    <cellStyle name="Total 5 3 2 8" xfId="31569" xr:uid="{00000000-0005-0000-0000-0000517B0000}"/>
    <cellStyle name="Total 5 3 3" xfId="1078" xr:uid="{00000000-0005-0000-0000-000036040000}"/>
    <cellStyle name="Total 5 3 3 2" xfId="2088" xr:uid="{00000000-0005-0000-0000-000028080000}"/>
    <cellStyle name="Total 5 3 3 2 2" xfId="23774" xr:uid="{00000000-0005-0000-0000-0000DE5C0000}"/>
    <cellStyle name="Total 5 3 3 2 2 2" xfId="23775" xr:uid="{00000000-0005-0000-0000-0000DF5C0000}"/>
    <cellStyle name="Total 5 3 3 2 2 2 2" xfId="23776" xr:uid="{00000000-0005-0000-0000-0000E05C0000}"/>
    <cellStyle name="Total 5 3 3 2 2 3" xfId="23777" xr:uid="{00000000-0005-0000-0000-0000E15C0000}"/>
    <cellStyle name="Total 5 3 3 2 2 3 2" xfId="23778" xr:uid="{00000000-0005-0000-0000-0000E25C0000}"/>
    <cellStyle name="Total 5 3 3 2 2 4" xfId="23779" xr:uid="{00000000-0005-0000-0000-0000E35C0000}"/>
    <cellStyle name="Total 5 3 3 2 3" xfId="23780" xr:uid="{00000000-0005-0000-0000-0000E45C0000}"/>
    <cellStyle name="Total 5 3 3 2 3 2" xfId="23781" xr:uid="{00000000-0005-0000-0000-0000E55C0000}"/>
    <cellStyle name="Total 5 3 3 2 3 3" xfId="28036" xr:uid="{00000000-0005-0000-0000-0000846D0000}"/>
    <cellStyle name="Total 5 3 3 2 4" xfId="23782" xr:uid="{00000000-0005-0000-0000-0000E65C0000}"/>
    <cellStyle name="Total 5 3 3 2 4 2" xfId="23783" xr:uid="{00000000-0005-0000-0000-0000E75C0000}"/>
    <cellStyle name="Total 5 3 3 2 5" xfId="23784" xr:uid="{00000000-0005-0000-0000-0000E85C0000}"/>
    <cellStyle name="Total 5 3 3 3" xfId="23785" xr:uid="{00000000-0005-0000-0000-0000E95C0000}"/>
    <cellStyle name="Total 5 3 3 3 2" xfId="23786" xr:uid="{00000000-0005-0000-0000-0000EA5C0000}"/>
    <cellStyle name="Total 5 3 3 3 2 2" xfId="23787" xr:uid="{00000000-0005-0000-0000-0000EB5C0000}"/>
    <cellStyle name="Total 5 3 3 3 3" xfId="23788" xr:uid="{00000000-0005-0000-0000-0000EC5C0000}"/>
    <cellStyle name="Total 5 3 3 3 3 2" xfId="23789" xr:uid="{00000000-0005-0000-0000-0000ED5C0000}"/>
    <cellStyle name="Total 5 3 3 3 4" xfId="23790" xr:uid="{00000000-0005-0000-0000-0000EE5C0000}"/>
    <cellStyle name="Total 5 3 3 3 4 2" xfId="25838" xr:uid="{00000000-0005-0000-0000-0000EE640000}"/>
    <cellStyle name="Total 5 3 3 3 5" xfId="32491" xr:uid="{00000000-0005-0000-0000-0000EB7E0000}"/>
    <cellStyle name="Total 5 3 3 4" xfId="23791" xr:uid="{00000000-0005-0000-0000-0000EF5C0000}"/>
    <cellStyle name="Total 5 3 3 4 2" xfId="23792" xr:uid="{00000000-0005-0000-0000-0000F05C0000}"/>
    <cellStyle name="Total 5 3 3 5" xfId="23793" xr:uid="{00000000-0005-0000-0000-0000F15C0000}"/>
    <cellStyle name="Total 5 3 3 5 2" xfId="23794" xr:uid="{00000000-0005-0000-0000-0000F25C0000}"/>
    <cellStyle name="Total 5 3 3 5 3" xfId="27333" xr:uid="{00000000-0005-0000-0000-0000C56A0000}"/>
    <cellStyle name="Total 5 3 3 6" xfId="23795" xr:uid="{00000000-0005-0000-0000-0000F35C0000}"/>
    <cellStyle name="Total 5 3 3 7" xfId="25103" xr:uid="{00000000-0005-0000-0000-00000F620000}"/>
    <cellStyle name="Total 5 3 4" xfId="1010" xr:uid="{00000000-0005-0000-0000-0000F2030000}"/>
    <cellStyle name="Total 5 3 4 2" xfId="2029" xr:uid="{00000000-0005-0000-0000-0000ED070000}"/>
    <cellStyle name="Total 5 3 4 2 2" xfId="23796" xr:uid="{00000000-0005-0000-0000-0000F45C0000}"/>
    <cellStyle name="Total 5 3 4 2 2 2" xfId="23797" xr:uid="{00000000-0005-0000-0000-0000F55C0000}"/>
    <cellStyle name="Total 5 3 4 2 2 2 2" xfId="23798" xr:uid="{00000000-0005-0000-0000-0000F65C0000}"/>
    <cellStyle name="Total 5 3 4 2 2 3" xfId="23799" xr:uid="{00000000-0005-0000-0000-0000F75C0000}"/>
    <cellStyle name="Total 5 3 4 2 2 3 2" xfId="23800" xr:uid="{00000000-0005-0000-0000-0000F85C0000}"/>
    <cellStyle name="Total 5 3 4 2 2 3 2 2" xfId="26762" xr:uid="{00000000-0005-0000-0000-00008A680000}"/>
    <cellStyle name="Total 5 3 4 2 2 3 3" xfId="28998" xr:uid="{00000000-0005-0000-0000-000046710000}"/>
    <cellStyle name="Total 5 3 4 2 2 4" xfId="23801" xr:uid="{00000000-0005-0000-0000-0000F95C0000}"/>
    <cellStyle name="Total 5 3 4 2 3" xfId="23802" xr:uid="{00000000-0005-0000-0000-0000FA5C0000}"/>
    <cellStyle name="Total 5 3 4 2 3 2" xfId="23803" xr:uid="{00000000-0005-0000-0000-0000FB5C0000}"/>
    <cellStyle name="Total 5 3 4 2 3 2 2" xfId="27724" xr:uid="{00000000-0005-0000-0000-00004C6C0000}"/>
    <cellStyle name="Total 5 3 4 2 3 3" xfId="28184" xr:uid="{00000000-0005-0000-0000-0000186E0000}"/>
    <cellStyle name="Total 5 3 4 2 4" xfId="23804" xr:uid="{00000000-0005-0000-0000-0000FC5C0000}"/>
    <cellStyle name="Total 5 3 4 2 4 2" xfId="23805" xr:uid="{00000000-0005-0000-0000-0000FD5C0000}"/>
    <cellStyle name="Total 5 3 4 2 4 2 2" xfId="27711" xr:uid="{00000000-0005-0000-0000-00003F6C0000}"/>
    <cellStyle name="Total 5 3 4 2 4 3" xfId="25144" xr:uid="{00000000-0005-0000-0000-000038620000}"/>
    <cellStyle name="Total 5 3 4 2 5" xfId="23806" xr:uid="{00000000-0005-0000-0000-0000FE5C0000}"/>
    <cellStyle name="Total 5 3 4 3" xfId="23807" xr:uid="{00000000-0005-0000-0000-0000FF5C0000}"/>
    <cellStyle name="Total 5 3 4 3 2" xfId="23808" xr:uid="{00000000-0005-0000-0000-0000005D0000}"/>
    <cellStyle name="Total 5 3 4 3 2 2" xfId="23809" xr:uid="{00000000-0005-0000-0000-0000015D0000}"/>
    <cellStyle name="Total 5 3 4 3 2 2 2" xfId="30118" xr:uid="{00000000-0005-0000-0000-0000A6750000}"/>
    <cellStyle name="Total 5 3 4 3 2 3" xfId="30535" xr:uid="{00000000-0005-0000-0000-000047770000}"/>
    <cellStyle name="Total 5 3 4 3 3" xfId="23810" xr:uid="{00000000-0005-0000-0000-0000025D0000}"/>
    <cellStyle name="Total 5 3 4 3 3 2" xfId="23811" xr:uid="{00000000-0005-0000-0000-0000035D0000}"/>
    <cellStyle name="Total 5 3 4 3 4" xfId="23812" xr:uid="{00000000-0005-0000-0000-0000045D0000}"/>
    <cellStyle name="Total 5 3 4 3 4 2" xfId="31051" xr:uid="{00000000-0005-0000-0000-00004B790000}"/>
    <cellStyle name="Total 5 3 4 3 5" xfId="32458" xr:uid="{00000000-0005-0000-0000-0000CA7E0000}"/>
    <cellStyle name="Total 5 3 4 4" xfId="23813" xr:uid="{00000000-0005-0000-0000-0000055D0000}"/>
    <cellStyle name="Total 5 3 4 4 2" xfId="23814" xr:uid="{00000000-0005-0000-0000-0000065D0000}"/>
    <cellStyle name="Total 5 3 4 4 2 2" xfId="30430" xr:uid="{00000000-0005-0000-0000-0000DE760000}"/>
    <cellStyle name="Total 5 3 4 5" xfId="23815" xr:uid="{00000000-0005-0000-0000-0000075D0000}"/>
    <cellStyle name="Total 5 3 4 5 2" xfId="23816" xr:uid="{00000000-0005-0000-0000-0000085D0000}"/>
    <cellStyle name="Total 5 3 4 6" xfId="23817" xr:uid="{00000000-0005-0000-0000-0000095D0000}"/>
    <cellStyle name="Total 5 3 4 7" xfId="31635" xr:uid="{00000000-0005-0000-0000-0000937B0000}"/>
    <cellStyle name="Total 5 3 5" xfId="2172" xr:uid="{00000000-0005-0000-0000-00007C080000}"/>
    <cellStyle name="Total 5 3 5 2" xfId="23818" xr:uid="{00000000-0005-0000-0000-00000A5D0000}"/>
    <cellStyle name="Total 5 3 5 2 2" xfId="23819" xr:uid="{00000000-0005-0000-0000-00000B5D0000}"/>
    <cellStyle name="Total 5 3 5 2 2 2" xfId="23820" xr:uid="{00000000-0005-0000-0000-00000C5D0000}"/>
    <cellStyle name="Total 5 3 5 2 3" xfId="23821" xr:uid="{00000000-0005-0000-0000-00000D5D0000}"/>
    <cellStyle name="Total 5 3 5 2 3 2" xfId="23822" xr:uid="{00000000-0005-0000-0000-00000E5D0000}"/>
    <cellStyle name="Total 5 3 5 2 3 2 2" xfId="31047" xr:uid="{00000000-0005-0000-0000-000047790000}"/>
    <cellStyle name="Total 5 3 5 2 3 3" xfId="27665" xr:uid="{00000000-0005-0000-0000-0000116C0000}"/>
    <cellStyle name="Total 5 3 5 2 4" xfId="23823" xr:uid="{00000000-0005-0000-0000-00000F5D0000}"/>
    <cellStyle name="Total 5 3 5 3" xfId="23824" xr:uid="{00000000-0005-0000-0000-0000105D0000}"/>
    <cellStyle name="Total 5 3 5 3 2" xfId="23825" xr:uid="{00000000-0005-0000-0000-0000115D0000}"/>
    <cellStyle name="Total 5 3 5 4" xfId="23826" xr:uid="{00000000-0005-0000-0000-0000125D0000}"/>
    <cellStyle name="Total 5 3 5 4 2" xfId="23827" xr:uid="{00000000-0005-0000-0000-0000135D0000}"/>
    <cellStyle name="Total 5 3 5 5" xfId="23828" xr:uid="{00000000-0005-0000-0000-0000145D0000}"/>
    <cellStyle name="Total 5 3 5 5 2" xfId="29611" xr:uid="{00000000-0005-0000-0000-0000AB730000}"/>
    <cellStyle name="Total 5 3 6" xfId="23829" xr:uid="{00000000-0005-0000-0000-0000155D0000}"/>
    <cellStyle name="Total 5 3 6 2" xfId="23830" xr:uid="{00000000-0005-0000-0000-0000165D0000}"/>
    <cellStyle name="Total 5 3 6 2 2" xfId="23831" xr:uid="{00000000-0005-0000-0000-0000175D0000}"/>
    <cellStyle name="Total 5 3 6 2 3" xfId="28502" xr:uid="{00000000-0005-0000-0000-0000566F0000}"/>
    <cellStyle name="Total 5 3 6 3" xfId="23832" xr:uid="{00000000-0005-0000-0000-0000185D0000}"/>
    <cellStyle name="Total 5 3 6 3 2" xfId="23833" xr:uid="{00000000-0005-0000-0000-0000195D0000}"/>
    <cellStyle name="Total 5 3 6 4" xfId="23834" xr:uid="{00000000-0005-0000-0000-00001A5D0000}"/>
    <cellStyle name="Total 5 3 6 4 2" xfId="27530" xr:uid="{00000000-0005-0000-0000-00008A6B0000}"/>
    <cellStyle name="Total 5 3 7" xfId="23835" xr:uid="{00000000-0005-0000-0000-00001B5D0000}"/>
    <cellStyle name="Total 5 3 7 2" xfId="23836" xr:uid="{00000000-0005-0000-0000-00001C5D0000}"/>
    <cellStyle name="Total 5 3 8" xfId="23837" xr:uid="{00000000-0005-0000-0000-00001D5D0000}"/>
    <cellStyle name="Total 5 3 8 2" xfId="23838" xr:uid="{00000000-0005-0000-0000-00001E5D0000}"/>
    <cellStyle name="Total 5 3 9" xfId="23839" xr:uid="{00000000-0005-0000-0000-00001F5D0000}"/>
    <cellStyle name="Total 5 4" xfId="979" xr:uid="{00000000-0005-0000-0000-0000D3030000}"/>
    <cellStyle name="Total 5 4 10" xfId="31379" xr:uid="{00000000-0005-0000-0000-0000937A0000}"/>
    <cellStyle name="Total 5 4 2" xfId="1423" xr:uid="{00000000-0005-0000-0000-00008F050000}"/>
    <cellStyle name="Total 5 4 2 2" xfId="1685" xr:uid="{00000000-0005-0000-0000-000095060000}"/>
    <cellStyle name="Total 5 4 2 2 2" xfId="2670" xr:uid="{00000000-0005-0000-0000-00006E0A0000}"/>
    <cellStyle name="Total 5 4 2 2 2 2" xfId="23840" xr:uid="{00000000-0005-0000-0000-0000205D0000}"/>
    <cellStyle name="Total 5 4 2 2 2 2 2" xfId="23841" xr:uid="{00000000-0005-0000-0000-0000215D0000}"/>
    <cellStyle name="Total 5 4 2 2 2 2 2 2" xfId="23842" xr:uid="{00000000-0005-0000-0000-0000225D0000}"/>
    <cellStyle name="Total 5 4 2 2 2 2 3" xfId="23843" xr:uid="{00000000-0005-0000-0000-0000235D0000}"/>
    <cellStyle name="Total 5 4 2 2 2 2 3 2" xfId="23844" xr:uid="{00000000-0005-0000-0000-0000245D0000}"/>
    <cellStyle name="Total 5 4 2 2 2 2 3 3" xfId="26182" xr:uid="{00000000-0005-0000-0000-000046660000}"/>
    <cellStyle name="Total 5 4 2 2 2 2 4" xfId="23845" xr:uid="{00000000-0005-0000-0000-0000255D0000}"/>
    <cellStyle name="Total 5 4 2 2 2 3" xfId="23846" xr:uid="{00000000-0005-0000-0000-0000265D0000}"/>
    <cellStyle name="Total 5 4 2 2 2 3 2" xfId="23847" xr:uid="{00000000-0005-0000-0000-0000275D0000}"/>
    <cellStyle name="Total 5 4 2 2 2 4" xfId="23848" xr:uid="{00000000-0005-0000-0000-0000285D0000}"/>
    <cellStyle name="Total 5 4 2 2 2 4 2" xfId="23849" xr:uid="{00000000-0005-0000-0000-0000295D0000}"/>
    <cellStyle name="Total 5 4 2 2 2 4 3" xfId="27560" xr:uid="{00000000-0005-0000-0000-0000A86B0000}"/>
    <cellStyle name="Total 5 4 2 2 2 5" xfId="23850" xr:uid="{00000000-0005-0000-0000-00002A5D0000}"/>
    <cellStyle name="Total 5 4 2 2 2 6" xfId="32285" xr:uid="{00000000-0005-0000-0000-00001D7E0000}"/>
    <cellStyle name="Total 5 4 2 2 3" xfId="23851" xr:uid="{00000000-0005-0000-0000-00002B5D0000}"/>
    <cellStyle name="Total 5 4 2 2 3 2" xfId="23852" xr:uid="{00000000-0005-0000-0000-00002C5D0000}"/>
    <cellStyle name="Total 5 4 2 2 3 2 2" xfId="23853" xr:uid="{00000000-0005-0000-0000-00002D5D0000}"/>
    <cellStyle name="Total 5 4 2 2 3 2 2 2" xfId="28943" xr:uid="{00000000-0005-0000-0000-00000F710000}"/>
    <cellStyle name="Total 5 4 2 2 3 3" xfId="23854" xr:uid="{00000000-0005-0000-0000-00002E5D0000}"/>
    <cellStyle name="Total 5 4 2 2 3 3 2" xfId="23855" xr:uid="{00000000-0005-0000-0000-00002F5D0000}"/>
    <cellStyle name="Total 5 4 2 2 3 3 2 2" xfId="30093" xr:uid="{00000000-0005-0000-0000-00008D750000}"/>
    <cellStyle name="Total 5 4 2 2 3 4" xfId="23856" xr:uid="{00000000-0005-0000-0000-0000305D0000}"/>
    <cellStyle name="Total 5 4 2 2 4" xfId="23857" xr:uid="{00000000-0005-0000-0000-0000315D0000}"/>
    <cellStyle name="Total 5 4 2 2 4 2" xfId="23858" xr:uid="{00000000-0005-0000-0000-0000325D0000}"/>
    <cellStyle name="Total 5 4 2 2 5" xfId="23859" xr:uid="{00000000-0005-0000-0000-0000335D0000}"/>
    <cellStyle name="Total 5 4 2 2 5 2" xfId="23860" xr:uid="{00000000-0005-0000-0000-0000345D0000}"/>
    <cellStyle name="Total 5 4 2 2 5 2 2" xfId="29455" xr:uid="{00000000-0005-0000-0000-00000F730000}"/>
    <cellStyle name="Total 5 4 2 2 6" xfId="23861" xr:uid="{00000000-0005-0000-0000-0000355D0000}"/>
    <cellStyle name="Total 5 4 2 2 7" xfId="31843" xr:uid="{00000000-0005-0000-0000-0000637C0000}"/>
    <cellStyle name="Total 5 4 2 3" xfId="2414" xr:uid="{00000000-0005-0000-0000-00006E090000}"/>
    <cellStyle name="Total 5 4 2 3 2" xfId="23862" xr:uid="{00000000-0005-0000-0000-0000365D0000}"/>
    <cellStyle name="Total 5 4 2 3 2 2" xfId="23863" xr:uid="{00000000-0005-0000-0000-0000375D0000}"/>
    <cellStyle name="Total 5 4 2 3 2 2 2" xfId="23864" xr:uid="{00000000-0005-0000-0000-0000385D0000}"/>
    <cellStyle name="Total 5 4 2 3 2 2 2 2" xfId="28858" xr:uid="{00000000-0005-0000-0000-0000BA700000}"/>
    <cellStyle name="Total 5 4 2 3 2 2 3" xfId="29104" xr:uid="{00000000-0005-0000-0000-0000B0710000}"/>
    <cellStyle name="Total 5 4 2 3 2 3" xfId="23865" xr:uid="{00000000-0005-0000-0000-0000395D0000}"/>
    <cellStyle name="Total 5 4 2 3 2 3 2" xfId="23866" xr:uid="{00000000-0005-0000-0000-00003A5D0000}"/>
    <cellStyle name="Total 5 4 2 3 2 4" xfId="23867" xr:uid="{00000000-0005-0000-0000-00003B5D0000}"/>
    <cellStyle name="Total 5 4 2 3 3" xfId="23868" xr:uid="{00000000-0005-0000-0000-00003C5D0000}"/>
    <cellStyle name="Total 5 4 2 3 3 2" xfId="23869" xr:uid="{00000000-0005-0000-0000-00003D5D0000}"/>
    <cellStyle name="Total 5 4 2 3 4" xfId="23870" xr:uid="{00000000-0005-0000-0000-00003E5D0000}"/>
    <cellStyle name="Total 5 4 2 3 4 2" xfId="23871" xr:uid="{00000000-0005-0000-0000-00003F5D0000}"/>
    <cellStyle name="Total 5 4 2 3 5" xfId="23872" xr:uid="{00000000-0005-0000-0000-0000405D0000}"/>
    <cellStyle name="Total 5 4 2 3 5 2" xfId="28120" xr:uid="{00000000-0005-0000-0000-0000D86D0000}"/>
    <cellStyle name="Total 5 4 2 3 6" xfId="28100" xr:uid="{00000000-0005-0000-0000-0000C46D0000}"/>
    <cellStyle name="Total 5 4 2 4" xfId="23873" xr:uid="{00000000-0005-0000-0000-0000415D0000}"/>
    <cellStyle name="Total 5 4 2 4 2" xfId="23874" xr:uid="{00000000-0005-0000-0000-0000425D0000}"/>
    <cellStyle name="Total 5 4 2 4 2 2" xfId="23875" xr:uid="{00000000-0005-0000-0000-0000435D0000}"/>
    <cellStyle name="Total 5 4 2 4 3" xfId="23876" xr:uid="{00000000-0005-0000-0000-0000445D0000}"/>
    <cellStyle name="Total 5 4 2 4 3 2" xfId="23877" xr:uid="{00000000-0005-0000-0000-0000455D0000}"/>
    <cellStyle name="Total 5 4 2 4 3 2 2" xfId="25960" xr:uid="{00000000-0005-0000-0000-000068650000}"/>
    <cellStyle name="Total 5 4 2 4 4" xfId="23878" xr:uid="{00000000-0005-0000-0000-0000465D0000}"/>
    <cellStyle name="Total 5 4 2 4 4 2" xfId="26432" xr:uid="{00000000-0005-0000-0000-000040670000}"/>
    <cellStyle name="Total 5 4 2 4 5" xfId="26952" xr:uid="{00000000-0005-0000-0000-000048690000}"/>
    <cellStyle name="Total 5 4 2 5" xfId="23879" xr:uid="{00000000-0005-0000-0000-0000475D0000}"/>
    <cellStyle name="Total 5 4 2 5 2" xfId="23880" xr:uid="{00000000-0005-0000-0000-0000485D0000}"/>
    <cellStyle name="Total 5 4 2 6" xfId="23881" xr:uid="{00000000-0005-0000-0000-0000495D0000}"/>
    <cellStyle name="Total 5 4 2 6 2" xfId="23882" xr:uid="{00000000-0005-0000-0000-00004A5D0000}"/>
    <cellStyle name="Total 5 4 2 7" xfId="23883" xr:uid="{00000000-0005-0000-0000-00004B5D0000}"/>
    <cellStyle name="Total 5 4 2 7 2" xfId="27393" xr:uid="{00000000-0005-0000-0000-0000016B0000}"/>
    <cellStyle name="Total 5 4 3" xfId="868" xr:uid="{00000000-0005-0000-0000-000064030000}"/>
    <cellStyle name="Total 5 4 3 2" xfId="1921" xr:uid="{00000000-0005-0000-0000-000081070000}"/>
    <cellStyle name="Total 5 4 3 2 2" xfId="23884" xr:uid="{00000000-0005-0000-0000-00004C5D0000}"/>
    <cellStyle name="Total 5 4 3 2 2 2" xfId="23885" xr:uid="{00000000-0005-0000-0000-00004D5D0000}"/>
    <cellStyle name="Total 5 4 3 2 2 2 2" xfId="23886" xr:uid="{00000000-0005-0000-0000-00004E5D0000}"/>
    <cellStyle name="Total 5 4 3 2 2 3" xfId="23887" xr:uid="{00000000-0005-0000-0000-00004F5D0000}"/>
    <cellStyle name="Total 5 4 3 2 2 3 2" xfId="23888" xr:uid="{00000000-0005-0000-0000-0000505D0000}"/>
    <cellStyle name="Total 5 4 3 2 2 3 2 2" xfId="30926" xr:uid="{00000000-0005-0000-0000-0000CE780000}"/>
    <cellStyle name="Total 5 4 3 2 2 4" xfId="23889" xr:uid="{00000000-0005-0000-0000-0000515D0000}"/>
    <cellStyle name="Total 5 4 3 2 3" xfId="23890" xr:uid="{00000000-0005-0000-0000-0000525D0000}"/>
    <cellStyle name="Total 5 4 3 2 3 2" xfId="23891" xr:uid="{00000000-0005-0000-0000-0000535D0000}"/>
    <cellStyle name="Total 5 4 3 2 4" xfId="23892" xr:uid="{00000000-0005-0000-0000-0000545D0000}"/>
    <cellStyle name="Total 5 4 3 2 4 2" xfId="23893" xr:uid="{00000000-0005-0000-0000-0000555D0000}"/>
    <cellStyle name="Total 5 4 3 2 5" xfId="23894" xr:uid="{00000000-0005-0000-0000-0000565D0000}"/>
    <cellStyle name="Total 5 4 3 2 5 2" xfId="28122" xr:uid="{00000000-0005-0000-0000-0000DA6D0000}"/>
    <cellStyle name="Total 5 4 3 2 6" xfId="30731" xr:uid="{00000000-0005-0000-0000-00000B780000}"/>
    <cellStyle name="Total 5 4 3 3" xfId="23895" xr:uid="{00000000-0005-0000-0000-0000575D0000}"/>
    <cellStyle name="Total 5 4 3 3 2" xfId="23896" xr:uid="{00000000-0005-0000-0000-0000585D0000}"/>
    <cellStyle name="Total 5 4 3 3 2 2" xfId="23897" xr:uid="{00000000-0005-0000-0000-0000595D0000}"/>
    <cellStyle name="Total 5 4 3 3 2 2 2" xfId="28965" xr:uid="{00000000-0005-0000-0000-000025710000}"/>
    <cellStyle name="Total 5 4 3 3 3" xfId="23898" xr:uid="{00000000-0005-0000-0000-00005A5D0000}"/>
    <cellStyle name="Total 5 4 3 3 3 2" xfId="23899" xr:uid="{00000000-0005-0000-0000-00005B5D0000}"/>
    <cellStyle name="Total 5 4 3 3 4" xfId="23900" xr:uid="{00000000-0005-0000-0000-00005C5D0000}"/>
    <cellStyle name="Total 5 4 3 3 4 2" xfId="28117" xr:uid="{00000000-0005-0000-0000-0000D56D0000}"/>
    <cellStyle name="Total 5 4 3 3 5" xfId="32395" xr:uid="{00000000-0005-0000-0000-00008B7E0000}"/>
    <cellStyle name="Total 5 4 3 4" xfId="23901" xr:uid="{00000000-0005-0000-0000-00005D5D0000}"/>
    <cellStyle name="Total 5 4 3 4 2" xfId="23902" xr:uid="{00000000-0005-0000-0000-00005E5D0000}"/>
    <cellStyle name="Total 5 4 3 5" xfId="23903" xr:uid="{00000000-0005-0000-0000-00005F5D0000}"/>
    <cellStyle name="Total 5 4 3 5 2" xfId="23904" xr:uid="{00000000-0005-0000-0000-0000605D0000}"/>
    <cellStyle name="Total 5 4 3 5 2 2" xfId="26474" xr:uid="{00000000-0005-0000-0000-00006A670000}"/>
    <cellStyle name="Total 5 4 3 6" xfId="23905" xr:uid="{00000000-0005-0000-0000-0000615D0000}"/>
    <cellStyle name="Total 5 4 3 7" xfId="26173" xr:uid="{00000000-0005-0000-0000-00003D660000}"/>
    <cellStyle name="Total 5 4 4" xfId="983" xr:uid="{00000000-0005-0000-0000-0000D7030000}"/>
    <cellStyle name="Total 5 4 4 2" xfId="2007" xr:uid="{00000000-0005-0000-0000-0000D7070000}"/>
    <cellStyle name="Total 5 4 4 2 2" xfId="23906" xr:uid="{00000000-0005-0000-0000-0000625D0000}"/>
    <cellStyle name="Total 5 4 4 2 2 2" xfId="23907" xr:uid="{00000000-0005-0000-0000-0000635D0000}"/>
    <cellStyle name="Total 5 4 4 2 2 2 2" xfId="23908" xr:uid="{00000000-0005-0000-0000-0000645D0000}"/>
    <cellStyle name="Total 5 4 4 2 2 3" xfId="23909" xr:uid="{00000000-0005-0000-0000-0000655D0000}"/>
    <cellStyle name="Total 5 4 4 2 2 3 2" xfId="23910" xr:uid="{00000000-0005-0000-0000-0000665D0000}"/>
    <cellStyle name="Total 5 4 4 2 2 4" xfId="23911" xr:uid="{00000000-0005-0000-0000-0000675D0000}"/>
    <cellStyle name="Total 5 4 4 2 3" xfId="23912" xr:uid="{00000000-0005-0000-0000-0000685D0000}"/>
    <cellStyle name="Total 5 4 4 2 3 2" xfId="23913" xr:uid="{00000000-0005-0000-0000-0000695D0000}"/>
    <cellStyle name="Total 5 4 4 2 3 3" xfId="31008" xr:uid="{00000000-0005-0000-0000-000020790000}"/>
    <cellStyle name="Total 5 4 4 2 4" xfId="23914" xr:uid="{00000000-0005-0000-0000-00006A5D0000}"/>
    <cellStyle name="Total 5 4 4 2 4 2" xfId="23915" xr:uid="{00000000-0005-0000-0000-00006B5D0000}"/>
    <cellStyle name="Total 5 4 4 2 5" xfId="23916" xr:uid="{00000000-0005-0000-0000-00006C5D0000}"/>
    <cellStyle name="Total 5 4 4 2 6" xfId="32090" xr:uid="{00000000-0005-0000-0000-00005A7D0000}"/>
    <cellStyle name="Total 5 4 4 3" xfId="23917" xr:uid="{00000000-0005-0000-0000-00006D5D0000}"/>
    <cellStyle name="Total 5 4 4 3 2" xfId="23918" xr:uid="{00000000-0005-0000-0000-00006E5D0000}"/>
    <cellStyle name="Total 5 4 4 3 2 2" xfId="23919" xr:uid="{00000000-0005-0000-0000-00006F5D0000}"/>
    <cellStyle name="Total 5 4 4 3 3" xfId="23920" xr:uid="{00000000-0005-0000-0000-0000705D0000}"/>
    <cellStyle name="Total 5 4 4 3 3 2" xfId="23921" xr:uid="{00000000-0005-0000-0000-0000715D0000}"/>
    <cellStyle name="Total 5 4 4 3 4" xfId="23922" xr:uid="{00000000-0005-0000-0000-0000725D0000}"/>
    <cellStyle name="Total 5 4 4 3 4 2" xfId="28782" xr:uid="{00000000-0005-0000-0000-00006E700000}"/>
    <cellStyle name="Total 5 4 4 3 5" xfId="32445" xr:uid="{00000000-0005-0000-0000-0000BD7E0000}"/>
    <cellStyle name="Total 5 4 4 4" xfId="23923" xr:uid="{00000000-0005-0000-0000-0000735D0000}"/>
    <cellStyle name="Total 5 4 4 4 2" xfId="23924" xr:uid="{00000000-0005-0000-0000-0000745D0000}"/>
    <cellStyle name="Total 5 4 4 4 3" xfId="29102" xr:uid="{00000000-0005-0000-0000-0000AE710000}"/>
    <cellStyle name="Total 5 4 4 5" xfId="23925" xr:uid="{00000000-0005-0000-0000-0000755D0000}"/>
    <cellStyle name="Total 5 4 4 5 2" xfId="23926" xr:uid="{00000000-0005-0000-0000-0000765D0000}"/>
    <cellStyle name="Total 5 4 4 5 3" xfId="29081" xr:uid="{00000000-0005-0000-0000-000099710000}"/>
    <cellStyle name="Total 5 4 4 6" xfId="23927" xr:uid="{00000000-0005-0000-0000-0000775D0000}"/>
    <cellStyle name="Total 5 4 4 7" xfId="27767" xr:uid="{00000000-0005-0000-0000-0000776C0000}"/>
    <cellStyle name="Total 5 4 5" xfId="2003" xr:uid="{00000000-0005-0000-0000-0000D3070000}"/>
    <cellStyle name="Total 5 4 5 2" xfId="23928" xr:uid="{00000000-0005-0000-0000-0000785D0000}"/>
    <cellStyle name="Total 5 4 5 2 2" xfId="23929" xr:uid="{00000000-0005-0000-0000-0000795D0000}"/>
    <cellStyle name="Total 5 4 5 2 2 2" xfId="23930" xr:uid="{00000000-0005-0000-0000-00007A5D0000}"/>
    <cellStyle name="Total 5 4 5 2 3" xfId="23931" xr:uid="{00000000-0005-0000-0000-00007B5D0000}"/>
    <cellStyle name="Total 5 4 5 2 3 2" xfId="23932" xr:uid="{00000000-0005-0000-0000-00007C5D0000}"/>
    <cellStyle name="Total 5 4 5 2 3 2 2" xfId="26674" xr:uid="{00000000-0005-0000-0000-000032680000}"/>
    <cellStyle name="Total 5 4 5 2 3 3" xfId="30515" xr:uid="{00000000-0005-0000-0000-000033770000}"/>
    <cellStyle name="Total 5 4 5 2 4" xfId="23933" xr:uid="{00000000-0005-0000-0000-00007D5D0000}"/>
    <cellStyle name="Total 5 4 5 3" xfId="23934" xr:uid="{00000000-0005-0000-0000-00007E5D0000}"/>
    <cellStyle name="Total 5 4 5 3 2" xfId="23935" xr:uid="{00000000-0005-0000-0000-00007F5D0000}"/>
    <cellStyle name="Total 5 4 5 4" xfId="23936" xr:uid="{00000000-0005-0000-0000-0000805D0000}"/>
    <cellStyle name="Total 5 4 5 4 2" xfId="23937" xr:uid="{00000000-0005-0000-0000-0000815D0000}"/>
    <cellStyle name="Total 5 4 5 4 3" xfId="28208" xr:uid="{00000000-0005-0000-0000-0000306E0000}"/>
    <cellStyle name="Total 5 4 5 5" xfId="23938" xr:uid="{00000000-0005-0000-0000-0000825D0000}"/>
    <cellStyle name="Total 5 4 5 6" xfId="32088" xr:uid="{00000000-0005-0000-0000-0000587D0000}"/>
    <cellStyle name="Total 5 4 6" xfId="23939" xr:uid="{00000000-0005-0000-0000-0000835D0000}"/>
    <cellStyle name="Total 5 4 6 2" xfId="23940" xr:uid="{00000000-0005-0000-0000-0000845D0000}"/>
    <cellStyle name="Total 5 4 6 2 2" xfId="23941" xr:uid="{00000000-0005-0000-0000-0000855D0000}"/>
    <cellStyle name="Total 5 4 6 2 2 2" xfId="26412" xr:uid="{00000000-0005-0000-0000-00002C670000}"/>
    <cellStyle name="Total 5 4 6 3" xfId="23942" xr:uid="{00000000-0005-0000-0000-0000865D0000}"/>
    <cellStyle name="Total 5 4 6 3 2" xfId="23943" xr:uid="{00000000-0005-0000-0000-0000875D0000}"/>
    <cellStyle name="Total 5 4 6 4" xfId="23944" xr:uid="{00000000-0005-0000-0000-0000885D0000}"/>
    <cellStyle name="Total 5 4 6 5" xfId="32441" xr:uid="{00000000-0005-0000-0000-0000B97E0000}"/>
    <cellStyle name="Total 5 4 7" xfId="23945" xr:uid="{00000000-0005-0000-0000-0000895D0000}"/>
    <cellStyle name="Total 5 4 7 2" xfId="23946" xr:uid="{00000000-0005-0000-0000-00008A5D0000}"/>
    <cellStyle name="Total 5 4 8" xfId="23947" xr:uid="{00000000-0005-0000-0000-00008B5D0000}"/>
    <cellStyle name="Total 5 4 8 2" xfId="23948" xr:uid="{00000000-0005-0000-0000-00008C5D0000}"/>
    <cellStyle name="Total 5 4 8 3" xfId="29039" xr:uid="{00000000-0005-0000-0000-00006F710000}"/>
    <cellStyle name="Total 5 4 9" xfId="23949" xr:uid="{00000000-0005-0000-0000-00008D5D0000}"/>
    <cellStyle name="Total 5 5" xfId="986" xr:uid="{00000000-0005-0000-0000-0000DA030000}"/>
    <cellStyle name="Total 5 5 2" xfId="1425" xr:uid="{00000000-0005-0000-0000-000091050000}"/>
    <cellStyle name="Total 5 5 2 2" xfId="1687" xr:uid="{00000000-0005-0000-0000-000097060000}"/>
    <cellStyle name="Total 5 5 2 2 2" xfId="2672" xr:uid="{00000000-0005-0000-0000-0000700A0000}"/>
    <cellStyle name="Total 5 5 2 2 2 2" xfId="23950" xr:uid="{00000000-0005-0000-0000-00008E5D0000}"/>
    <cellStyle name="Total 5 5 2 2 2 2 2" xfId="23951" xr:uid="{00000000-0005-0000-0000-00008F5D0000}"/>
    <cellStyle name="Total 5 5 2 2 2 2 2 2" xfId="23952" xr:uid="{00000000-0005-0000-0000-0000905D0000}"/>
    <cellStyle name="Total 5 5 2 2 2 2 2 2 2" xfId="29658" xr:uid="{00000000-0005-0000-0000-0000DA730000}"/>
    <cellStyle name="Total 5 5 2 2 2 2 2 3" xfId="28257" xr:uid="{00000000-0005-0000-0000-0000616E0000}"/>
    <cellStyle name="Total 5 5 2 2 2 2 3" xfId="23953" xr:uid="{00000000-0005-0000-0000-0000915D0000}"/>
    <cellStyle name="Total 5 5 2 2 2 2 3 2" xfId="23954" xr:uid="{00000000-0005-0000-0000-0000925D0000}"/>
    <cellStyle name="Total 5 5 2 2 2 2 4" xfId="23955" xr:uid="{00000000-0005-0000-0000-0000935D0000}"/>
    <cellStyle name="Total 5 5 2 2 2 3" xfId="23956" xr:uid="{00000000-0005-0000-0000-0000945D0000}"/>
    <cellStyle name="Total 5 5 2 2 2 3 2" xfId="23957" xr:uid="{00000000-0005-0000-0000-0000955D0000}"/>
    <cellStyle name="Total 5 5 2 2 2 4" xfId="23958" xr:uid="{00000000-0005-0000-0000-0000965D0000}"/>
    <cellStyle name="Total 5 5 2 2 2 4 2" xfId="23959" xr:uid="{00000000-0005-0000-0000-0000975D0000}"/>
    <cellStyle name="Total 5 5 2 2 2 5" xfId="23960" xr:uid="{00000000-0005-0000-0000-0000985D0000}"/>
    <cellStyle name="Total 5 5 2 2 3" xfId="23961" xr:uid="{00000000-0005-0000-0000-0000995D0000}"/>
    <cellStyle name="Total 5 5 2 2 3 2" xfId="23962" xr:uid="{00000000-0005-0000-0000-00009A5D0000}"/>
    <cellStyle name="Total 5 5 2 2 3 2 2" xfId="23963" xr:uid="{00000000-0005-0000-0000-00009B5D0000}"/>
    <cellStyle name="Total 5 5 2 2 3 3" xfId="23964" xr:uid="{00000000-0005-0000-0000-00009C5D0000}"/>
    <cellStyle name="Total 5 5 2 2 3 3 2" xfId="23965" xr:uid="{00000000-0005-0000-0000-00009D5D0000}"/>
    <cellStyle name="Total 5 5 2 2 3 4" xfId="23966" xr:uid="{00000000-0005-0000-0000-00009E5D0000}"/>
    <cellStyle name="Total 5 5 2 2 3 5" xfId="29743" xr:uid="{00000000-0005-0000-0000-00002F740000}"/>
    <cellStyle name="Total 5 5 2 2 4" xfId="23967" xr:uid="{00000000-0005-0000-0000-00009F5D0000}"/>
    <cellStyle name="Total 5 5 2 2 4 2" xfId="23968" xr:uid="{00000000-0005-0000-0000-0000A05D0000}"/>
    <cellStyle name="Total 5 5 2 2 5" xfId="23969" xr:uid="{00000000-0005-0000-0000-0000A15D0000}"/>
    <cellStyle name="Total 5 5 2 2 5 2" xfId="23970" xr:uid="{00000000-0005-0000-0000-0000A25D0000}"/>
    <cellStyle name="Total 5 5 2 2 6" xfId="23971" xr:uid="{00000000-0005-0000-0000-0000A35D0000}"/>
    <cellStyle name="Total 5 5 2 2 7" xfId="31845" xr:uid="{00000000-0005-0000-0000-0000657C0000}"/>
    <cellStyle name="Total 5 5 2 3" xfId="2416" xr:uid="{00000000-0005-0000-0000-000070090000}"/>
    <cellStyle name="Total 5 5 2 3 2" xfId="23972" xr:uid="{00000000-0005-0000-0000-0000A45D0000}"/>
    <cellStyle name="Total 5 5 2 3 2 2" xfId="23973" xr:uid="{00000000-0005-0000-0000-0000A55D0000}"/>
    <cellStyle name="Total 5 5 2 3 2 2 2" xfId="23974" xr:uid="{00000000-0005-0000-0000-0000A65D0000}"/>
    <cellStyle name="Total 5 5 2 3 2 3" xfId="23975" xr:uid="{00000000-0005-0000-0000-0000A75D0000}"/>
    <cellStyle name="Total 5 5 2 3 2 3 2" xfId="23976" xr:uid="{00000000-0005-0000-0000-0000A85D0000}"/>
    <cellStyle name="Total 5 5 2 3 2 3 2 2" xfId="25286" xr:uid="{00000000-0005-0000-0000-0000C6620000}"/>
    <cellStyle name="Total 5 5 2 3 2 4" xfId="23977" xr:uid="{00000000-0005-0000-0000-0000A95D0000}"/>
    <cellStyle name="Total 5 5 2 3 2 4 2" xfId="26688" xr:uid="{00000000-0005-0000-0000-000040680000}"/>
    <cellStyle name="Total 5 5 2 3 3" xfId="23978" xr:uid="{00000000-0005-0000-0000-0000AA5D0000}"/>
    <cellStyle name="Total 5 5 2 3 3 2" xfId="23979" xr:uid="{00000000-0005-0000-0000-0000AB5D0000}"/>
    <cellStyle name="Total 5 5 2 3 4" xfId="23980" xr:uid="{00000000-0005-0000-0000-0000AC5D0000}"/>
    <cellStyle name="Total 5 5 2 3 4 2" xfId="23981" xr:uid="{00000000-0005-0000-0000-0000AD5D0000}"/>
    <cellStyle name="Total 5 5 2 3 4 2 2" xfId="29270" xr:uid="{00000000-0005-0000-0000-000056720000}"/>
    <cellStyle name="Total 5 5 2 3 5" xfId="23982" xr:uid="{00000000-0005-0000-0000-0000AE5D0000}"/>
    <cellStyle name="Total 5 5 2 3 6" xfId="26779" xr:uid="{00000000-0005-0000-0000-00009B680000}"/>
    <cellStyle name="Total 5 5 2 4" xfId="23983" xr:uid="{00000000-0005-0000-0000-0000AF5D0000}"/>
    <cellStyle name="Total 5 5 2 4 2" xfId="23984" xr:uid="{00000000-0005-0000-0000-0000B05D0000}"/>
    <cellStyle name="Total 5 5 2 4 2 2" xfId="23985" xr:uid="{00000000-0005-0000-0000-0000B15D0000}"/>
    <cellStyle name="Total 5 5 2 4 3" xfId="23986" xr:uid="{00000000-0005-0000-0000-0000B25D0000}"/>
    <cellStyle name="Total 5 5 2 4 3 2" xfId="23987" xr:uid="{00000000-0005-0000-0000-0000B35D0000}"/>
    <cellStyle name="Total 5 5 2 4 4" xfId="23988" xr:uid="{00000000-0005-0000-0000-0000B45D0000}"/>
    <cellStyle name="Total 5 5 2 4 5" xfId="28323" xr:uid="{00000000-0005-0000-0000-0000A36E0000}"/>
    <cellStyle name="Total 5 5 2 5" xfId="23989" xr:uid="{00000000-0005-0000-0000-0000B55D0000}"/>
    <cellStyle name="Total 5 5 2 5 2" xfId="23990" xr:uid="{00000000-0005-0000-0000-0000B65D0000}"/>
    <cellStyle name="Total 5 5 2 6" xfId="23991" xr:uid="{00000000-0005-0000-0000-0000B75D0000}"/>
    <cellStyle name="Total 5 5 2 6 2" xfId="23992" xr:uid="{00000000-0005-0000-0000-0000B85D0000}"/>
    <cellStyle name="Total 5 5 2 6 3" xfId="27645" xr:uid="{00000000-0005-0000-0000-0000FD6B0000}"/>
    <cellStyle name="Total 5 5 2 7" xfId="23993" xr:uid="{00000000-0005-0000-0000-0000B95D0000}"/>
    <cellStyle name="Total 5 5 2 7 2" xfId="30087" xr:uid="{00000000-0005-0000-0000-000087750000}"/>
    <cellStyle name="Total 5 5 2 8" xfId="31522" xr:uid="{00000000-0005-0000-0000-0000227B0000}"/>
    <cellStyle name="Total 5 5 3" xfId="1071" xr:uid="{00000000-0005-0000-0000-00002F040000}"/>
    <cellStyle name="Total 5 5 3 2" xfId="2081" xr:uid="{00000000-0005-0000-0000-000021080000}"/>
    <cellStyle name="Total 5 5 3 2 2" xfId="23994" xr:uid="{00000000-0005-0000-0000-0000BA5D0000}"/>
    <cellStyle name="Total 5 5 3 2 2 2" xfId="23995" xr:uid="{00000000-0005-0000-0000-0000BB5D0000}"/>
    <cellStyle name="Total 5 5 3 2 2 2 2" xfId="23996" xr:uid="{00000000-0005-0000-0000-0000BC5D0000}"/>
    <cellStyle name="Total 5 5 3 2 2 2 3" xfId="28031" xr:uid="{00000000-0005-0000-0000-00007F6D0000}"/>
    <cellStyle name="Total 5 5 3 2 2 3" xfId="23997" xr:uid="{00000000-0005-0000-0000-0000BD5D0000}"/>
    <cellStyle name="Total 5 5 3 2 2 3 2" xfId="23998" xr:uid="{00000000-0005-0000-0000-0000BE5D0000}"/>
    <cellStyle name="Total 5 5 3 2 2 4" xfId="23999" xr:uid="{00000000-0005-0000-0000-0000BF5D0000}"/>
    <cellStyle name="Total 5 5 3 2 3" xfId="24000" xr:uid="{00000000-0005-0000-0000-0000C05D0000}"/>
    <cellStyle name="Total 5 5 3 2 3 2" xfId="24001" xr:uid="{00000000-0005-0000-0000-0000C15D0000}"/>
    <cellStyle name="Total 5 5 3 2 4" xfId="24002" xr:uid="{00000000-0005-0000-0000-0000C25D0000}"/>
    <cellStyle name="Total 5 5 3 2 4 2" xfId="24003" xr:uid="{00000000-0005-0000-0000-0000C35D0000}"/>
    <cellStyle name="Total 5 5 3 2 5" xfId="24004" xr:uid="{00000000-0005-0000-0000-0000C45D0000}"/>
    <cellStyle name="Total 5 5 3 2 5 2" xfId="28864" xr:uid="{00000000-0005-0000-0000-0000C0700000}"/>
    <cellStyle name="Total 5 5 3 2 6" xfId="32135" xr:uid="{00000000-0005-0000-0000-0000877D0000}"/>
    <cellStyle name="Total 5 5 3 3" xfId="24005" xr:uid="{00000000-0005-0000-0000-0000C55D0000}"/>
    <cellStyle name="Total 5 5 3 3 2" xfId="24006" xr:uid="{00000000-0005-0000-0000-0000C65D0000}"/>
    <cellStyle name="Total 5 5 3 3 2 2" xfId="24007" xr:uid="{00000000-0005-0000-0000-0000C75D0000}"/>
    <cellStyle name="Total 5 5 3 3 2 3" xfId="30530" xr:uid="{00000000-0005-0000-0000-000042770000}"/>
    <cellStyle name="Total 5 5 3 3 3" xfId="24008" xr:uid="{00000000-0005-0000-0000-0000C85D0000}"/>
    <cellStyle name="Total 5 5 3 3 3 2" xfId="24009" xr:uid="{00000000-0005-0000-0000-0000C95D0000}"/>
    <cellStyle name="Total 5 5 3 3 4" xfId="24010" xr:uid="{00000000-0005-0000-0000-0000CA5D0000}"/>
    <cellStyle name="Total 5 5 3 3 4 2" xfId="30089" xr:uid="{00000000-0005-0000-0000-000089750000}"/>
    <cellStyle name="Total 5 5 3 3 5" xfId="28989" xr:uid="{00000000-0005-0000-0000-00003D710000}"/>
    <cellStyle name="Total 5 5 3 4" xfId="24011" xr:uid="{00000000-0005-0000-0000-0000CB5D0000}"/>
    <cellStyle name="Total 5 5 3 4 2" xfId="24012" xr:uid="{00000000-0005-0000-0000-0000CC5D0000}"/>
    <cellStyle name="Total 5 5 3 4 2 2" xfId="26561" xr:uid="{00000000-0005-0000-0000-0000C1670000}"/>
    <cellStyle name="Total 5 5 3 4 3" xfId="29242" xr:uid="{00000000-0005-0000-0000-00003A720000}"/>
    <cellStyle name="Total 5 5 3 5" xfId="24013" xr:uid="{00000000-0005-0000-0000-0000CD5D0000}"/>
    <cellStyle name="Total 5 5 3 5 2" xfId="24014" xr:uid="{00000000-0005-0000-0000-0000CE5D0000}"/>
    <cellStyle name="Total 5 5 3 6" xfId="24015" xr:uid="{00000000-0005-0000-0000-0000CF5D0000}"/>
    <cellStyle name="Total 5 5 3 7" xfId="25314" xr:uid="{00000000-0005-0000-0000-0000E2620000}"/>
    <cellStyle name="Total 5 5 4" xfId="876" xr:uid="{00000000-0005-0000-0000-00006C030000}"/>
    <cellStyle name="Total 5 5 4 2" xfId="1927" xr:uid="{00000000-0005-0000-0000-000087070000}"/>
    <cellStyle name="Total 5 5 4 2 2" xfId="24016" xr:uid="{00000000-0005-0000-0000-0000D05D0000}"/>
    <cellStyle name="Total 5 5 4 2 2 2" xfId="24017" xr:uid="{00000000-0005-0000-0000-0000D15D0000}"/>
    <cellStyle name="Total 5 5 4 2 2 2 2" xfId="24018" xr:uid="{00000000-0005-0000-0000-0000D25D0000}"/>
    <cellStyle name="Total 5 5 4 2 2 2 2 2" xfId="27319" xr:uid="{00000000-0005-0000-0000-0000B76A0000}"/>
    <cellStyle name="Total 5 5 4 2 2 3" xfId="24019" xr:uid="{00000000-0005-0000-0000-0000D35D0000}"/>
    <cellStyle name="Total 5 5 4 2 2 3 2" xfId="24020" xr:uid="{00000000-0005-0000-0000-0000D45D0000}"/>
    <cellStyle name="Total 5 5 4 2 2 3 3" xfId="30726" xr:uid="{00000000-0005-0000-0000-000006780000}"/>
    <cellStyle name="Total 5 5 4 2 2 4" xfId="24021" xr:uid="{00000000-0005-0000-0000-0000D55D0000}"/>
    <cellStyle name="Total 5 5 4 2 3" xfId="24022" xr:uid="{00000000-0005-0000-0000-0000D65D0000}"/>
    <cellStyle name="Total 5 5 4 2 3 2" xfId="24023" xr:uid="{00000000-0005-0000-0000-0000D75D0000}"/>
    <cellStyle name="Total 5 5 4 2 4" xfId="24024" xr:uid="{00000000-0005-0000-0000-0000D85D0000}"/>
    <cellStyle name="Total 5 5 4 2 4 2" xfId="24025" xr:uid="{00000000-0005-0000-0000-0000D95D0000}"/>
    <cellStyle name="Total 5 5 4 2 5" xfId="24026" xr:uid="{00000000-0005-0000-0000-0000DA5D0000}"/>
    <cellStyle name="Total 5 5 4 2 6" xfId="32045" xr:uid="{00000000-0005-0000-0000-00002D7D0000}"/>
    <cellStyle name="Total 5 5 4 3" xfId="24027" xr:uid="{00000000-0005-0000-0000-0000DB5D0000}"/>
    <cellStyle name="Total 5 5 4 3 2" xfId="24028" xr:uid="{00000000-0005-0000-0000-0000DC5D0000}"/>
    <cellStyle name="Total 5 5 4 3 2 2" xfId="24029" xr:uid="{00000000-0005-0000-0000-0000DD5D0000}"/>
    <cellStyle name="Total 5 5 4 3 3" xfId="24030" xr:uid="{00000000-0005-0000-0000-0000DE5D0000}"/>
    <cellStyle name="Total 5 5 4 3 3 2" xfId="24031" xr:uid="{00000000-0005-0000-0000-0000DF5D0000}"/>
    <cellStyle name="Total 5 5 4 3 4" xfId="24032" xr:uid="{00000000-0005-0000-0000-0000E05D0000}"/>
    <cellStyle name="Total 5 5 4 3 5" xfId="32399" xr:uid="{00000000-0005-0000-0000-00008F7E0000}"/>
    <cellStyle name="Total 5 5 4 4" xfId="24033" xr:uid="{00000000-0005-0000-0000-0000E15D0000}"/>
    <cellStyle name="Total 5 5 4 4 2" xfId="24034" xr:uid="{00000000-0005-0000-0000-0000E25D0000}"/>
    <cellStyle name="Total 5 5 4 5" xfId="24035" xr:uid="{00000000-0005-0000-0000-0000E35D0000}"/>
    <cellStyle name="Total 5 5 4 5 2" xfId="24036" xr:uid="{00000000-0005-0000-0000-0000E45D0000}"/>
    <cellStyle name="Total 5 5 4 6" xfId="24037" xr:uid="{00000000-0005-0000-0000-0000E55D0000}"/>
    <cellStyle name="Total 5 5 4 7" xfId="31598" xr:uid="{00000000-0005-0000-0000-00006E7B0000}"/>
    <cellStyle name="Total 5 5 5" xfId="2009" xr:uid="{00000000-0005-0000-0000-0000D9070000}"/>
    <cellStyle name="Total 5 5 5 2" xfId="24038" xr:uid="{00000000-0005-0000-0000-0000E65D0000}"/>
    <cellStyle name="Total 5 5 5 2 2" xfId="24039" xr:uid="{00000000-0005-0000-0000-0000E75D0000}"/>
    <cellStyle name="Total 5 5 5 2 2 2" xfId="24040" xr:uid="{00000000-0005-0000-0000-0000E85D0000}"/>
    <cellStyle name="Total 5 5 5 2 3" xfId="24041" xr:uid="{00000000-0005-0000-0000-0000E95D0000}"/>
    <cellStyle name="Total 5 5 5 2 3 2" xfId="24042" xr:uid="{00000000-0005-0000-0000-0000EA5D0000}"/>
    <cellStyle name="Total 5 5 5 2 3 2 2" xfId="26705" xr:uid="{00000000-0005-0000-0000-000051680000}"/>
    <cellStyle name="Total 5 5 5 2 4" xfId="24043" xr:uid="{00000000-0005-0000-0000-0000EB5D0000}"/>
    <cellStyle name="Total 5 5 5 2 4 2" xfId="28114" xr:uid="{00000000-0005-0000-0000-0000D26D0000}"/>
    <cellStyle name="Total 5 5 5 3" xfId="24044" xr:uid="{00000000-0005-0000-0000-0000EC5D0000}"/>
    <cellStyle name="Total 5 5 5 3 2" xfId="24045" xr:uid="{00000000-0005-0000-0000-0000ED5D0000}"/>
    <cellStyle name="Total 5 5 5 4" xfId="24046" xr:uid="{00000000-0005-0000-0000-0000EE5D0000}"/>
    <cellStyle name="Total 5 5 5 4 2" xfId="24047" xr:uid="{00000000-0005-0000-0000-0000EF5D0000}"/>
    <cellStyle name="Total 5 5 5 5" xfId="24048" xr:uid="{00000000-0005-0000-0000-0000F05D0000}"/>
    <cellStyle name="Total 5 5 5 6" xfId="32092" xr:uid="{00000000-0005-0000-0000-00005C7D0000}"/>
    <cellStyle name="Total 5 5 6" xfId="24049" xr:uid="{00000000-0005-0000-0000-0000F15D0000}"/>
    <cellStyle name="Total 5 5 6 2" xfId="24050" xr:uid="{00000000-0005-0000-0000-0000F25D0000}"/>
    <cellStyle name="Total 5 5 6 2 2" xfId="24051" xr:uid="{00000000-0005-0000-0000-0000F35D0000}"/>
    <cellStyle name="Total 5 5 6 2 2 2" xfId="27613" xr:uid="{00000000-0005-0000-0000-0000DD6B0000}"/>
    <cellStyle name="Total 5 5 6 3" xfId="24052" xr:uid="{00000000-0005-0000-0000-0000F45D0000}"/>
    <cellStyle name="Total 5 5 6 3 2" xfId="24053" xr:uid="{00000000-0005-0000-0000-0000F55D0000}"/>
    <cellStyle name="Total 5 5 6 4" xfId="24054" xr:uid="{00000000-0005-0000-0000-0000F65D0000}"/>
    <cellStyle name="Total 5 5 6 5" xfId="32447" xr:uid="{00000000-0005-0000-0000-0000BF7E0000}"/>
    <cellStyle name="Total 5 5 7" xfId="24055" xr:uid="{00000000-0005-0000-0000-0000F75D0000}"/>
    <cellStyle name="Total 5 5 7 2" xfId="24056" xr:uid="{00000000-0005-0000-0000-0000F85D0000}"/>
    <cellStyle name="Total 5 5 8" xfId="24057" xr:uid="{00000000-0005-0000-0000-0000F95D0000}"/>
    <cellStyle name="Total 5 5 8 2" xfId="24058" xr:uid="{00000000-0005-0000-0000-0000FA5D0000}"/>
    <cellStyle name="Total 5 5 8 2 2" xfId="27330" xr:uid="{00000000-0005-0000-0000-0000C26A0000}"/>
    <cellStyle name="Total 5 5 9" xfId="24059" xr:uid="{00000000-0005-0000-0000-0000FB5D0000}"/>
    <cellStyle name="Total 5 6" xfId="1009" xr:uid="{00000000-0005-0000-0000-0000F1030000}"/>
    <cellStyle name="Total 5 6 2" xfId="1437" xr:uid="{00000000-0005-0000-0000-00009D050000}"/>
    <cellStyle name="Total 5 6 2 2" xfId="2428" xr:uid="{00000000-0005-0000-0000-00007C090000}"/>
    <cellStyle name="Total 5 6 2 2 2" xfId="24060" xr:uid="{00000000-0005-0000-0000-0000FC5D0000}"/>
    <cellStyle name="Total 5 6 2 2 2 2" xfId="24061" xr:uid="{00000000-0005-0000-0000-0000FD5D0000}"/>
    <cellStyle name="Total 5 6 2 2 2 2 2" xfId="24062" xr:uid="{00000000-0005-0000-0000-0000FE5D0000}"/>
    <cellStyle name="Total 5 6 2 2 2 3" xfId="24063" xr:uid="{00000000-0005-0000-0000-0000FF5D0000}"/>
    <cellStyle name="Total 5 6 2 2 2 3 2" xfId="24064" xr:uid="{00000000-0005-0000-0000-0000005E0000}"/>
    <cellStyle name="Total 5 6 2 2 2 4" xfId="24065" xr:uid="{00000000-0005-0000-0000-0000015E0000}"/>
    <cellStyle name="Total 5 6 2 2 3" xfId="24066" xr:uid="{00000000-0005-0000-0000-0000025E0000}"/>
    <cellStyle name="Total 5 6 2 2 3 2" xfId="24067" xr:uid="{00000000-0005-0000-0000-0000035E0000}"/>
    <cellStyle name="Total 5 6 2 2 3 3" xfId="29571" xr:uid="{00000000-0005-0000-0000-000083730000}"/>
    <cellStyle name="Total 5 6 2 2 4" xfId="24068" xr:uid="{00000000-0005-0000-0000-0000045E0000}"/>
    <cellStyle name="Total 5 6 2 2 4 2" xfId="24069" xr:uid="{00000000-0005-0000-0000-0000055E0000}"/>
    <cellStyle name="Total 5 6 2 2 4 3" xfId="30055" xr:uid="{00000000-0005-0000-0000-000067750000}"/>
    <cellStyle name="Total 5 6 2 2 5" xfId="24070" xr:uid="{00000000-0005-0000-0000-0000065E0000}"/>
    <cellStyle name="Total 5 6 2 3" xfId="24071" xr:uid="{00000000-0005-0000-0000-0000075E0000}"/>
    <cellStyle name="Total 5 6 2 3 2" xfId="24072" xr:uid="{00000000-0005-0000-0000-0000085E0000}"/>
    <cellStyle name="Total 5 6 2 3 2 2" xfId="24073" xr:uid="{00000000-0005-0000-0000-0000095E0000}"/>
    <cellStyle name="Total 5 6 2 3 2 3" xfId="30146" xr:uid="{00000000-0005-0000-0000-0000C2750000}"/>
    <cellStyle name="Total 5 6 2 3 3" xfId="24074" xr:uid="{00000000-0005-0000-0000-00000A5E0000}"/>
    <cellStyle name="Total 5 6 2 3 3 2" xfId="24075" xr:uid="{00000000-0005-0000-0000-00000B5E0000}"/>
    <cellStyle name="Total 5 6 2 3 4" xfId="24076" xr:uid="{00000000-0005-0000-0000-00000C5E0000}"/>
    <cellStyle name="Total 5 6 2 3 4 2" xfId="28116" xr:uid="{00000000-0005-0000-0000-0000D46D0000}"/>
    <cellStyle name="Total 5 6 2 4" xfId="24077" xr:uid="{00000000-0005-0000-0000-00000D5E0000}"/>
    <cellStyle name="Total 5 6 2 4 2" xfId="24078" xr:uid="{00000000-0005-0000-0000-00000E5E0000}"/>
    <cellStyle name="Total 5 6 2 5" xfId="24079" xr:uid="{00000000-0005-0000-0000-00000F5E0000}"/>
    <cellStyle name="Total 5 6 2 5 2" xfId="24080" xr:uid="{00000000-0005-0000-0000-0000105E0000}"/>
    <cellStyle name="Total 5 6 2 6" xfId="24081" xr:uid="{00000000-0005-0000-0000-0000115E0000}"/>
    <cellStyle name="Total 5 6 2 7" xfId="31724" xr:uid="{00000000-0005-0000-0000-0000EC7B0000}"/>
    <cellStyle name="Total 5 6 3" xfId="1699" xr:uid="{00000000-0005-0000-0000-0000A3060000}"/>
    <cellStyle name="Total 5 6 3 2" xfId="2684" xr:uid="{00000000-0005-0000-0000-00007C0A0000}"/>
    <cellStyle name="Total 5 6 3 2 2" xfId="24082" xr:uid="{00000000-0005-0000-0000-0000125E0000}"/>
    <cellStyle name="Total 5 6 3 2 2 2" xfId="24083" xr:uid="{00000000-0005-0000-0000-0000135E0000}"/>
    <cellStyle name="Total 5 6 3 2 2 2 2" xfId="24084" xr:uid="{00000000-0005-0000-0000-0000145E0000}"/>
    <cellStyle name="Total 5 6 3 2 2 2 3" xfId="26136" xr:uid="{00000000-0005-0000-0000-000018660000}"/>
    <cellStyle name="Total 5 6 3 2 2 3" xfId="24085" xr:uid="{00000000-0005-0000-0000-0000155E0000}"/>
    <cellStyle name="Total 5 6 3 2 2 3 2" xfId="24086" xr:uid="{00000000-0005-0000-0000-0000165E0000}"/>
    <cellStyle name="Total 5 6 3 2 2 3 2 2" xfId="26272" xr:uid="{00000000-0005-0000-0000-0000A0660000}"/>
    <cellStyle name="Total 5 6 3 2 2 4" xfId="24087" xr:uid="{00000000-0005-0000-0000-0000175E0000}"/>
    <cellStyle name="Total 5 6 3 2 2 5" xfId="30012" xr:uid="{00000000-0005-0000-0000-00003C750000}"/>
    <cellStyle name="Total 5 6 3 2 3" xfId="24088" xr:uid="{00000000-0005-0000-0000-0000185E0000}"/>
    <cellStyle name="Total 5 6 3 2 3 2" xfId="24089" xr:uid="{00000000-0005-0000-0000-0000195E0000}"/>
    <cellStyle name="Total 5 6 3 2 4" xfId="24090" xr:uid="{00000000-0005-0000-0000-00001A5E0000}"/>
    <cellStyle name="Total 5 6 3 2 4 2" xfId="24091" xr:uid="{00000000-0005-0000-0000-00001B5E0000}"/>
    <cellStyle name="Total 5 6 3 2 5" xfId="24092" xr:uid="{00000000-0005-0000-0000-00001C5E0000}"/>
    <cellStyle name="Total 5 6 3 2 6" xfId="25876" xr:uid="{00000000-0005-0000-0000-000014650000}"/>
    <cellStyle name="Total 5 6 3 3" xfId="24093" xr:uid="{00000000-0005-0000-0000-00001D5E0000}"/>
    <cellStyle name="Total 5 6 3 3 2" xfId="24094" xr:uid="{00000000-0005-0000-0000-00001E5E0000}"/>
    <cellStyle name="Total 5 6 3 3 2 2" xfId="24095" xr:uid="{00000000-0005-0000-0000-00001F5E0000}"/>
    <cellStyle name="Total 5 6 3 3 2 3" xfId="26773" xr:uid="{00000000-0005-0000-0000-000095680000}"/>
    <cellStyle name="Total 5 6 3 3 3" xfId="24096" xr:uid="{00000000-0005-0000-0000-0000205E0000}"/>
    <cellStyle name="Total 5 6 3 3 3 2" xfId="24097" xr:uid="{00000000-0005-0000-0000-0000215E0000}"/>
    <cellStyle name="Total 5 6 3 3 4" xfId="24098" xr:uid="{00000000-0005-0000-0000-0000225E0000}"/>
    <cellStyle name="Total 5 6 3 4" xfId="24099" xr:uid="{00000000-0005-0000-0000-0000235E0000}"/>
    <cellStyle name="Total 5 6 3 4 2" xfId="24100" xr:uid="{00000000-0005-0000-0000-0000245E0000}"/>
    <cellStyle name="Total 5 6 3 5" xfId="24101" xr:uid="{00000000-0005-0000-0000-0000255E0000}"/>
    <cellStyle name="Total 5 6 3 5 2" xfId="24102" xr:uid="{00000000-0005-0000-0000-0000265E0000}"/>
    <cellStyle name="Total 5 6 3 6" xfId="24103" xr:uid="{00000000-0005-0000-0000-0000275E0000}"/>
    <cellStyle name="Total 5 6 3 7" xfId="31854" xr:uid="{00000000-0005-0000-0000-00006E7C0000}"/>
    <cellStyle name="Total 5 6 4" xfId="2028" xr:uid="{00000000-0005-0000-0000-0000EC070000}"/>
    <cellStyle name="Total 5 6 4 2" xfId="24104" xr:uid="{00000000-0005-0000-0000-0000285E0000}"/>
    <cellStyle name="Total 5 6 4 2 2" xfId="24105" xr:uid="{00000000-0005-0000-0000-0000295E0000}"/>
    <cellStyle name="Total 5 6 4 2 2 2" xfId="24106" xr:uid="{00000000-0005-0000-0000-00002A5E0000}"/>
    <cellStyle name="Total 5 6 4 2 2 2 2" xfId="28449" xr:uid="{00000000-0005-0000-0000-0000216F0000}"/>
    <cellStyle name="Total 5 6 4 2 3" xfId="24107" xr:uid="{00000000-0005-0000-0000-00002B5E0000}"/>
    <cellStyle name="Total 5 6 4 2 3 2" xfId="24108" xr:uid="{00000000-0005-0000-0000-00002C5E0000}"/>
    <cellStyle name="Total 5 6 4 2 3 2 2" xfId="28118" xr:uid="{00000000-0005-0000-0000-0000D66D0000}"/>
    <cellStyle name="Total 5 6 4 2 4" xfId="24109" xr:uid="{00000000-0005-0000-0000-00002D5E0000}"/>
    <cellStyle name="Total 5 6 4 3" xfId="24110" xr:uid="{00000000-0005-0000-0000-00002E5E0000}"/>
    <cellStyle name="Total 5 6 4 3 2" xfId="24111" xr:uid="{00000000-0005-0000-0000-00002F5E0000}"/>
    <cellStyle name="Total 5 6 4 4" xfId="24112" xr:uid="{00000000-0005-0000-0000-0000305E0000}"/>
    <cellStyle name="Total 5 6 4 4 2" xfId="24113" xr:uid="{00000000-0005-0000-0000-0000315E0000}"/>
    <cellStyle name="Total 5 6 4 5" xfId="24114" xr:uid="{00000000-0005-0000-0000-0000325E0000}"/>
    <cellStyle name="Total 5 6 4 5 2" xfId="27482" xr:uid="{00000000-0005-0000-0000-00005A6B0000}"/>
    <cellStyle name="Total 5 6 4 6" xfId="26786" xr:uid="{00000000-0005-0000-0000-0000A2680000}"/>
    <cellStyle name="Total 5 6 5" xfId="24115" xr:uid="{00000000-0005-0000-0000-0000335E0000}"/>
    <cellStyle name="Total 5 6 5 2" xfId="24116" xr:uid="{00000000-0005-0000-0000-0000345E0000}"/>
    <cellStyle name="Total 5 6 5 2 2" xfId="24117" xr:uid="{00000000-0005-0000-0000-0000355E0000}"/>
    <cellStyle name="Total 5 6 5 2 3" xfId="30501" xr:uid="{00000000-0005-0000-0000-000025770000}"/>
    <cellStyle name="Total 5 6 5 3" xfId="24118" xr:uid="{00000000-0005-0000-0000-0000365E0000}"/>
    <cellStyle name="Total 5 6 5 3 2" xfId="24119" xr:uid="{00000000-0005-0000-0000-0000375E0000}"/>
    <cellStyle name="Total 5 6 5 3 2 2" xfId="30084" xr:uid="{00000000-0005-0000-0000-000084750000}"/>
    <cellStyle name="Total 5 6 5 3 3" xfId="29306" xr:uid="{00000000-0005-0000-0000-00007A720000}"/>
    <cellStyle name="Total 5 6 5 4" xfId="24120" xr:uid="{00000000-0005-0000-0000-0000385E0000}"/>
    <cellStyle name="Total 5 6 5 5" xfId="32457" xr:uid="{00000000-0005-0000-0000-0000C97E0000}"/>
    <cellStyle name="Total 5 6 6" xfId="24121" xr:uid="{00000000-0005-0000-0000-0000395E0000}"/>
    <cellStyle name="Total 5 6 6 2" xfId="24122" xr:uid="{00000000-0005-0000-0000-00003A5E0000}"/>
    <cellStyle name="Total 5 6 6 3" xfId="27288" xr:uid="{00000000-0005-0000-0000-0000986A0000}"/>
    <cellStyle name="Total 5 6 7" xfId="24123" xr:uid="{00000000-0005-0000-0000-00003B5E0000}"/>
    <cellStyle name="Total 5 6 7 2" xfId="24124" xr:uid="{00000000-0005-0000-0000-00003C5E0000}"/>
    <cellStyle name="Total 5 6 8" xfId="24125" xr:uid="{00000000-0005-0000-0000-00003D5E0000}"/>
    <cellStyle name="Total 5 6 9" xfId="29013" xr:uid="{00000000-0005-0000-0000-000055710000}"/>
    <cellStyle name="Total 5 7" xfId="807" xr:uid="{00000000-0005-0000-0000-000027030000}"/>
    <cellStyle name="Total 5 7 2" xfId="1883" xr:uid="{00000000-0005-0000-0000-00005B070000}"/>
    <cellStyle name="Total 5 7 2 2" xfId="24126" xr:uid="{00000000-0005-0000-0000-00003E5E0000}"/>
    <cellStyle name="Total 5 7 2 2 2" xfId="24127" xr:uid="{00000000-0005-0000-0000-00003F5E0000}"/>
    <cellStyle name="Total 5 7 2 2 2 2" xfId="24128" xr:uid="{00000000-0005-0000-0000-0000405E0000}"/>
    <cellStyle name="Total 5 7 2 2 2 2 2" xfId="30133" xr:uid="{00000000-0005-0000-0000-0000B5750000}"/>
    <cellStyle name="Total 5 7 2 2 2 3" xfId="25336" xr:uid="{00000000-0005-0000-0000-0000F8620000}"/>
    <cellStyle name="Total 5 7 2 2 3" xfId="24129" xr:uid="{00000000-0005-0000-0000-0000415E0000}"/>
    <cellStyle name="Total 5 7 2 2 3 2" xfId="24130" xr:uid="{00000000-0005-0000-0000-0000425E0000}"/>
    <cellStyle name="Total 5 7 2 2 4" xfId="24131" xr:uid="{00000000-0005-0000-0000-0000435E0000}"/>
    <cellStyle name="Total 5 7 2 3" xfId="24132" xr:uid="{00000000-0005-0000-0000-0000445E0000}"/>
    <cellStyle name="Total 5 7 2 3 2" xfId="24133" xr:uid="{00000000-0005-0000-0000-0000455E0000}"/>
    <cellStyle name="Total 5 7 2 3 3" xfId="26134" xr:uid="{00000000-0005-0000-0000-000016660000}"/>
    <cellStyle name="Total 5 7 2 4" xfId="24134" xr:uid="{00000000-0005-0000-0000-0000465E0000}"/>
    <cellStyle name="Total 5 7 2 4 2" xfId="24135" xr:uid="{00000000-0005-0000-0000-0000475E0000}"/>
    <cellStyle name="Total 5 7 2 4 2 2" xfId="30085" xr:uid="{00000000-0005-0000-0000-000085750000}"/>
    <cellStyle name="Total 5 7 2 5" xfId="24136" xr:uid="{00000000-0005-0000-0000-0000485E0000}"/>
    <cellStyle name="Total 5 7 3" xfId="24137" xr:uid="{00000000-0005-0000-0000-0000495E0000}"/>
    <cellStyle name="Total 5 7 3 2" xfId="24138" xr:uid="{00000000-0005-0000-0000-00004A5E0000}"/>
    <cellStyle name="Total 5 7 3 2 2" xfId="24139" xr:uid="{00000000-0005-0000-0000-00004B5E0000}"/>
    <cellStyle name="Total 5 7 3 3" xfId="24140" xr:uid="{00000000-0005-0000-0000-00004C5E0000}"/>
    <cellStyle name="Total 5 7 3 3 2" xfId="24141" xr:uid="{00000000-0005-0000-0000-00004D5E0000}"/>
    <cellStyle name="Total 5 7 3 4" xfId="24142" xr:uid="{00000000-0005-0000-0000-00004E5E0000}"/>
    <cellStyle name="Total 5 7 3 5" xfId="30465" xr:uid="{00000000-0005-0000-0000-000001770000}"/>
    <cellStyle name="Total 5 7 4" xfId="24143" xr:uid="{00000000-0005-0000-0000-00004F5E0000}"/>
    <cellStyle name="Total 5 7 4 2" xfId="24144" xr:uid="{00000000-0005-0000-0000-0000505E0000}"/>
    <cellStyle name="Total 5 7 4 3" xfId="28369" xr:uid="{00000000-0005-0000-0000-0000D16E0000}"/>
    <cellStyle name="Total 5 7 5" xfId="24145" xr:uid="{00000000-0005-0000-0000-0000515E0000}"/>
    <cellStyle name="Total 5 7 5 2" xfId="24146" xr:uid="{00000000-0005-0000-0000-0000525E0000}"/>
    <cellStyle name="Total 5 7 5 2 2" xfId="28468" xr:uid="{00000000-0005-0000-0000-0000346F0000}"/>
    <cellStyle name="Total 5 7 6" xfId="24147" xr:uid="{00000000-0005-0000-0000-0000535E0000}"/>
    <cellStyle name="Total 5 7 7" xfId="28157" xr:uid="{00000000-0005-0000-0000-0000FD6D0000}"/>
    <cellStyle name="Total 5 8" xfId="937" xr:uid="{00000000-0005-0000-0000-0000A9030000}"/>
    <cellStyle name="Total 5 8 2" xfId="1971" xr:uid="{00000000-0005-0000-0000-0000B3070000}"/>
    <cellStyle name="Total 5 8 2 2" xfId="24148" xr:uid="{00000000-0005-0000-0000-0000545E0000}"/>
    <cellStyle name="Total 5 8 2 2 2" xfId="24149" xr:uid="{00000000-0005-0000-0000-0000555E0000}"/>
    <cellStyle name="Total 5 8 2 2 2 2" xfId="24150" xr:uid="{00000000-0005-0000-0000-0000565E0000}"/>
    <cellStyle name="Total 5 8 2 2 2 2 2" xfId="26398" xr:uid="{00000000-0005-0000-0000-00001E670000}"/>
    <cellStyle name="Total 5 8 2 2 2 3" xfId="25145" xr:uid="{00000000-0005-0000-0000-000039620000}"/>
    <cellStyle name="Total 5 8 2 2 3" xfId="24151" xr:uid="{00000000-0005-0000-0000-0000575E0000}"/>
    <cellStyle name="Total 5 8 2 2 3 2" xfId="24152" xr:uid="{00000000-0005-0000-0000-0000585E0000}"/>
    <cellStyle name="Total 5 8 2 2 4" xfId="24153" xr:uid="{00000000-0005-0000-0000-0000595E0000}"/>
    <cellStyle name="Total 5 8 2 3" xfId="24154" xr:uid="{00000000-0005-0000-0000-00005A5E0000}"/>
    <cellStyle name="Total 5 8 2 3 2" xfId="24155" xr:uid="{00000000-0005-0000-0000-00005B5E0000}"/>
    <cellStyle name="Total 5 8 2 3 3" xfId="30411" xr:uid="{00000000-0005-0000-0000-0000CB760000}"/>
    <cellStyle name="Total 5 8 2 4" xfId="24156" xr:uid="{00000000-0005-0000-0000-00005C5E0000}"/>
    <cellStyle name="Total 5 8 2 4 2" xfId="24157" xr:uid="{00000000-0005-0000-0000-00005D5E0000}"/>
    <cellStyle name="Total 5 8 2 5" xfId="24158" xr:uid="{00000000-0005-0000-0000-00005E5E0000}"/>
    <cellStyle name="Total 5 8 2 5 2" xfId="29277" xr:uid="{00000000-0005-0000-0000-00005D720000}"/>
    <cellStyle name="Total 5 8 2 6" xfId="32070" xr:uid="{00000000-0005-0000-0000-0000467D0000}"/>
    <cellStyle name="Total 5 8 3" xfId="24159" xr:uid="{00000000-0005-0000-0000-00005F5E0000}"/>
    <cellStyle name="Total 5 8 3 2" xfId="24160" xr:uid="{00000000-0005-0000-0000-0000605E0000}"/>
    <cellStyle name="Total 5 8 3 2 2" xfId="24161" xr:uid="{00000000-0005-0000-0000-0000615E0000}"/>
    <cellStyle name="Total 5 8 3 3" xfId="24162" xr:uid="{00000000-0005-0000-0000-0000625E0000}"/>
    <cellStyle name="Total 5 8 3 3 2" xfId="24163" xr:uid="{00000000-0005-0000-0000-0000635E0000}"/>
    <cellStyle name="Total 5 8 3 3 2 2" xfId="30377" xr:uid="{00000000-0005-0000-0000-0000A9760000}"/>
    <cellStyle name="Total 5 8 3 4" xfId="24164" xr:uid="{00000000-0005-0000-0000-0000645E0000}"/>
    <cellStyle name="Total 5 8 3 5" xfId="32425" xr:uid="{00000000-0005-0000-0000-0000A97E0000}"/>
    <cellStyle name="Total 5 8 4" xfId="24165" xr:uid="{00000000-0005-0000-0000-0000655E0000}"/>
    <cellStyle name="Total 5 8 4 2" xfId="24166" xr:uid="{00000000-0005-0000-0000-0000665E0000}"/>
    <cellStyle name="Total 5 8 4 2 2" xfId="31040" xr:uid="{00000000-0005-0000-0000-000040790000}"/>
    <cellStyle name="Total 5 8 5" xfId="24167" xr:uid="{00000000-0005-0000-0000-0000675E0000}"/>
    <cellStyle name="Total 5 8 5 2" xfId="24168" xr:uid="{00000000-0005-0000-0000-0000685E0000}"/>
    <cellStyle name="Total 5 8 5 2 2" xfId="26002" xr:uid="{00000000-0005-0000-0000-000092650000}"/>
    <cellStyle name="Total 5 8 6" xfId="24169" xr:uid="{00000000-0005-0000-0000-0000695E0000}"/>
    <cellStyle name="Total 5 9" xfId="991" xr:uid="{00000000-0005-0000-0000-0000DF030000}"/>
    <cellStyle name="Total 5 9 2" xfId="24170" xr:uid="{00000000-0005-0000-0000-00006A5E0000}"/>
    <cellStyle name="Total 5 9 2 2" xfId="24171" xr:uid="{00000000-0005-0000-0000-00006B5E0000}"/>
    <cellStyle name="Total 5 9 2 2 2" xfId="24172" xr:uid="{00000000-0005-0000-0000-00006C5E0000}"/>
    <cellStyle name="Total 5 9 2 2 2 2" xfId="30299" xr:uid="{00000000-0005-0000-0000-00005B760000}"/>
    <cellStyle name="Total 5 9 2 2 3" xfId="27865" xr:uid="{00000000-0005-0000-0000-0000D96C0000}"/>
    <cellStyle name="Total 5 9 2 3" xfId="24173" xr:uid="{00000000-0005-0000-0000-00006D5E0000}"/>
    <cellStyle name="Total 5 9 2 3 2" xfId="24174" xr:uid="{00000000-0005-0000-0000-00006E5E0000}"/>
    <cellStyle name="Total 5 9 2 4" xfId="24175" xr:uid="{00000000-0005-0000-0000-00006F5E0000}"/>
    <cellStyle name="Total 5 9 2 5" xfId="28313" xr:uid="{00000000-0005-0000-0000-0000996E0000}"/>
    <cellStyle name="Total 5 9 3" xfId="24176" xr:uid="{00000000-0005-0000-0000-0000705E0000}"/>
    <cellStyle name="Total 5 9 3 2" xfId="24177" xr:uid="{00000000-0005-0000-0000-0000715E0000}"/>
    <cellStyle name="Total 5 9 4" xfId="24178" xr:uid="{00000000-0005-0000-0000-0000725E0000}"/>
    <cellStyle name="Total 5 9 4 2" xfId="24179" xr:uid="{00000000-0005-0000-0000-0000735E0000}"/>
    <cellStyle name="Total 5 9 4 3" xfId="28881" xr:uid="{00000000-0005-0000-0000-0000D1700000}"/>
    <cellStyle name="Total 5 9 5" xfId="24180" xr:uid="{00000000-0005-0000-0000-0000745E0000}"/>
    <cellStyle name="Total 5 9 5 2" xfId="27313" xr:uid="{00000000-0005-0000-0000-0000B16A0000}"/>
    <cellStyle name="Total 5 9 6" xfId="27175" xr:uid="{00000000-0005-0000-0000-0000276A0000}"/>
    <cellStyle name="Total 6" xfId="317" xr:uid="{00000000-0005-0000-0000-00003D010000}"/>
    <cellStyle name="Total 6 10" xfId="2855" xr:uid="{00000000-0005-0000-0000-0000270B0000}"/>
    <cellStyle name="Total 6 10 2" xfId="24181" xr:uid="{00000000-0005-0000-0000-0000755E0000}"/>
    <cellStyle name="Total 6 10 2 2" xfId="24182" xr:uid="{00000000-0005-0000-0000-0000765E0000}"/>
    <cellStyle name="Total 6 10 2 3" xfId="25552" xr:uid="{00000000-0005-0000-0000-0000D0630000}"/>
    <cellStyle name="Total 6 10 3" xfId="24183" xr:uid="{00000000-0005-0000-0000-0000775E0000}"/>
    <cellStyle name="Total 6 10 3 2" xfId="24184" xr:uid="{00000000-0005-0000-0000-0000785E0000}"/>
    <cellStyle name="Total 6 10 4" xfId="24185" xr:uid="{00000000-0005-0000-0000-0000795E0000}"/>
    <cellStyle name="Total 6 10 5" xfId="31928" xr:uid="{00000000-0005-0000-0000-0000B87C0000}"/>
    <cellStyle name="Total 6 11" xfId="24186" xr:uid="{00000000-0005-0000-0000-00007A5E0000}"/>
    <cellStyle name="Total 6 11 2" xfId="24187" xr:uid="{00000000-0005-0000-0000-00007B5E0000}"/>
    <cellStyle name="Total 6 12" xfId="24188" xr:uid="{00000000-0005-0000-0000-00007C5E0000}"/>
    <cellStyle name="Total 6 12 2" xfId="24189" xr:uid="{00000000-0005-0000-0000-00007D5E0000}"/>
    <cellStyle name="Total 6 12 3" xfId="29999" xr:uid="{00000000-0005-0000-0000-00002F750000}"/>
    <cellStyle name="Total 6 13" xfId="24190" xr:uid="{00000000-0005-0000-0000-00007E5E0000}"/>
    <cellStyle name="Total 6 14" xfId="26960" xr:uid="{00000000-0005-0000-0000-000050690000}"/>
    <cellStyle name="Total 6 2" xfId="816" xr:uid="{00000000-0005-0000-0000-000030030000}"/>
    <cellStyle name="Total 6 2 10" xfId="24191" xr:uid="{00000000-0005-0000-0000-00007F5E0000}"/>
    <cellStyle name="Total 6 2 11" xfId="31357" xr:uid="{00000000-0005-0000-0000-00007D7A0000}"/>
    <cellStyle name="Total 6 2 2" xfId="1013" xr:uid="{00000000-0005-0000-0000-0000F5030000}"/>
    <cellStyle name="Total 6 2 2 10" xfId="24192" xr:uid="{00000000-0005-0000-0000-0000805E0000}"/>
    <cellStyle name="Total 6 2 2 11" xfId="30928" xr:uid="{00000000-0005-0000-0000-0000D0780000}"/>
    <cellStyle name="Total 6 2 2 2" xfId="1198" xr:uid="{00000000-0005-0000-0000-0000AE040000}"/>
    <cellStyle name="Total 6 2 2 2 2" xfId="1509" xr:uid="{00000000-0005-0000-0000-0000E5050000}"/>
    <cellStyle name="Total 6 2 2 2 2 2" xfId="2500" xr:uid="{00000000-0005-0000-0000-0000C4090000}"/>
    <cellStyle name="Total 6 2 2 2 2 2 2" xfId="24193" xr:uid="{00000000-0005-0000-0000-0000815E0000}"/>
    <cellStyle name="Total 6 2 2 2 2 2 2 2" xfId="24194" xr:uid="{00000000-0005-0000-0000-0000825E0000}"/>
    <cellStyle name="Total 6 2 2 2 2 2 2 2 2" xfId="24195" xr:uid="{00000000-0005-0000-0000-0000835E0000}"/>
    <cellStyle name="Total 6 2 2 2 2 2 2 3" xfId="24196" xr:uid="{00000000-0005-0000-0000-0000845E0000}"/>
    <cellStyle name="Total 6 2 2 2 2 2 2 3 2" xfId="24197" xr:uid="{00000000-0005-0000-0000-0000855E0000}"/>
    <cellStyle name="Total 6 2 2 2 2 2 2 3 2 2" xfId="28362" xr:uid="{00000000-0005-0000-0000-0000CA6E0000}"/>
    <cellStyle name="Total 6 2 2 2 2 2 2 4" xfId="24198" xr:uid="{00000000-0005-0000-0000-0000865E0000}"/>
    <cellStyle name="Total 6 2 2 2 2 2 2 4 2" xfId="26127" xr:uid="{00000000-0005-0000-0000-00000F660000}"/>
    <cellStyle name="Total 6 2 2 2 2 2 2 5" xfId="26370" xr:uid="{00000000-0005-0000-0000-000002670000}"/>
    <cellStyle name="Total 6 2 2 2 2 2 3" xfId="24199" xr:uid="{00000000-0005-0000-0000-0000875E0000}"/>
    <cellStyle name="Total 6 2 2 2 2 2 3 2" xfId="24200" xr:uid="{00000000-0005-0000-0000-0000885E0000}"/>
    <cellStyle name="Total 6 2 2 2 2 2 4" xfId="24201" xr:uid="{00000000-0005-0000-0000-0000895E0000}"/>
    <cellStyle name="Total 6 2 2 2 2 2 4 2" xfId="24202" xr:uid="{00000000-0005-0000-0000-00008A5E0000}"/>
    <cellStyle name="Total 6 2 2 2 2 2 5" xfId="24203" xr:uid="{00000000-0005-0000-0000-00008B5E0000}"/>
    <cellStyle name="Total 6 2 2 2 2 2 6" xfId="27981" xr:uid="{00000000-0005-0000-0000-00004D6D0000}"/>
    <cellStyle name="Total 6 2 2 2 2 3" xfId="24204" xr:uid="{00000000-0005-0000-0000-00008C5E0000}"/>
    <cellStyle name="Total 6 2 2 2 2 3 2" xfId="24205" xr:uid="{00000000-0005-0000-0000-00008D5E0000}"/>
    <cellStyle name="Total 6 2 2 2 2 3 2 2" xfId="24206" xr:uid="{00000000-0005-0000-0000-00008E5E0000}"/>
    <cellStyle name="Total 6 2 2 2 2 3 3" xfId="24207" xr:uid="{00000000-0005-0000-0000-00008F5E0000}"/>
    <cellStyle name="Total 6 2 2 2 2 3 3 2" xfId="24208" xr:uid="{00000000-0005-0000-0000-0000905E0000}"/>
    <cellStyle name="Total 6 2 2 2 2 3 4" xfId="24209" xr:uid="{00000000-0005-0000-0000-0000915E0000}"/>
    <cellStyle name="Total 6 2 2 2 2 3 5" xfId="28448" xr:uid="{00000000-0005-0000-0000-0000206F0000}"/>
    <cellStyle name="Total 6 2 2 2 2 4" xfId="24210" xr:uid="{00000000-0005-0000-0000-0000925E0000}"/>
    <cellStyle name="Total 6 2 2 2 2 4 2" xfId="24211" xr:uid="{00000000-0005-0000-0000-0000935E0000}"/>
    <cellStyle name="Total 6 2 2 2 2 5" xfId="24212" xr:uid="{00000000-0005-0000-0000-0000945E0000}"/>
    <cellStyle name="Total 6 2 2 2 2 5 2" xfId="24213" xr:uid="{00000000-0005-0000-0000-0000955E0000}"/>
    <cellStyle name="Total 6 2 2 2 2 6" xfId="24214" xr:uid="{00000000-0005-0000-0000-0000965E0000}"/>
    <cellStyle name="Total 6 2 2 2 3" xfId="1771" xr:uid="{00000000-0005-0000-0000-0000EB060000}"/>
    <cellStyle name="Total 6 2 2 2 3 2" xfId="2756" xr:uid="{00000000-0005-0000-0000-0000C40A0000}"/>
    <cellStyle name="Total 6 2 2 2 3 2 2" xfId="24215" xr:uid="{00000000-0005-0000-0000-0000975E0000}"/>
    <cellStyle name="Total 6 2 2 2 3 2 2 2" xfId="24216" xr:uid="{00000000-0005-0000-0000-0000985E0000}"/>
    <cellStyle name="Total 6 2 2 2 3 2 2 2 2" xfId="24217" xr:uid="{00000000-0005-0000-0000-0000995E0000}"/>
    <cellStyle name="Total 6 2 2 2 3 2 2 3" xfId="24218" xr:uid="{00000000-0005-0000-0000-00009A5E0000}"/>
    <cellStyle name="Total 6 2 2 2 3 2 2 3 2" xfId="24219" xr:uid="{00000000-0005-0000-0000-00009B5E0000}"/>
    <cellStyle name="Total 6 2 2 2 3 2 2 4" xfId="24220" xr:uid="{00000000-0005-0000-0000-00009C5E0000}"/>
    <cellStyle name="Total 6 2 2 2 3 2 2 4 2" xfId="25999" xr:uid="{00000000-0005-0000-0000-00008F650000}"/>
    <cellStyle name="Total 6 2 2 2 3 2 3" xfId="24221" xr:uid="{00000000-0005-0000-0000-00009D5E0000}"/>
    <cellStyle name="Total 6 2 2 2 3 2 3 2" xfId="24222" xr:uid="{00000000-0005-0000-0000-00009E5E0000}"/>
    <cellStyle name="Total 6 2 2 2 3 2 4" xfId="24223" xr:uid="{00000000-0005-0000-0000-00009F5E0000}"/>
    <cellStyle name="Total 6 2 2 2 3 2 4 2" xfId="24224" xr:uid="{00000000-0005-0000-0000-0000A05E0000}"/>
    <cellStyle name="Total 6 2 2 2 3 2 5" xfId="24225" xr:uid="{00000000-0005-0000-0000-0000A15E0000}"/>
    <cellStyle name="Total 6 2 2 2 3 2 6" xfId="31080" xr:uid="{00000000-0005-0000-0000-000068790000}"/>
    <cellStyle name="Total 6 2 2 2 3 3" xfId="24226" xr:uid="{00000000-0005-0000-0000-0000A25E0000}"/>
    <cellStyle name="Total 6 2 2 2 3 3 2" xfId="24227" xr:uid="{00000000-0005-0000-0000-0000A35E0000}"/>
    <cellStyle name="Total 6 2 2 2 3 3 2 2" xfId="24228" xr:uid="{00000000-0005-0000-0000-0000A45E0000}"/>
    <cellStyle name="Total 6 2 2 2 3 3 3" xfId="24229" xr:uid="{00000000-0005-0000-0000-0000A55E0000}"/>
    <cellStyle name="Total 6 2 2 2 3 3 3 2" xfId="24230" xr:uid="{00000000-0005-0000-0000-0000A65E0000}"/>
    <cellStyle name="Total 6 2 2 2 3 3 3 3" xfId="29175" xr:uid="{00000000-0005-0000-0000-0000F7710000}"/>
    <cellStyle name="Total 6 2 2 2 3 3 4" xfId="24231" xr:uid="{00000000-0005-0000-0000-0000A75E0000}"/>
    <cellStyle name="Total 6 2 2 2 3 4" xfId="24232" xr:uid="{00000000-0005-0000-0000-0000A85E0000}"/>
    <cellStyle name="Total 6 2 2 2 3 4 2" xfId="24233" xr:uid="{00000000-0005-0000-0000-0000A95E0000}"/>
    <cellStyle name="Total 6 2 2 2 3 4 3" xfId="29047" xr:uid="{00000000-0005-0000-0000-000077710000}"/>
    <cellStyle name="Total 6 2 2 2 3 5" xfId="24234" xr:uid="{00000000-0005-0000-0000-0000AA5E0000}"/>
    <cellStyle name="Total 6 2 2 2 3 5 2" xfId="24235" xr:uid="{00000000-0005-0000-0000-0000AB5E0000}"/>
    <cellStyle name="Total 6 2 2 2 3 6" xfId="24236" xr:uid="{00000000-0005-0000-0000-0000AC5E0000}"/>
    <cellStyle name="Total 6 2 2 2 4" xfId="2196" xr:uid="{00000000-0005-0000-0000-000094080000}"/>
    <cellStyle name="Total 6 2 2 2 4 2" xfId="24237" xr:uid="{00000000-0005-0000-0000-0000AD5E0000}"/>
    <cellStyle name="Total 6 2 2 2 4 2 2" xfId="24238" xr:uid="{00000000-0005-0000-0000-0000AE5E0000}"/>
    <cellStyle name="Total 6 2 2 2 4 2 2 2" xfId="24239" xr:uid="{00000000-0005-0000-0000-0000AF5E0000}"/>
    <cellStyle name="Total 6 2 2 2 4 2 3" xfId="24240" xr:uid="{00000000-0005-0000-0000-0000B05E0000}"/>
    <cellStyle name="Total 6 2 2 2 4 2 3 2" xfId="24241" xr:uid="{00000000-0005-0000-0000-0000B15E0000}"/>
    <cellStyle name="Total 6 2 2 2 4 2 4" xfId="24242" xr:uid="{00000000-0005-0000-0000-0000B25E0000}"/>
    <cellStyle name="Total 6 2 2 2 4 3" xfId="24243" xr:uid="{00000000-0005-0000-0000-0000B35E0000}"/>
    <cellStyle name="Total 6 2 2 2 4 3 2" xfId="24244" xr:uid="{00000000-0005-0000-0000-0000B45E0000}"/>
    <cellStyle name="Total 6 2 2 2 4 3 3" xfId="25781" xr:uid="{00000000-0005-0000-0000-0000B5640000}"/>
    <cellStyle name="Total 6 2 2 2 4 4" xfId="24245" xr:uid="{00000000-0005-0000-0000-0000B55E0000}"/>
    <cellStyle name="Total 6 2 2 2 4 4 2" xfId="24246" xr:uid="{00000000-0005-0000-0000-0000B65E0000}"/>
    <cellStyle name="Total 6 2 2 2 4 5" xfId="24247" xr:uid="{00000000-0005-0000-0000-0000B75E0000}"/>
    <cellStyle name="Total 6 2 2 2 4 6" xfId="29118" xr:uid="{00000000-0005-0000-0000-0000BE710000}"/>
    <cellStyle name="Total 6 2 2 2 5" xfId="24248" xr:uid="{00000000-0005-0000-0000-0000B85E0000}"/>
    <cellStyle name="Total 6 2 2 2 5 2" xfId="24249" xr:uid="{00000000-0005-0000-0000-0000B95E0000}"/>
    <cellStyle name="Total 6 2 2 2 5 2 2" xfId="24250" xr:uid="{00000000-0005-0000-0000-0000BA5E0000}"/>
    <cellStyle name="Total 6 2 2 2 5 2 2 2" xfId="29491" xr:uid="{00000000-0005-0000-0000-000033730000}"/>
    <cellStyle name="Total 6 2 2 2 5 3" xfId="24251" xr:uid="{00000000-0005-0000-0000-0000BB5E0000}"/>
    <cellStyle name="Total 6 2 2 2 5 3 2" xfId="24252" xr:uid="{00000000-0005-0000-0000-0000BC5E0000}"/>
    <cellStyle name="Total 6 2 2 2 5 3 2 2" xfId="29040" xr:uid="{00000000-0005-0000-0000-000070710000}"/>
    <cellStyle name="Total 6 2 2 2 5 3 3" xfId="28358" xr:uid="{00000000-0005-0000-0000-0000C66E0000}"/>
    <cellStyle name="Total 6 2 2 2 5 4" xfId="24253" xr:uid="{00000000-0005-0000-0000-0000BD5E0000}"/>
    <cellStyle name="Total 6 2 2 2 5 5" xfId="30577" xr:uid="{00000000-0005-0000-0000-000071770000}"/>
    <cellStyle name="Total 6 2 2 2 6" xfId="24254" xr:uid="{00000000-0005-0000-0000-0000BE5E0000}"/>
    <cellStyle name="Total 6 2 2 2 6 2" xfId="24255" xr:uid="{00000000-0005-0000-0000-0000BF5E0000}"/>
    <cellStyle name="Total 6 2 2 2 6 2 2" xfId="25665" xr:uid="{00000000-0005-0000-0000-000041640000}"/>
    <cellStyle name="Total 6 2 2 2 7" xfId="24256" xr:uid="{00000000-0005-0000-0000-0000C05E0000}"/>
    <cellStyle name="Total 6 2 2 2 7 2" xfId="24257" xr:uid="{00000000-0005-0000-0000-0000C15E0000}"/>
    <cellStyle name="Total 6 2 2 2 7 3" xfId="26689" xr:uid="{00000000-0005-0000-0000-000041680000}"/>
    <cellStyle name="Total 6 2 2 2 8" xfId="24258" xr:uid="{00000000-0005-0000-0000-0000C25E0000}"/>
    <cellStyle name="Total 6 2 2 2 8 2" xfId="26610" xr:uid="{00000000-0005-0000-0000-0000F2670000}"/>
    <cellStyle name="Total 6 2 2 2 9" xfId="28414" xr:uid="{00000000-0005-0000-0000-0000FE6E0000}"/>
    <cellStyle name="Total 6 2 2 3" xfId="1438" xr:uid="{00000000-0005-0000-0000-00009E050000}"/>
    <cellStyle name="Total 6 2 2 3 2" xfId="1700" xr:uid="{00000000-0005-0000-0000-0000A4060000}"/>
    <cellStyle name="Total 6 2 2 3 2 2" xfId="2685" xr:uid="{00000000-0005-0000-0000-00007D0A0000}"/>
    <cellStyle name="Total 6 2 2 3 2 2 2" xfId="24259" xr:uid="{00000000-0005-0000-0000-0000C35E0000}"/>
    <cellStyle name="Total 6 2 2 3 2 2 2 2" xfId="24260" xr:uid="{00000000-0005-0000-0000-0000C45E0000}"/>
    <cellStyle name="Total 6 2 2 3 2 2 2 2 2" xfId="24261" xr:uid="{00000000-0005-0000-0000-0000C55E0000}"/>
    <cellStyle name="Total 6 2 2 3 2 2 2 3" xfId="24262" xr:uid="{00000000-0005-0000-0000-0000C65E0000}"/>
    <cellStyle name="Total 6 2 2 3 2 2 2 3 2" xfId="24263" xr:uid="{00000000-0005-0000-0000-0000C75E0000}"/>
    <cellStyle name="Total 6 2 2 3 2 2 2 3 3" xfId="29645" xr:uid="{00000000-0005-0000-0000-0000CD730000}"/>
    <cellStyle name="Total 6 2 2 3 2 2 2 4" xfId="24264" xr:uid="{00000000-0005-0000-0000-0000C85E0000}"/>
    <cellStyle name="Total 6 2 2 3 2 2 3" xfId="24265" xr:uid="{00000000-0005-0000-0000-0000C95E0000}"/>
    <cellStyle name="Total 6 2 2 3 2 2 3 2" xfId="24266" xr:uid="{00000000-0005-0000-0000-0000CA5E0000}"/>
    <cellStyle name="Total 6 2 2 3 2 2 4" xfId="24267" xr:uid="{00000000-0005-0000-0000-0000CB5E0000}"/>
    <cellStyle name="Total 6 2 2 3 2 2 4 2" xfId="24268" xr:uid="{00000000-0005-0000-0000-0000CC5E0000}"/>
    <cellStyle name="Total 6 2 2 3 2 2 5" xfId="24269" xr:uid="{00000000-0005-0000-0000-0000CD5E0000}"/>
    <cellStyle name="Total 6 2 2 3 2 2 6" xfId="31294" xr:uid="{00000000-0005-0000-0000-00003E7A0000}"/>
    <cellStyle name="Total 6 2 2 3 2 3" xfId="24270" xr:uid="{00000000-0005-0000-0000-0000CE5E0000}"/>
    <cellStyle name="Total 6 2 2 3 2 3 2" xfId="24271" xr:uid="{00000000-0005-0000-0000-0000CF5E0000}"/>
    <cellStyle name="Total 6 2 2 3 2 3 2 2" xfId="24272" xr:uid="{00000000-0005-0000-0000-0000D05E0000}"/>
    <cellStyle name="Total 6 2 2 3 2 3 3" xfId="24273" xr:uid="{00000000-0005-0000-0000-0000D15E0000}"/>
    <cellStyle name="Total 6 2 2 3 2 3 3 2" xfId="24274" xr:uid="{00000000-0005-0000-0000-0000D25E0000}"/>
    <cellStyle name="Total 6 2 2 3 2 3 4" xfId="24275" xr:uid="{00000000-0005-0000-0000-0000D35E0000}"/>
    <cellStyle name="Total 6 2 2 3 2 3 4 2" xfId="29945" xr:uid="{00000000-0005-0000-0000-0000F9740000}"/>
    <cellStyle name="Total 6 2 2 3 2 4" xfId="24276" xr:uid="{00000000-0005-0000-0000-0000D45E0000}"/>
    <cellStyle name="Total 6 2 2 3 2 4 2" xfId="24277" xr:uid="{00000000-0005-0000-0000-0000D55E0000}"/>
    <cellStyle name="Total 6 2 2 3 2 5" xfId="24278" xr:uid="{00000000-0005-0000-0000-0000D65E0000}"/>
    <cellStyle name="Total 6 2 2 3 2 5 2" xfId="24279" xr:uid="{00000000-0005-0000-0000-0000D75E0000}"/>
    <cellStyle name="Total 6 2 2 3 2 6" xfId="24280" xr:uid="{00000000-0005-0000-0000-0000D85E0000}"/>
    <cellStyle name="Total 6 2 2 3 2 7" xfId="30192" xr:uid="{00000000-0005-0000-0000-0000F0750000}"/>
    <cellStyle name="Total 6 2 2 3 3" xfId="2429" xr:uid="{00000000-0005-0000-0000-00007D090000}"/>
    <cellStyle name="Total 6 2 2 3 3 2" xfId="24281" xr:uid="{00000000-0005-0000-0000-0000D95E0000}"/>
    <cellStyle name="Total 6 2 2 3 3 2 2" xfId="24282" xr:uid="{00000000-0005-0000-0000-0000DA5E0000}"/>
    <cellStyle name="Total 6 2 2 3 3 2 2 2" xfId="24283" xr:uid="{00000000-0005-0000-0000-0000DB5E0000}"/>
    <cellStyle name="Total 6 2 2 3 3 2 2 3" xfId="26323" xr:uid="{00000000-0005-0000-0000-0000D3660000}"/>
    <cellStyle name="Total 6 2 2 3 3 2 3" xfId="24284" xr:uid="{00000000-0005-0000-0000-0000DC5E0000}"/>
    <cellStyle name="Total 6 2 2 3 3 2 3 2" xfId="24285" xr:uid="{00000000-0005-0000-0000-0000DD5E0000}"/>
    <cellStyle name="Total 6 2 2 3 3 2 3 2 2" xfId="30919" xr:uid="{00000000-0005-0000-0000-0000C7780000}"/>
    <cellStyle name="Total 6 2 2 3 3 2 4" xfId="24286" xr:uid="{00000000-0005-0000-0000-0000DE5E0000}"/>
    <cellStyle name="Total 6 2 2 3 3 2 5" xfId="28216" xr:uid="{00000000-0005-0000-0000-0000386E0000}"/>
    <cellStyle name="Total 6 2 2 3 3 3" xfId="24287" xr:uid="{00000000-0005-0000-0000-0000DF5E0000}"/>
    <cellStyle name="Total 6 2 2 3 3 3 2" xfId="24288" xr:uid="{00000000-0005-0000-0000-0000E05E0000}"/>
    <cellStyle name="Total 6 2 2 3 3 3 2 2" xfId="26017" xr:uid="{00000000-0005-0000-0000-0000A1650000}"/>
    <cellStyle name="Total 6 2 2 3 3 4" xfId="24289" xr:uid="{00000000-0005-0000-0000-0000E15E0000}"/>
    <cellStyle name="Total 6 2 2 3 3 4 2" xfId="24290" xr:uid="{00000000-0005-0000-0000-0000E25E0000}"/>
    <cellStyle name="Total 6 2 2 3 3 4 2 2" xfId="26897" xr:uid="{00000000-0005-0000-0000-000011690000}"/>
    <cellStyle name="Total 6 2 2 3 3 5" xfId="24291" xr:uid="{00000000-0005-0000-0000-0000E35E0000}"/>
    <cellStyle name="Total 6 2 2 3 4" xfId="24292" xr:uid="{00000000-0005-0000-0000-0000E45E0000}"/>
    <cellStyle name="Total 6 2 2 3 4 2" xfId="24293" xr:uid="{00000000-0005-0000-0000-0000E55E0000}"/>
    <cellStyle name="Total 6 2 2 3 4 2 2" xfId="24294" xr:uid="{00000000-0005-0000-0000-0000E65E0000}"/>
    <cellStyle name="Total 6 2 2 3 4 3" xfId="24295" xr:uid="{00000000-0005-0000-0000-0000E75E0000}"/>
    <cellStyle name="Total 6 2 2 3 4 3 2" xfId="24296" xr:uid="{00000000-0005-0000-0000-0000E85E0000}"/>
    <cellStyle name="Total 6 2 2 3 4 3 3" xfId="28434" xr:uid="{00000000-0005-0000-0000-0000126F0000}"/>
    <cellStyle name="Total 6 2 2 3 4 4" xfId="24297" xr:uid="{00000000-0005-0000-0000-0000E95E0000}"/>
    <cellStyle name="Total 6 2 2 3 5" xfId="24298" xr:uid="{00000000-0005-0000-0000-0000EA5E0000}"/>
    <cellStyle name="Total 6 2 2 3 5 2" xfId="24299" xr:uid="{00000000-0005-0000-0000-0000EB5E0000}"/>
    <cellStyle name="Total 6 2 2 3 6" xfId="24300" xr:uid="{00000000-0005-0000-0000-0000EC5E0000}"/>
    <cellStyle name="Total 6 2 2 3 6 2" xfId="24301" xr:uid="{00000000-0005-0000-0000-0000ED5E0000}"/>
    <cellStyle name="Total 6 2 2 3 6 3" xfId="25694" xr:uid="{00000000-0005-0000-0000-00005E640000}"/>
    <cellStyle name="Total 6 2 2 3 7" xfId="24302" xr:uid="{00000000-0005-0000-0000-0000EE5E0000}"/>
    <cellStyle name="Total 6 2 2 3 8" xfId="31528" xr:uid="{00000000-0005-0000-0000-0000287B0000}"/>
    <cellStyle name="Total 6 2 2 4" xfId="1292" xr:uid="{00000000-0005-0000-0000-00000C050000}"/>
    <cellStyle name="Total 6 2 2 4 2" xfId="2283" xr:uid="{00000000-0005-0000-0000-0000EB080000}"/>
    <cellStyle name="Total 6 2 2 4 2 2" xfId="24303" xr:uid="{00000000-0005-0000-0000-0000EF5E0000}"/>
    <cellStyle name="Total 6 2 2 4 2 2 2" xfId="24304" xr:uid="{00000000-0005-0000-0000-0000F05E0000}"/>
    <cellStyle name="Total 6 2 2 4 2 2 2 2" xfId="24305" xr:uid="{00000000-0005-0000-0000-0000F15E0000}"/>
    <cellStyle name="Total 6 2 2 4 2 2 2 2 2" xfId="29070" xr:uid="{00000000-0005-0000-0000-00008E710000}"/>
    <cellStyle name="Total 6 2 2 4 2 2 3" xfId="24306" xr:uid="{00000000-0005-0000-0000-0000F25E0000}"/>
    <cellStyle name="Total 6 2 2 4 2 2 3 2" xfId="24307" xr:uid="{00000000-0005-0000-0000-0000F35E0000}"/>
    <cellStyle name="Total 6 2 2 4 2 2 3 3" xfId="26662" xr:uid="{00000000-0005-0000-0000-000026680000}"/>
    <cellStyle name="Total 6 2 2 4 2 2 4" xfId="24308" xr:uid="{00000000-0005-0000-0000-0000F45E0000}"/>
    <cellStyle name="Total 6 2 2 4 2 2 5" xfId="25100" xr:uid="{00000000-0005-0000-0000-00000C620000}"/>
    <cellStyle name="Total 6 2 2 4 2 3" xfId="24309" xr:uid="{00000000-0005-0000-0000-0000F55E0000}"/>
    <cellStyle name="Total 6 2 2 4 2 3 2" xfId="24310" xr:uid="{00000000-0005-0000-0000-0000F65E0000}"/>
    <cellStyle name="Total 6 2 2 4 2 4" xfId="24311" xr:uid="{00000000-0005-0000-0000-0000F75E0000}"/>
    <cellStyle name="Total 6 2 2 4 2 4 2" xfId="24312" xr:uid="{00000000-0005-0000-0000-0000F85E0000}"/>
    <cellStyle name="Total 6 2 2 4 2 4 3" xfId="29117" xr:uid="{00000000-0005-0000-0000-0000BD710000}"/>
    <cellStyle name="Total 6 2 2 4 2 5" xfId="24313" xr:uid="{00000000-0005-0000-0000-0000F95E0000}"/>
    <cellStyle name="Total 6 2 2 4 3" xfId="24314" xr:uid="{00000000-0005-0000-0000-0000FA5E0000}"/>
    <cellStyle name="Total 6 2 2 4 3 2" xfId="24315" xr:uid="{00000000-0005-0000-0000-0000FB5E0000}"/>
    <cellStyle name="Total 6 2 2 4 3 2 2" xfId="24316" xr:uid="{00000000-0005-0000-0000-0000FC5E0000}"/>
    <cellStyle name="Total 6 2 2 4 3 2 2 2" xfId="30288" xr:uid="{00000000-0005-0000-0000-000050760000}"/>
    <cellStyle name="Total 6 2 2 4 3 2 3" xfId="27263" xr:uid="{00000000-0005-0000-0000-00007F6A0000}"/>
    <cellStyle name="Total 6 2 2 4 3 3" xfId="24317" xr:uid="{00000000-0005-0000-0000-0000FD5E0000}"/>
    <cellStyle name="Total 6 2 2 4 3 3 2" xfId="24318" xr:uid="{00000000-0005-0000-0000-0000FE5E0000}"/>
    <cellStyle name="Total 6 2 2 4 3 3 3" xfId="27549" xr:uid="{00000000-0005-0000-0000-00009D6B0000}"/>
    <cellStyle name="Total 6 2 2 4 3 4" xfId="24319" xr:uid="{00000000-0005-0000-0000-0000FF5E0000}"/>
    <cellStyle name="Total 6 2 2 4 4" xfId="24320" xr:uid="{00000000-0005-0000-0000-0000005F0000}"/>
    <cellStyle name="Total 6 2 2 4 4 2" xfId="24321" xr:uid="{00000000-0005-0000-0000-0000015F0000}"/>
    <cellStyle name="Total 6 2 2 4 5" xfId="24322" xr:uid="{00000000-0005-0000-0000-0000025F0000}"/>
    <cellStyle name="Total 6 2 2 4 5 2" xfId="24323" xr:uid="{00000000-0005-0000-0000-0000035F0000}"/>
    <cellStyle name="Total 6 2 2 4 5 3" xfId="30696" xr:uid="{00000000-0005-0000-0000-0000E8770000}"/>
    <cellStyle name="Total 6 2 2 4 6" xfId="24324" xr:uid="{00000000-0005-0000-0000-0000045F0000}"/>
    <cellStyle name="Total 6 2 2 4 7" xfId="31666" xr:uid="{00000000-0005-0000-0000-0000B27B0000}"/>
    <cellStyle name="Total 6 2 2 5" xfId="1554" xr:uid="{00000000-0005-0000-0000-000012060000}"/>
    <cellStyle name="Total 6 2 2 5 2" xfId="2539" xr:uid="{00000000-0005-0000-0000-0000EB090000}"/>
    <cellStyle name="Total 6 2 2 5 2 2" xfId="24325" xr:uid="{00000000-0005-0000-0000-0000055F0000}"/>
    <cellStyle name="Total 6 2 2 5 2 2 2" xfId="24326" xr:uid="{00000000-0005-0000-0000-0000065F0000}"/>
    <cellStyle name="Total 6 2 2 5 2 2 2 2" xfId="24327" xr:uid="{00000000-0005-0000-0000-0000075F0000}"/>
    <cellStyle name="Total 6 2 2 5 2 2 3" xfId="24328" xr:uid="{00000000-0005-0000-0000-0000085F0000}"/>
    <cellStyle name="Total 6 2 2 5 2 2 3 2" xfId="24329" xr:uid="{00000000-0005-0000-0000-0000095F0000}"/>
    <cellStyle name="Total 6 2 2 5 2 2 3 3" xfId="30990" xr:uid="{00000000-0005-0000-0000-00000E790000}"/>
    <cellStyle name="Total 6 2 2 5 2 2 4" xfId="24330" xr:uid="{00000000-0005-0000-0000-00000A5F0000}"/>
    <cellStyle name="Total 6 2 2 5 2 2 4 2" xfId="28115" xr:uid="{00000000-0005-0000-0000-0000D36D0000}"/>
    <cellStyle name="Total 6 2 2 5 2 3" xfId="24331" xr:uid="{00000000-0005-0000-0000-00000B5F0000}"/>
    <cellStyle name="Total 6 2 2 5 2 3 2" xfId="24332" xr:uid="{00000000-0005-0000-0000-00000C5F0000}"/>
    <cellStyle name="Total 6 2 2 5 2 4" xfId="24333" xr:uid="{00000000-0005-0000-0000-00000D5F0000}"/>
    <cellStyle name="Total 6 2 2 5 2 4 2" xfId="24334" xr:uid="{00000000-0005-0000-0000-00000E5F0000}"/>
    <cellStyle name="Total 6 2 2 5 2 4 2 2" xfId="29641" xr:uid="{00000000-0005-0000-0000-0000C9730000}"/>
    <cellStyle name="Total 6 2 2 5 2 4 3" xfId="29342" xr:uid="{00000000-0005-0000-0000-00009E720000}"/>
    <cellStyle name="Total 6 2 2 5 2 5" xfId="24335" xr:uid="{00000000-0005-0000-0000-00000F5F0000}"/>
    <cellStyle name="Total 6 2 2 5 3" xfId="24336" xr:uid="{00000000-0005-0000-0000-0000105F0000}"/>
    <cellStyle name="Total 6 2 2 5 3 2" xfId="24337" xr:uid="{00000000-0005-0000-0000-0000115F0000}"/>
    <cellStyle name="Total 6 2 2 5 3 2 2" xfId="24338" xr:uid="{00000000-0005-0000-0000-0000125F0000}"/>
    <cellStyle name="Total 6 2 2 5 3 3" xfId="24339" xr:uid="{00000000-0005-0000-0000-0000135F0000}"/>
    <cellStyle name="Total 6 2 2 5 3 3 2" xfId="24340" xr:uid="{00000000-0005-0000-0000-0000145F0000}"/>
    <cellStyle name="Total 6 2 2 5 3 3 2 2" xfId="25508" xr:uid="{00000000-0005-0000-0000-0000A4630000}"/>
    <cellStyle name="Total 6 2 2 5 3 4" xfId="24341" xr:uid="{00000000-0005-0000-0000-0000155F0000}"/>
    <cellStyle name="Total 6 2 2 5 4" xfId="24342" xr:uid="{00000000-0005-0000-0000-0000165F0000}"/>
    <cellStyle name="Total 6 2 2 5 4 2" xfId="24343" xr:uid="{00000000-0005-0000-0000-0000175F0000}"/>
    <cellStyle name="Total 6 2 2 5 4 3" xfId="25926" xr:uid="{00000000-0005-0000-0000-000046650000}"/>
    <cellStyle name="Total 6 2 2 5 5" xfId="24344" xr:uid="{00000000-0005-0000-0000-0000185F0000}"/>
    <cellStyle name="Total 6 2 2 5 5 2" xfId="24345" xr:uid="{00000000-0005-0000-0000-0000195F0000}"/>
    <cellStyle name="Total 6 2 2 5 6" xfId="24346" xr:uid="{00000000-0005-0000-0000-00001A5F0000}"/>
    <cellStyle name="Total 6 2 2 5 7" xfId="31768" xr:uid="{00000000-0005-0000-0000-0000187C0000}"/>
    <cellStyle name="Total 6 2 2 6" xfId="2031" xr:uid="{00000000-0005-0000-0000-0000EF070000}"/>
    <cellStyle name="Total 6 2 2 6 2" xfId="24347" xr:uid="{00000000-0005-0000-0000-00001B5F0000}"/>
    <cellStyle name="Total 6 2 2 6 2 2" xfId="24348" xr:uid="{00000000-0005-0000-0000-00001C5F0000}"/>
    <cellStyle name="Total 6 2 2 6 2 2 2" xfId="24349" xr:uid="{00000000-0005-0000-0000-00001D5F0000}"/>
    <cellStyle name="Total 6 2 2 6 2 2 2 2" xfId="25651" xr:uid="{00000000-0005-0000-0000-000033640000}"/>
    <cellStyle name="Total 6 2 2 6 2 3" xfId="24350" xr:uid="{00000000-0005-0000-0000-00001E5F0000}"/>
    <cellStyle name="Total 6 2 2 6 2 3 2" xfId="24351" xr:uid="{00000000-0005-0000-0000-00001F5F0000}"/>
    <cellStyle name="Total 6 2 2 6 2 4" xfId="24352" xr:uid="{00000000-0005-0000-0000-0000205F0000}"/>
    <cellStyle name="Total 6 2 2 6 2 5" xfId="29596" xr:uid="{00000000-0005-0000-0000-00009C730000}"/>
    <cellStyle name="Total 6 2 2 6 3" xfId="24353" xr:uid="{00000000-0005-0000-0000-0000215F0000}"/>
    <cellStyle name="Total 6 2 2 6 3 2" xfId="24354" xr:uid="{00000000-0005-0000-0000-0000225F0000}"/>
    <cellStyle name="Total 6 2 2 6 3 2 2" xfId="26729" xr:uid="{00000000-0005-0000-0000-000069680000}"/>
    <cellStyle name="Total 6 2 2 6 4" xfId="24355" xr:uid="{00000000-0005-0000-0000-0000235F0000}"/>
    <cellStyle name="Total 6 2 2 6 4 2" xfId="24356" xr:uid="{00000000-0005-0000-0000-0000245F0000}"/>
    <cellStyle name="Total 6 2 2 6 5" xfId="24357" xr:uid="{00000000-0005-0000-0000-0000255F0000}"/>
    <cellStyle name="Total 6 2 2 6 6" xfId="26133" xr:uid="{00000000-0005-0000-0000-000015660000}"/>
    <cellStyle name="Total 6 2 2 7" xfId="2856" xr:uid="{00000000-0005-0000-0000-0000280B0000}"/>
    <cellStyle name="Total 6 2 2 7 2" xfId="24358" xr:uid="{00000000-0005-0000-0000-0000265F0000}"/>
    <cellStyle name="Total 6 2 2 7 2 2" xfId="24359" xr:uid="{00000000-0005-0000-0000-0000275F0000}"/>
    <cellStyle name="Total 6 2 2 7 2 2 2" xfId="30129" xr:uid="{00000000-0005-0000-0000-0000B1750000}"/>
    <cellStyle name="Total 6 2 2 7 2 3" xfId="25818" xr:uid="{00000000-0005-0000-0000-0000DA640000}"/>
    <cellStyle name="Total 6 2 2 7 3" xfId="24360" xr:uid="{00000000-0005-0000-0000-0000285F0000}"/>
    <cellStyle name="Total 6 2 2 7 3 2" xfId="24361" xr:uid="{00000000-0005-0000-0000-0000295F0000}"/>
    <cellStyle name="Total 6 2 2 7 4" xfId="24362" xr:uid="{00000000-0005-0000-0000-00002A5F0000}"/>
    <cellStyle name="Total 6 2 2 7 4 2" xfId="30088" xr:uid="{00000000-0005-0000-0000-000088750000}"/>
    <cellStyle name="Total 6 2 2 8" xfId="24363" xr:uid="{00000000-0005-0000-0000-00002B5F0000}"/>
    <cellStyle name="Total 6 2 2 8 2" xfId="24364" xr:uid="{00000000-0005-0000-0000-00002C5F0000}"/>
    <cellStyle name="Total 6 2 2 9" xfId="24365" xr:uid="{00000000-0005-0000-0000-00002D5F0000}"/>
    <cellStyle name="Total 6 2 2 9 2" xfId="24366" xr:uid="{00000000-0005-0000-0000-00002E5F0000}"/>
    <cellStyle name="Total 6 2 2 9 3" xfId="27614" xr:uid="{00000000-0005-0000-0000-0000DE6B0000}"/>
    <cellStyle name="Total 6 2 3" xfId="1230" xr:uid="{00000000-0005-0000-0000-0000CE040000}"/>
    <cellStyle name="Total 6 2 3 2" xfId="1348" xr:uid="{00000000-0005-0000-0000-000044050000}"/>
    <cellStyle name="Total 6 2 3 2 2" xfId="2339" xr:uid="{00000000-0005-0000-0000-000023090000}"/>
    <cellStyle name="Total 6 2 3 2 2 2" xfId="24367" xr:uid="{00000000-0005-0000-0000-00002F5F0000}"/>
    <cellStyle name="Total 6 2 3 2 2 2 2" xfId="24368" xr:uid="{00000000-0005-0000-0000-0000305F0000}"/>
    <cellStyle name="Total 6 2 3 2 2 2 2 2" xfId="24369" xr:uid="{00000000-0005-0000-0000-0000315F0000}"/>
    <cellStyle name="Total 6 2 3 2 2 2 3" xfId="24370" xr:uid="{00000000-0005-0000-0000-0000325F0000}"/>
    <cellStyle name="Total 6 2 3 2 2 2 3 2" xfId="24371" xr:uid="{00000000-0005-0000-0000-0000335F0000}"/>
    <cellStyle name="Total 6 2 3 2 2 2 4" xfId="24372" xr:uid="{00000000-0005-0000-0000-0000345F0000}"/>
    <cellStyle name="Total 6 2 3 2 2 2 4 2" xfId="25499" xr:uid="{00000000-0005-0000-0000-00009B630000}"/>
    <cellStyle name="Total 6 2 3 2 2 3" xfId="24373" xr:uid="{00000000-0005-0000-0000-0000355F0000}"/>
    <cellStyle name="Total 6 2 3 2 2 3 2" xfId="24374" xr:uid="{00000000-0005-0000-0000-0000365F0000}"/>
    <cellStyle name="Total 6 2 3 2 2 4" xfId="24375" xr:uid="{00000000-0005-0000-0000-0000375F0000}"/>
    <cellStyle name="Total 6 2 3 2 2 4 2" xfId="24376" xr:uid="{00000000-0005-0000-0000-0000385F0000}"/>
    <cellStyle name="Total 6 2 3 2 2 5" xfId="24377" xr:uid="{00000000-0005-0000-0000-0000395F0000}"/>
    <cellStyle name="Total 6 2 3 2 2 5 2" xfId="28166" xr:uid="{00000000-0005-0000-0000-0000066E0000}"/>
    <cellStyle name="Total 6 2 3 2 2 6" xfId="26075" xr:uid="{00000000-0005-0000-0000-0000DB650000}"/>
    <cellStyle name="Total 6 2 3 2 3" xfId="24378" xr:uid="{00000000-0005-0000-0000-00003A5F0000}"/>
    <cellStyle name="Total 6 2 3 2 3 2" xfId="24379" xr:uid="{00000000-0005-0000-0000-00003B5F0000}"/>
    <cellStyle name="Total 6 2 3 2 3 2 2" xfId="24380" xr:uid="{00000000-0005-0000-0000-00003C5F0000}"/>
    <cellStyle name="Total 6 2 3 2 3 2 3" xfId="26630" xr:uid="{00000000-0005-0000-0000-000006680000}"/>
    <cellStyle name="Total 6 2 3 2 3 3" xfId="24381" xr:uid="{00000000-0005-0000-0000-00003D5F0000}"/>
    <cellStyle name="Total 6 2 3 2 3 3 2" xfId="24382" xr:uid="{00000000-0005-0000-0000-00003E5F0000}"/>
    <cellStyle name="Total 6 2 3 2 3 4" xfId="24383" xr:uid="{00000000-0005-0000-0000-00003F5F0000}"/>
    <cellStyle name="Total 6 2 3 2 3 5" xfId="29665" xr:uid="{00000000-0005-0000-0000-0000E1730000}"/>
    <cellStyle name="Total 6 2 3 2 4" xfId="24384" xr:uid="{00000000-0005-0000-0000-0000405F0000}"/>
    <cellStyle name="Total 6 2 3 2 4 2" xfId="24385" xr:uid="{00000000-0005-0000-0000-0000415F0000}"/>
    <cellStyle name="Total 6 2 3 2 5" xfId="24386" xr:uid="{00000000-0005-0000-0000-0000425F0000}"/>
    <cellStyle name="Total 6 2 3 2 5 2" xfId="24387" xr:uid="{00000000-0005-0000-0000-0000435F0000}"/>
    <cellStyle name="Total 6 2 3 2 5 3" xfId="26592" xr:uid="{00000000-0005-0000-0000-0000E0670000}"/>
    <cellStyle name="Total 6 2 3 2 6" xfId="24388" xr:uid="{00000000-0005-0000-0000-0000445F0000}"/>
    <cellStyle name="Total 6 2 3 2 7" xfId="31690" xr:uid="{00000000-0005-0000-0000-0000CA7B0000}"/>
    <cellStyle name="Total 6 2 3 3" xfId="1610" xr:uid="{00000000-0005-0000-0000-00004A060000}"/>
    <cellStyle name="Total 6 2 3 3 2" xfId="2595" xr:uid="{00000000-0005-0000-0000-0000230A0000}"/>
    <cellStyle name="Total 6 2 3 3 2 2" xfId="24389" xr:uid="{00000000-0005-0000-0000-0000455F0000}"/>
    <cellStyle name="Total 6 2 3 3 2 2 2" xfId="24390" xr:uid="{00000000-0005-0000-0000-0000465F0000}"/>
    <cellStyle name="Total 6 2 3 3 2 2 2 2" xfId="24391" xr:uid="{00000000-0005-0000-0000-0000475F0000}"/>
    <cellStyle name="Total 6 2 3 3 2 2 2 2 2" xfId="26730" xr:uid="{00000000-0005-0000-0000-00006A680000}"/>
    <cellStyle name="Total 6 2 3 3 2 2 3" xfId="24392" xr:uid="{00000000-0005-0000-0000-0000485F0000}"/>
    <cellStyle name="Total 6 2 3 3 2 2 3 2" xfId="24393" xr:uid="{00000000-0005-0000-0000-0000495F0000}"/>
    <cellStyle name="Total 6 2 3 3 2 2 4" xfId="24394" xr:uid="{00000000-0005-0000-0000-00004A5F0000}"/>
    <cellStyle name="Total 6 2 3 3 2 2 5" xfId="30016" xr:uid="{00000000-0005-0000-0000-000040750000}"/>
    <cellStyle name="Total 6 2 3 3 2 3" xfId="24395" xr:uid="{00000000-0005-0000-0000-00004B5F0000}"/>
    <cellStyle name="Total 6 2 3 3 2 3 2" xfId="24396" xr:uid="{00000000-0005-0000-0000-00004C5F0000}"/>
    <cellStyle name="Total 6 2 3 3 2 3 3" xfId="25919" xr:uid="{00000000-0005-0000-0000-00003F650000}"/>
    <cellStyle name="Total 6 2 3 3 2 4" xfId="24397" xr:uid="{00000000-0005-0000-0000-00004D5F0000}"/>
    <cellStyle name="Total 6 2 3 3 2 4 2" xfId="24398" xr:uid="{00000000-0005-0000-0000-00004E5F0000}"/>
    <cellStyle name="Total 6 2 3 3 2 5" xfId="24399" xr:uid="{00000000-0005-0000-0000-00004F5F0000}"/>
    <cellStyle name="Total 6 2 3 3 3" xfId="24400" xr:uid="{00000000-0005-0000-0000-0000505F0000}"/>
    <cellStyle name="Total 6 2 3 3 3 2" xfId="24401" xr:uid="{00000000-0005-0000-0000-0000515F0000}"/>
    <cellStyle name="Total 6 2 3 3 3 2 2" xfId="24402" xr:uid="{00000000-0005-0000-0000-0000525F0000}"/>
    <cellStyle name="Total 6 2 3 3 3 3" xfId="24403" xr:uid="{00000000-0005-0000-0000-0000535F0000}"/>
    <cellStyle name="Total 6 2 3 3 3 3 2" xfId="24404" xr:uid="{00000000-0005-0000-0000-0000545F0000}"/>
    <cellStyle name="Total 6 2 3 3 3 4" xfId="24405" xr:uid="{00000000-0005-0000-0000-0000555F0000}"/>
    <cellStyle name="Total 6 2 3 3 3 5" xfId="25388" xr:uid="{00000000-0005-0000-0000-00002C630000}"/>
    <cellStyle name="Total 6 2 3 3 4" xfId="24406" xr:uid="{00000000-0005-0000-0000-0000565F0000}"/>
    <cellStyle name="Total 6 2 3 3 4 2" xfId="24407" xr:uid="{00000000-0005-0000-0000-0000575F0000}"/>
    <cellStyle name="Total 6 2 3 3 5" xfId="24408" xr:uid="{00000000-0005-0000-0000-0000585F0000}"/>
    <cellStyle name="Total 6 2 3 3 5 2" xfId="24409" xr:uid="{00000000-0005-0000-0000-0000595F0000}"/>
    <cellStyle name="Total 6 2 3 3 6" xfId="24410" xr:uid="{00000000-0005-0000-0000-00005A5F0000}"/>
    <cellStyle name="Total 6 2 3 3 6 2" xfId="29488" xr:uid="{00000000-0005-0000-0000-000030730000}"/>
    <cellStyle name="Total 6 2 3 3 7" xfId="31800" xr:uid="{00000000-0005-0000-0000-0000387C0000}"/>
    <cellStyle name="Total 6 2 3 4" xfId="2228" xr:uid="{00000000-0005-0000-0000-0000B4080000}"/>
    <cellStyle name="Total 6 2 3 4 2" xfId="24411" xr:uid="{00000000-0005-0000-0000-00005B5F0000}"/>
    <cellStyle name="Total 6 2 3 4 2 2" xfId="24412" xr:uid="{00000000-0005-0000-0000-00005C5F0000}"/>
    <cellStyle name="Total 6 2 3 4 2 2 2" xfId="24413" xr:uid="{00000000-0005-0000-0000-00005D5F0000}"/>
    <cellStyle name="Total 6 2 3 4 2 2 3" xfId="25679" xr:uid="{00000000-0005-0000-0000-00004F640000}"/>
    <cellStyle name="Total 6 2 3 4 2 3" xfId="24414" xr:uid="{00000000-0005-0000-0000-00005E5F0000}"/>
    <cellStyle name="Total 6 2 3 4 2 3 2" xfId="24415" xr:uid="{00000000-0005-0000-0000-00005F5F0000}"/>
    <cellStyle name="Total 6 2 3 4 2 4" xfId="24416" xr:uid="{00000000-0005-0000-0000-0000605F0000}"/>
    <cellStyle name="Total 6 2 3 4 2 4 2" xfId="27127" xr:uid="{00000000-0005-0000-0000-0000F7690000}"/>
    <cellStyle name="Total 6 2 3 4 3" xfId="24417" xr:uid="{00000000-0005-0000-0000-0000615F0000}"/>
    <cellStyle name="Total 6 2 3 4 3 2" xfId="24418" xr:uid="{00000000-0005-0000-0000-0000625F0000}"/>
    <cellStyle name="Total 6 2 3 4 4" xfId="24419" xr:uid="{00000000-0005-0000-0000-0000635F0000}"/>
    <cellStyle name="Total 6 2 3 4 4 2" xfId="24420" xr:uid="{00000000-0005-0000-0000-0000645F0000}"/>
    <cellStyle name="Total 6 2 3 4 4 3" xfId="26340" xr:uid="{00000000-0005-0000-0000-0000E4660000}"/>
    <cellStyle name="Total 6 2 3 4 5" xfId="24421" xr:uid="{00000000-0005-0000-0000-0000655F0000}"/>
    <cellStyle name="Total 6 2 3 5" xfId="24422" xr:uid="{00000000-0005-0000-0000-0000665F0000}"/>
    <cellStyle name="Total 6 2 3 5 2" xfId="24423" xr:uid="{00000000-0005-0000-0000-0000675F0000}"/>
    <cellStyle name="Total 6 2 3 5 2 2" xfId="24424" xr:uid="{00000000-0005-0000-0000-0000685F0000}"/>
    <cellStyle name="Total 6 2 3 5 3" xfId="24425" xr:uid="{00000000-0005-0000-0000-0000695F0000}"/>
    <cellStyle name="Total 6 2 3 5 3 2" xfId="24426" xr:uid="{00000000-0005-0000-0000-00006A5F0000}"/>
    <cellStyle name="Total 6 2 3 5 4" xfId="24427" xr:uid="{00000000-0005-0000-0000-00006B5F0000}"/>
    <cellStyle name="Total 6 2 3 6" xfId="24428" xr:uid="{00000000-0005-0000-0000-00006C5F0000}"/>
    <cellStyle name="Total 6 2 3 6 2" xfId="24429" xr:uid="{00000000-0005-0000-0000-00006D5F0000}"/>
    <cellStyle name="Total 6 2 3 7" xfId="24430" xr:uid="{00000000-0005-0000-0000-00006E5F0000}"/>
    <cellStyle name="Total 6 2 3 7 2" xfId="24431" xr:uid="{00000000-0005-0000-0000-00006F5F0000}"/>
    <cellStyle name="Total 6 2 3 8" xfId="24432" xr:uid="{00000000-0005-0000-0000-0000705F0000}"/>
    <cellStyle name="Total 6 2 3 8 2" xfId="28314" xr:uid="{00000000-0005-0000-0000-00009A6E0000}"/>
    <cellStyle name="Total 6 2 3 9" xfId="31479" xr:uid="{00000000-0005-0000-0000-0000F77A0000}"/>
    <cellStyle name="Total 6 2 4" xfId="832" xr:uid="{00000000-0005-0000-0000-000040030000}"/>
    <cellStyle name="Total 6 2 4 2" xfId="1386" xr:uid="{00000000-0005-0000-0000-00006A050000}"/>
    <cellStyle name="Total 6 2 4 2 2" xfId="2377" xr:uid="{00000000-0005-0000-0000-000049090000}"/>
    <cellStyle name="Total 6 2 4 2 2 2" xfId="24433" xr:uid="{00000000-0005-0000-0000-0000715F0000}"/>
    <cellStyle name="Total 6 2 4 2 2 2 2" xfId="24434" xr:uid="{00000000-0005-0000-0000-0000725F0000}"/>
    <cellStyle name="Total 6 2 4 2 2 2 2 2" xfId="24435" xr:uid="{00000000-0005-0000-0000-0000735F0000}"/>
    <cellStyle name="Total 6 2 4 2 2 2 3" xfId="24436" xr:uid="{00000000-0005-0000-0000-0000745F0000}"/>
    <cellStyle name="Total 6 2 4 2 2 2 3 2" xfId="24437" xr:uid="{00000000-0005-0000-0000-0000755F0000}"/>
    <cellStyle name="Total 6 2 4 2 2 2 3 2 2" xfId="30765" xr:uid="{00000000-0005-0000-0000-00002D780000}"/>
    <cellStyle name="Total 6 2 4 2 2 2 3 3" xfId="29463" xr:uid="{00000000-0005-0000-0000-000017730000}"/>
    <cellStyle name="Total 6 2 4 2 2 2 4" xfId="24438" xr:uid="{00000000-0005-0000-0000-0000765F0000}"/>
    <cellStyle name="Total 6 2 4 2 2 2 4 2" xfId="29696" xr:uid="{00000000-0005-0000-0000-000000740000}"/>
    <cellStyle name="Total 6 2 4 2 2 3" xfId="24439" xr:uid="{00000000-0005-0000-0000-0000775F0000}"/>
    <cellStyle name="Total 6 2 4 2 2 3 2" xfId="24440" xr:uid="{00000000-0005-0000-0000-0000785F0000}"/>
    <cellStyle name="Total 6 2 4 2 2 4" xfId="24441" xr:uid="{00000000-0005-0000-0000-0000795F0000}"/>
    <cellStyle name="Total 6 2 4 2 2 4 2" xfId="24442" xr:uid="{00000000-0005-0000-0000-00007A5F0000}"/>
    <cellStyle name="Total 6 2 4 2 2 5" xfId="24443" xr:uid="{00000000-0005-0000-0000-00007B5F0000}"/>
    <cellStyle name="Total 6 2 4 2 3" xfId="24444" xr:uid="{00000000-0005-0000-0000-00007C5F0000}"/>
    <cellStyle name="Total 6 2 4 2 3 2" xfId="24445" xr:uid="{00000000-0005-0000-0000-00007D5F0000}"/>
    <cellStyle name="Total 6 2 4 2 3 2 2" xfId="24446" xr:uid="{00000000-0005-0000-0000-00007E5F0000}"/>
    <cellStyle name="Total 6 2 4 2 3 2 3" xfId="28074" xr:uid="{00000000-0005-0000-0000-0000AA6D0000}"/>
    <cellStyle name="Total 6 2 4 2 3 3" xfId="24447" xr:uid="{00000000-0005-0000-0000-00007F5F0000}"/>
    <cellStyle name="Total 6 2 4 2 3 3 2" xfId="24448" xr:uid="{00000000-0005-0000-0000-0000805F0000}"/>
    <cellStyle name="Total 6 2 4 2 3 3 3" xfId="29790" xr:uid="{00000000-0005-0000-0000-00005E740000}"/>
    <cellStyle name="Total 6 2 4 2 3 4" xfId="24449" xr:uid="{00000000-0005-0000-0000-0000815F0000}"/>
    <cellStyle name="Total 6 2 4 2 3 5" xfId="26004" xr:uid="{00000000-0005-0000-0000-000094650000}"/>
    <cellStyle name="Total 6 2 4 2 4" xfId="24450" xr:uid="{00000000-0005-0000-0000-0000825F0000}"/>
    <cellStyle name="Total 6 2 4 2 4 2" xfId="24451" xr:uid="{00000000-0005-0000-0000-0000835F0000}"/>
    <cellStyle name="Total 6 2 4 2 4 2 2" xfId="29949" xr:uid="{00000000-0005-0000-0000-0000FD740000}"/>
    <cellStyle name="Total 6 2 4 2 5" xfId="24452" xr:uid="{00000000-0005-0000-0000-0000845F0000}"/>
    <cellStyle name="Total 6 2 4 2 5 2" xfId="24453" xr:uid="{00000000-0005-0000-0000-0000855F0000}"/>
    <cellStyle name="Total 6 2 4 2 6" xfId="24454" xr:uid="{00000000-0005-0000-0000-0000865F0000}"/>
    <cellStyle name="Total 6 2 4 2 6 2" xfId="27744" xr:uid="{00000000-0005-0000-0000-0000606C0000}"/>
    <cellStyle name="Total 6 2 4 2 7" xfId="31713" xr:uid="{00000000-0005-0000-0000-0000E17B0000}"/>
    <cellStyle name="Total 6 2 4 3" xfId="1648" xr:uid="{00000000-0005-0000-0000-000070060000}"/>
    <cellStyle name="Total 6 2 4 3 2" xfId="2633" xr:uid="{00000000-0005-0000-0000-0000490A0000}"/>
    <cellStyle name="Total 6 2 4 3 2 2" xfId="24455" xr:uid="{00000000-0005-0000-0000-0000875F0000}"/>
    <cellStyle name="Total 6 2 4 3 2 2 2" xfId="24456" xr:uid="{00000000-0005-0000-0000-0000885F0000}"/>
    <cellStyle name="Total 6 2 4 3 2 2 2 2" xfId="24457" xr:uid="{00000000-0005-0000-0000-0000895F0000}"/>
    <cellStyle name="Total 6 2 4 3 2 2 3" xfId="24458" xr:uid="{00000000-0005-0000-0000-00008A5F0000}"/>
    <cellStyle name="Total 6 2 4 3 2 2 3 2" xfId="24459" xr:uid="{00000000-0005-0000-0000-00008B5F0000}"/>
    <cellStyle name="Total 6 2 4 3 2 2 3 3" xfId="28253" xr:uid="{00000000-0005-0000-0000-00005D6E0000}"/>
    <cellStyle name="Total 6 2 4 3 2 2 4" xfId="24460" xr:uid="{00000000-0005-0000-0000-00008C5F0000}"/>
    <cellStyle name="Total 6 2 4 3 2 2 5" xfId="27020" xr:uid="{00000000-0005-0000-0000-00008C690000}"/>
    <cellStyle name="Total 6 2 4 3 2 3" xfId="24461" xr:uid="{00000000-0005-0000-0000-00008D5F0000}"/>
    <cellStyle name="Total 6 2 4 3 2 3 2" xfId="24462" xr:uid="{00000000-0005-0000-0000-00008E5F0000}"/>
    <cellStyle name="Total 6 2 4 3 2 4" xfId="24463" xr:uid="{00000000-0005-0000-0000-00008F5F0000}"/>
    <cellStyle name="Total 6 2 4 3 2 4 2" xfId="24464" xr:uid="{00000000-0005-0000-0000-0000905F0000}"/>
    <cellStyle name="Total 6 2 4 3 2 5" xfId="24465" xr:uid="{00000000-0005-0000-0000-0000915F0000}"/>
    <cellStyle name="Total 6 2 4 3 3" xfId="24466" xr:uid="{00000000-0005-0000-0000-0000925F0000}"/>
    <cellStyle name="Total 6 2 4 3 3 2" xfId="24467" xr:uid="{00000000-0005-0000-0000-0000935F0000}"/>
    <cellStyle name="Total 6 2 4 3 3 2 2" xfId="24468" xr:uid="{00000000-0005-0000-0000-0000945F0000}"/>
    <cellStyle name="Total 6 2 4 3 3 3" xfId="24469" xr:uid="{00000000-0005-0000-0000-0000955F0000}"/>
    <cellStyle name="Total 6 2 4 3 3 3 2" xfId="24470" xr:uid="{00000000-0005-0000-0000-0000965F0000}"/>
    <cellStyle name="Total 6 2 4 3 3 4" xfId="24471" xr:uid="{00000000-0005-0000-0000-0000975F0000}"/>
    <cellStyle name="Total 6 2 4 3 3 4 2" xfId="29281" xr:uid="{00000000-0005-0000-0000-000061720000}"/>
    <cellStyle name="Total 6 2 4 3 3 5" xfId="25237" xr:uid="{00000000-0005-0000-0000-000095620000}"/>
    <cellStyle name="Total 6 2 4 3 4" xfId="24472" xr:uid="{00000000-0005-0000-0000-0000985F0000}"/>
    <cellStyle name="Total 6 2 4 3 4 2" xfId="24473" xr:uid="{00000000-0005-0000-0000-0000995F0000}"/>
    <cellStyle name="Total 6 2 4 3 4 3" xfId="25635" xr:uid="{00000000-0005-0000-0000-000023640000}"/>
    <cellStyle name="Total 6 2 4 3 5" xfId="24474" xr:uid="{00000000-0005-0000-0000-00009A5F0000}"/>
    <cellStyle name="Total 6 2 4 3 5 2" xfId="24475" xr:uid="{00000000-0005-0000-0000-00009B5F0000}"/>
    <cellStyle name="Total 6 2 4 3 5 3" xfId="31220" xr:uid="{00000000-0005-0000-0000-0000F4790000}"/>
    <cellStyle name="Total 6 2 4 3 6" xfId="24476" xr:uid="{00000000-0005-0000-0000-00009C5F0000}"/>
    <cellStyle name="Total 6 2 4 3 7" xfId="30315" xr:uid="{00000000-0005-0000-0000-00006B760000}"/>
    <cellStyle name="Total 6 2 4 4" xfId="1895" xr:uid="{00000000-0005-0000-0000-000067070000}"/>
    <cellStyle name="Total 6 2 4 4 2" xfId="24477" xr:uid="{00000000-0005-0000-0000-00009D5F0000}"/>
    <cellStyle name="Total 6 2 4 4 2 2" xfId="24478" xr:uid="{00000000-0005-0000-0000-00009E5F0000}"/>
    <cellStyle name="Total 6 2 4 4 2 2 2" xfId="24479" xr:uid="{00000000-0005-0000-0000-00009F5F0000}"/>
    <cellStyle name="Total 6 2 4 4 2 3" xfId="24480" xr:uid="{00000000-0005-0000-0000-0000A05F0000}"/>
    <cellStyle name="Total 6 2 4 4 2 3 2" xfId="24481" xr:uid="{00000000-0005-0000-0000-0000A15F0000}"/>
    <cellStyle name="Total 6 2 4 4 2 3 3" xfId="27349" xr:uid="{00000000-0005-0000-0000-0000D56A0000}"/>
    <cellStyle name="Total 6 2 4 4 2 4" xfId="24482" xr:uid="{00000000-0005-0000-0000-0000A25F0000}"/>
    <cellStyle name="Total 6 2 4 4 2 5" xfId="29776" xr:uid="{00000000-0005-0000-0000-000050740000}"/>
    <cellStyle name="Total 6 2 4 4 3" xfId="24483" xr:uid="{00000000-0005-0000-0000-0000A35F0000}"/>
    <cellStyle name="Total 6 2 4 4 3 2" xfId="24484" xr:uid="{00000000-0005-0000-0000-0000A45F0000}"/>
    <cellStyle name="Total 6 2 4 4 3 3" xfId="30571" xr:uid="{00000000-0005-0000-0000-00006B770000}"/>
    <cellStyle name="Total 6 2 4 4 4" xfId="24485" xr:uid="{00000000-0005-0000-0000-0000A55F0000}"/>
    <cellStyle name="Total 6 2 4 4 4 2" xfId="24486" xr:uid="{00000000-0005-0000-0000-0000A65F0000}"/>
    <cellStyle name="Total 6 2 4 4 5" xfId="24487" xr:uid="{00000000-0005-0000-0000-0000A75F0000}"/>
    <cellStyle name="Total 6 2 4 4 6" xfId="31081" xr:uid="{00000000-0005-0000-0000-000069790000}"/>
    <cellStyle name="Total 6 2 4 5" xfId="24488" xr:uid="{00000000-0005-0000-0000-0000A85F0000}"/>
    <cellStyle name="Total 6 2 4 5 2" xfId="24489" xr:uid="{00000000-0005-0000-0000-0000A95F0000}"/>
    <cellStyle name="Total 6 2 4 5 2 2" xfId="24490" xr:uid="{00000000-0005-0000-0000-0000AA5F0000}"/>
    <cellStyle name="Total 6 2 4 5 2 2 2" xfId="26165" xr:uid="{00000000-0005-0000-0000-000035660000}"/>
    <cellStyle name="Total 6 2 4 5 3" xfId="24491" xr:uid="{00000000-0005-0000-0000-0000AB5F0000}"/>
    <cellStyle name="Total 6 2 4 5 3 2" xfId="24492" xr:uid="{00000000-0005-0000-0000-0000AC5F0000}"/>
    <cellStyle name="Total 6 2 4 5 3 3" xfId="28654" xr:uid="{00000000-0005-0000-0000-0000EE6F0000}"/>
    <cellStyle name="Total 6 2 4 5 4" xfId="24493" xr:uid="{00000000-0005-0000-0000-0000AD5F0000}"/>
    <cellStyle name="Total 6 2 4 5 5" xfId="26793" xr:uid="{00000000-0005-0000-0000-0000A9680000}"/>
    <cellStyle name="Total 6 2 4 6" xfId="24494" xr:uid="{00000000-0005-0000-0000-0000AE5F0000}"/>
    <cellStyle name="Total 6 2 4 6 2" xfId="24495" xr:uid="{00000000-0005-0000-0000-0000AF5F0000}"/>
    <cellStyle name="Total 6 2 4 6 2 2" xfId="30492" xr:uid="{00000000-0005-0000-0000-00001C770000}"/>
    <cellStyle name="Total 6 2 4 6 3" xfId="25160" xr:uid="{00000000-0005-0000-0000-000048620000}"/>
    <cellStyle name="Total 6 2 4 7" xfId="24496" xr:uid="{00000000-0005-0000-0000-0000B05F0000}"/>
    <cellStyle name="Total 6 2 4 7 2" xfId="24497" xr:uid="{00000000-0005-0000-0000-0000B15F0000}"/>
    <cellStyle name="Total 6 2 4 8" xfId="24498" xr:uid="{00000000-0005-0000-0000-0000B25F0000}"/>
    <cellStyle name="Total 6 2 5" xfId="691" xr:uid="{00000000-0005-0000-0000-0000B3020000}"/>
    <cellStyle name="Total 6 2 5 2" xfId="1858" xr:uid="{00000000-0005-0000-0000-000042070000}"/>
    <cellStyle name="Total 6 2 5 2 2" xfId="24499" xr:uid="{00000000-0005-0000-0000-0000B35F0000}"/>
    <cellStyle name="Total 6 2 5 2 2 2" xfId="24500" xr:uid="{00000000-0005-0000-0000-0000B45F0000}"/>
    <cellStyle name="Total 6 2 5 2 2 2 2" xfId="24501" xr:uid="{00000000-0005-0000-0000-0000B55F0000}"/>
    <cellStyle name="Total 6 2 5 2 2 2 2 2" xfId="29177" xr:uid="{00000000-0005-0000-0000-0000F9710000}"/>
    <cellStyle name="Total 6 2 5 2 2 3" xfId="24502" xr:uid="{00000000-0005-0000-0000-0000B65F0000}"/>
    <cellStyle name="Total 6 2 5 2 2 3 2" xfId="24503" xr:uid="{00000000-0005-0000-0000-0000B75F0000}"/>
    <cellStyle name="Total 6 2 5 2 2 4" xfId="24504" xr:uid="{00000000-0005-0000-0000-0000B85F0000}"/>
    <cellStyle name="Total 6 2 5 2 2 4 2" xfId="26563" xr:uid="{00000000-0005-0000-0000-0000C3670000}"/>
    <cellStyle name="Total 6 2 5 2 2 5" xfId="30685" xr:uid="{00000000-0005-0000-0000-0000DD770000}"/>
    <cellStyle name="Total 6 2 5 2 3" xfId="24505" xr:uid="{00000000-0005-0000-0000-0000B95F0000}"/>
    <cellStyle name="Total 6 2 5 2 3 2" xfId="24506" xr:uid="{00000000-0005-0000-0000-0000BA5F0000}"/>
    <cellStyle name="Total 6 2 5 2 4" xfId="24507" xr:uid="{00000000-0005-0000-0000-0000BB5F0000}"/>
    <cellStyle name="Total 6 2 5 2 4 2" xfId="24508" xr:uid="{00000000-0005-0000-0000-0000BC5F0000}"/>
    <cellStyle name="Total 6 2 5 2 4 3" xfId="26333" xr:uid="{00000000-0005-0000-0000-0000DD660000}"/>
    <cellStyle name="Total 6 2 5 2 5" xfId="24509" xr:uid="{00000000-0005-0000-0000-0000BD5F0000}"/>
    <cellStyle name="Total 6 2 5 2 6" xfId="32004" xr:uid="{00000000-0005-0000-0000-0000047D0000}"/>
    <cellStyle name="Total 6 2 5 3" xfId="24510" xr:uid="{00000000-0005-0000-0000-0000BE5F0000}"/>
    <cellStyle name="Total 6 2 5 3 2" xfId="24511" xr:uid="{00000000-0005-0000-0000-0000BF5F0000}"/>
    <cellStyle name="Total 6 2 5 3 2 2" xfId="24512" xr:uid="{00000000-0005-0000-0000-0000C05F0000}"/>
    <cellStyle name="Total 6 2 5 3 2 2 2" xfId="26568" xr:uid="{00000000-0005-0000-0000-0000C8670000}"/>
    <cellStyle name="Total 6 2 5 3 3" xfId="24513" xr:uid="{00000000-0005-0000-0000-0000C15F0000}"/>
    <cellStyle name="Total 6 2 5 3 3 2" xfId="24514" xr:uid="{00000000-0005-0000-0000-0000C25F0000}"/>
    <cellStyle name="Total 6 2 5 3 4" xfId="24515" xr:uid="{00000000-0005-0000-0000-0000C35F0000}"/>
    <cellStyle name="Total 6 2 5 3 5" xfId="32360" xr:uid="{00000000-0005-0000-0000-0000687E0000}"/>
    <cellStyle name="Total 6 2 5 4" xfId="24516" xr:uid="{00000000-0005-0000-0000-0000C45F0000}"/>
    <cellStyle name="Total 6 2 5 4 2" xfId="24517" xr:uid="{00000000-0005-0000-0000-0000C55F0000}"/>
    <cellStyle name="Total 6 2 5 5" xfId="24518" xr:uid="{00000000-0005-0000-0000-0000C65F0000}"/>
    <cellStyle name="Total 6 2 5 5 2" xfId="24519" xr:uid="{00000000-0005-0000-0000-0000C75F0000}"/>
    <cellStyle name="Total 6 2 5 6" xfId="24520" xr:uid="{00000000-0005-0000-0000-0000C85F0000}"/>
    <cellStyle name="Total 6 2 5 6 2" xfId="30287" xr:uid="{00000000-0005-0000-0000-00004F760000}"/>
    <cellStyle name="Total 6 2 5 7" xfId="26012" xr:uid="{00000000-0005-0000-0000-00009C650000}"/>
    <cellStyle name="Total 6 2 6" xfId="1126" xr:uid="{00000000-0005-0000-0000-000066040000}"/>
    <cellStyle name="Total 6 2 6 2" xfId="2130" xr:uid="{00000000-0005-0000-0000-000052080000}"/>
    <cellStyle name="Total 6 2 6 2 2" xfId="24521" xr:uid="{00000000-0005-0000-0000-0000C95F0000}"/>
    <cellStyle name="Total 6 2 6 2 2 2" xfId="24522" xr:uid="{00000000-0005-0000-0000-0000CA5F0000}"/>
    <cellStyle name="Total 6 2 6 2 2 2 2" xfId="24523" xr:uid="{00000000-0005-0000-0000-0000CB5F0000}"/>
    <cellStyle name="Total 6 2 6 2 2 2 3" xfId="28052" xr:uid="{00000000-0005-0000-0000-0000946D0000}"/>
    <cellStyle name="Total 6 2 6 2 2 3" xfId="24524" xr:uid="{00000000-0005-0000-0000-0000CC5F0000}"/>
    <cellStyle name="Total 6 2 6 2 2 3 2" xfId="24525" xr:uid="{00000000-0005-0000-0000-0000CD5F0000}"/>
    <cellStyle name="Total 6 2 6 2 2 3 2 2" xfId="30976" xr:uid="{00000000-0005-0000-0000-000000790000}"/>
    <cellStyle name="Total 6 2 6 2 2 4" xfId="24526" xr:uid="{00000000-0005-0000-0000-0000CE5F0000}"/>
    <cellStyle name="Total 6 2 6 2 3" xfId="24527" xr:uid="{00000000-0005-0000-0000-0000CF5F0000}"/>
    <cellStyle name="Total 6 2 6 2 3 2" xfId="24528" xr:uid="{00000000-0005-0000-0000-0000D05F0000}"/>
    <cellStyle name="Total 6 2 6 2 4" xfId="24529" xr:uid="{00000000-0005-0000-0000-0000D15F0000}"/>
    <cellStyle name="Total 6 2 6 2 4 2" xfId="24530" xr:uid="{00000000-0005-0000-0000-0000D25F0000}"/>
    <cellStyle name="Total 6 2 6 2 5" xfId="24531" xr:uid="{00000000-0005-0000-0000-0000D35F0000}"/>
    <cellStyle name="Total 6 2 6 3" xfId="24532" xr:uid="{00000000-0005-0000-0000-0000D45F0000}"/>
    <cellStyle name="Total 6 2 6 3 2" xfId="24533" xr:uid="{00000000-0005-0000-0000-0000D55F0000}"/>
    <cellStyle name="Total 6 2 6 3 2 2" xfId="24534" xr:uid="{00000000-0005-0000-0000-0000D65F0000}"/>
    <cellStyle name="Total 6 2 6 3 2 3" xfId="28476" xr:uid="{00000000-0005-0000-0000-00003C6F0000}"/>
    <cellStyle name="Total 6 2 6 3 3" xfId="24535" xr:uid="{00000000-0005-0000-0000-0000D75F0000}"/>
    <cellStyle name="Total 6 2 6 3 3 2" xfId="24536" xr:uid="{00000000-0005-0000-0000-0000D85F0000}"/>
    <cellStyle name="Total 6 2 6 3 4" xfId="24537" xr:uid="{00000000-0005-0000-0000-0000D95F0000}"/>
    <cellStyle name="Total 6 2 6 3 4 2" xfId="25994" xr:uid="{00000000-0005-0000-0000-00008A650000}"/>
    <cellStyle name="Total 6 2 6 3 5" xfId="30883" xr:uid="{00000000-0005-0000-0000-0000A3780000}"/>
    <cellStyle name="Total 6 2 6 4" xfId="24538" xr:uid="{00000000-0005-0000-0000-0000DA5F0000}"/>
    <cellStyle name="Total 6 2 6 4 2" xfId="24539" xr:uid="{00000000-0005-0000-0000-0000DB5F0000}"/>
    <cellStyle name="Total 6 2 6 4 3" xfId="30420" xr:uid="{00000000-0005-0000-0000-0000D4760000}"/>
    <cellStyle name="Total 6 2 6 5" xfId="24540" xr:uid="{00000000-0005-0000-0000-0000DC5F0000}"/>
    <cellStyle name="Total 6 2 6 5 2" xfId="24541" xr:uid="{00000000-0005-0000-0000-0000DD5F0000}"/>
    <cellStyle name="Total 6 2 6 6" xfId="24542" xr:uid="{00000000-0005-0000-0000-0000DE5F0000}"/>
    <cellStyle name="Total 6 2 7" xfId="1813" xr:uid="{00000000-0005-0000-0000-000015070000}"/>
    <cellStyle name="Total 6 2 7 2" xfId="24543" xr:uid="{00000000-0005-0000-0000-0000DF5F0000}"/>
    <cellStyle name="Total 6 2 7 2 2" xfId="24544" xr:uid="{00000000-0005-0000-0000-0000E05F0000}"/>
    <cellStyle name="Total 6 2 7 2 2 2" xfId="24545" xr:uid="{00000000-0005-0000-0000-0000E15F0000}"/>
    <cellStyle name="Total 6 2 7 2 2 2 2" xfId="26368" xr:uid="{00000000-0005-0000-0000-000000670000}"/>
    <cellStyle name="Total 6 2 7 2 3" xfId="24546" xr:uid="{00000000-0005-0000-0000-0000E25F0000}"/>
    <cellStyle name="Total 6 2 7 2 3 2" xfId="24547" xr:uid="{00000000-0005-0000-0000-0000E35F0000}"/>
    <cellStyle name="Total 6 2 7 2 3 3" xfId="25242" xr:uid="{00000000-0005-0000-0000-00009A620000}"/>
    <cellStyle name="Total 6 2 7 2 4" xfId="24548" xr:uid="{00000000-0005-0000-0000-0000E45F0000}"/>
    <cellStyle name="Total 6 2 7 3" xfId="24549" xr:uid="{00000000-0005-0000-0000-0000E55F0000}"/>
    <cellStyle name="Total 6 2 7 3 2" xfId="24550" xr:uid="{00000000-0005-0000-0000-0000E65F0000}"/>
    <cellStyle name="Total 6 2 7 3 2 2" xfId="26371" xr:uid="{00000000-0005-0000-0000-000003670000}"/>
    <cellStyle name="Total 6 2 7 3 3" xfId="25650" xr:uid="{00000000-0005-0000-0000-000032640000}"/>
    <cellStyle name="Total 6 2 7 4" xfId="24551" xr:uid="{00000000-0005-0000-0000-0000E75F0000}"/>
    <cellStyle name="Total 6 2 7 4 2" xfId="24552" xr:uid="{00000000-0005-0000-0000-0000E85F0000}"/>
    <cellStyle name="Total 6 2 7 4 2 2" xfId="30082" xr:uid="{00000000-0005-0000-0000-000082750000}"/>
    <cellStyle name="Total 6 2 7 5" xfId="24553" xr:uid="{00000000-0005-0000-0000-0000E95F0000}"/>
    <cellStyle name="Total 6 2 8" xfId="24554" xr:uid="{00000000-0005-0000-0000-0000EA5F0000}"/>
    <cellStyle name="Total 6 2 8 2" xfId="24555" xr:uid="{00000000-0005-0000-0000-0000EB5F0000}"/>
    <cellStyle name="Total 6 2 8 2 2" xfId="28970" xr:uid="{00000000-0005-0000-0000-00002A710000}"/>
    <cellStyle name="Total 6 2 9" xfId="24556" xr:uid="{00000000-0005-0000-0000-0000EC5F0000}"/>
    <cellStyle name="Total 6 2 9 2" xfId="24557" xr:uid="{00000000-0005-0000-0000-0000ED5F0000}"/>
    <cellStyle name="Total 6 3" xfId="1182" xr:uid="{00000000-0005-0000-0000-00009E040000}"/>
    <cellStyle name="Total 6 3 2" xfId="1503" xr:uid="{00000000-0005-0000-0000-0000DF050000}"/>
    <cellStyle name="Total 6 3 2 2" xfId="1765" xr:uid="{00000000-0005-0000-0000-0000E5060000}"/>
    <cellStyle name="Total 6 3 2 2 2" xfId="2750" xr:uid="{00000000-0005-0000-0000-0000BE0A0000}"/>
    <cellStyle name="Total 6 3 2 2 2 2" xfId="24558" xr:uid="{00000000-0005-0000-0000-0000EE5F0000}"/>
    <cellStyle name="Total 6 3 2 2 2 2 2" xfId="24559" xr:uid="{00000000-0005-0000-0000-0000EF5F0000}"/>
    <cellStyle name="Total 6 3 2 2 2 2 2 2" xfId="24560" xr:uid="{00000000-0005-0000-0000-0000F05F0000}"/>
    <cellStyle name="Total 6 3 2 2 2 2 3" xfId="24561" xr:uid="{00000000-0005-0000-0000-0000F15F0000}"/>
    <cellStyle name="Total 6 3 2 2 2 2 3 2" xfId="24562" xr:uid="{00000000-0005-0000-0000-0000F25F0000}"/>
    <cellStyle name="Total 6 3 2 2 2 2 4" xfId="24563" xr:uid="{00000000-0005-0000-0000-0000F35F0000}"/>
    <cellStyle name="Total 6 3 2 2 2 2 5" xfId="26640" xr:uid="{00000000-0005-0000-0000-000010680000}"/>
    <cellStyle name="Total 6 3 2 2 2 3" xfId="24564" xr:uid="{00000000-0005-0000-0000-0000F45F0000}"/>
    <cellStyle name="Total 6 3 2 2 2 3 2" xfId="24565" xr:uid="{00000000-0005-0000-0000-0000F55F0000}"/>
    <cellStyle name="Total 6 3 2 2 2 4" xfId="24566" xr:uid="{00000000-0005-0000-0000-0000F65F0000}"/>
    <cellStyle name="Total 6 3 2 2 2 4 2" xfId="24567" xr:uid="{00000000-0005-0000-0000-0000F75F0000}"/>
    <cellStyle name="Total 6 3 2 2 2 5" xfId="24568" xr:uid="{00000000-0005-0000-0000-0000F85F0000}"/>
    <cellStyle name="Total 6 3 2 2 3" xfId="24569" xr:uid="{00000000-0005-0000-0000-0000F95F0000}"/>
    <cellStyle name="Total 6 3 2 2 3 2" xfId="24570" xr:uid="{00000000-0005-0000-0000-0000FA5F0000}"/>
    <cellStyle name="Total 6 3 2 2 3 2 2" xfId="24571" xr:uid="{00000000-0005-0000-0000-0000FB5F0000}"/>
    <cellStyle name="Total 6 3 2 2 3 3" xfId="24572" xr:uid="{00000000-0005-0000-0000-0000FC5F0000}"/>
    <cellStyle name="Total 6 3 2 2 3 3 2" xfId="24573" xr:uid="{00000000-0005-0000-0000-0000FD5F0000}"/>
    <cellStyle name="Total 6 3 2 2 3 3 2 2" xfId="27943" xr:uid="{00000000-0005-0000-0000-0000276D0000}"/>
    <cellStyle name="Total 6 3 2 2 3 3 3" xfId="30592" xr:uid="{00000000-0005-0000-0000-000080770000}"/>
    <cellStyle name="Total 6 3 2 2 3 4" xfId="24574" xr:uid="{00000000-0005-0000-0000-0000FE5F0000}"/>
    <cellStyle name="Total 6 3 2 2 3 4 2" xfId="30083" xr:uid="{00000000-0005-0000-0000-000083750000}"/>
    <cellStyle name="Total 6 3 2 2 4" xfId="24575" xr:uid="{00000000-0005-0000-0000-0000FF5F0000}"/>
    <cellStyle name="Total 6 3 2 2 4 2" xfId="24576" xr:uid="{00000000-0005-0000-0000-000000600000}"/>
    <cellStyle name="Total 6 3 2 2 5" xfId="24577" xr:uid="{00000000-0005-0000-0000-000001600000}"/>
    <cellStyle name="Total 6 3 2 2 5 2" xfId="24578" xr:uid="{00000000-0005-0000-0000-000002600000}"/>
    <cellStyle name="Total 6 3 2 2 6" xfId="24579" xr:uid="{00000000-0005-0000-0000-000003600000}"/>
    <cellStyle name="Total 6 3 2 3" xfId="2494" xr:uid="{00000000-0005-0000-0000-0000BE090000}"/>
    <cellStyle name="Total 6 3 2 3 2" xfId="24580" xr:uid="{00000000-0005-0000-0000-000004600000}"/>
    <cellStyle name="Total 6 3 2 3 2 2" xfId="24581" xr:uid="{00000000-0005-0000-0000-000005600000}"/>
    <cellStyle name="Total 6 3 2 3 2 2 2" xfId="24582" xr:uid="{00000000-0005-0000-0000-000006600000}"/>
    <cellStyle name="Total 6 3 2 3 2 3" xfId="24583" xr:uid="{00000000-0005-0000-0000-000007600000}"/>
    <cellStyle name="Total 6 3 2 3 2 3 2" xfId="24584" xr:uid="{00000000-0005-0000-0000-000008600000}"/>
    <cellStyle name="Total 6 3 2 3 2 3 2 2" xfId="29105" xr:uid="{00000000-0005-0000-0000-0000B1710000}"/>
    <cellStyle name="Total 6 3 2 3 2 3 3" xfId="29424" xr:uid="{00000000-0005-0000-0000-0000F0720000}"/>
    <cellStyle name="Total 6 3 2 3 2 4" xfId="24585" xr:uid="{00000000-0005-0000-0000-000009600000}"/>
    <cellStyle name="Total 6 3 2 3 2 5" xfId="30013" xr:uid="{00000000-0005-0000-0000-00003D750000}"/>
    <cellStyle name="Total 6 3 2 3 3" xfId="24586" xr:uid="{00000000-0005-0000-0000-00000A600000}"/>
    <cellStyle name="Total 6 3 2 3 3 2" xfId="24587" xr:uid="{00000000-0005-0000-0000-00000B600000}"/>
    <cellStyle name="Total 6 3 2 3 4" xfId="24588" xr:uid="{00000000-0005-0000-0000-00000C600000}"/>
    <cellStyle name="Total 6 3 2 3 4 2" xfId="24589" xr:uid="{00000000-0005-0000-0000-00000D600000}"/>
    <cellStyle name="Total 6 3 2 3 5" xfId="24590" xr:uid="{00000000-0005-0000-0000-00000E600000}"/>
    <cellStyle name="Total 6 3 2 3 6" xfId="25265" xr:uid="{00000000-0005-0000-0000-0000B1620000}"/>
    <cellStyle name="Total 6 3 2 4" xfId="24591" xr:uid="{00000000-0005-0000-0000-00000F600000}"/>
    <cellStyle name="Total 6 3 2 4 2" xfId="24592" xr:uid="{00000000-0005-0000-0000-000010600000}"/>
    <cellStyle name="Total 6 3 2 4 2 2" xfId="24593" xr:uid="{00000000-0005-0000-0000-000011600000}"/>
    <cellStyle name="Total 6 3 2 4 3" xfId="24594" xr:uid="{00000000-0005-0000-0000-000012600000}"/>
    <cellStyle name="Total 6 3 2 4 3 2" xfId="24595" xr:uid="{00000000-0005-0000-0000-000013600000}"/>
    <cellStyle name="Total 6 3 2 4 4" xfId="24596" xr:uid="{00000000-0005-0000-0000-000014600000}"/>
    <cellStyle name="Total 6 3 2 4 4 2" xfId="29376" xr:uid="{00000000-0005-0000-0000-0000C0720000}"/>
    <cellStyle name="Total 6 3 2 5" xfId="24597" xr:uid="{00000000-0005-0000-0000-000015600000}"/>
    <cellStyle name="Total 6 3 2 5 2" xfId="24598" xr:uid="{00000000-0005-0000-0000-000016600000}"/>
    <cellStyle name="Total 6 3 2 6" xfId="24599" xr:uid="{00000000-0005-0000-0000-000017600000}"/>
    <cellStyle name="Total 6 3 2 6 2" xfId="24600" xr:uid="{00000000-0005-0000-0000-000018600000}"/>
    <cellStyle name="Total 6 3 2 6 2 2" xfId="27862" xr:uid="{00000000-0005-0000-0000-0000D66C0000}"/>
    <cellStyle name="Total 6 3 2 7" xfId="24601" xr:uid="{00000000-0005-0000-0000-000019600000}"/>
    <cellStyle name="Total 6 3 3" xfId="1096" xr:uid="{00000000-0005-0000-0000-000048040000}"/>
    <cellStyle name="Total 6 3 3 2" xfId="2105" xr:uid="{00000000-0005-0000-0000-000039080000}"/>
    <cellStyle name="Total 6 3 3 2 2" xfId="24602" xr:uid="{00000000-0005-0000-0000-00001A600000}"/>
    <cellStyle name="Total 6 3 3 2 2 2" xfId="24603" xr:uid="{00000000-0005-0000-0000-00001B600000}"/>
    <cellStyle name="Total 6 3 3 2 2 2 2" xfId="24604" xr:uid="{00000000-0005-0000-0000-00001C600000}"/>
    <cellStyle name="Total 6 3 3 2 2 2 2 2" xfId="29121" xr:uid="{00000000-0005-0000-0000-0000C1710000}"/>
    <cellStyle name="Total 6 3 3 2 2 3" xfId="24605" xr:uid="{00000000-0005-0000-0000-00001D600000}"/>
    <cellStyle name="Total 6 3 3 2 2 3 2" xfId="24606" xr:uid="{00000000-0005-0000-0000-00001E600000}"/>
    <cellStyle name="Total 6 3 3 2 2 4" xfId="24607" xr:uid="{00000000-0005-0000-0000-00001F600000}"/>
    <cellStyle name="Total 6 3 3 2 2 5" xfId="26977" xr:uid="{00000000-0005-0000-0000-000061690000}"/>
    <cellStyle name="Total 6 3 3 2 3" xfId="24608" xr:uid="{00000000-0005-0000-0000-000020600000}"/>
    <cellStyle name="Total 6 3 3 2 3 2" xfId="24609" xr:uid="{00000000-0005-0000-0000-000021600000}"/>
    <cellStyle name="Total 6 3 3 2 3 3" xfId="27197" xr:uid="{00000000-0005-0000-0000-00003D6A0000}"/>
    <cellStyle name="Total 6 3 3 2 4" xfId="24610" xr:uid="{00000000-0005-0000-0000-000022600000}"/>
    <cellStyle name="Total 6 3 3 2 4 2" xfId="24611" xr:uid="{00000000-0005-0000-0000-000023600000}"/>
    <cellStyle name="Total 6 3 3 2 4 3" xfId="29464" xr:uid="{00000000-0005-0000-0000-000018730000}"/>
    <cellStyle name="Total 6 3 3 2 5" xfId="24612" xr:uid="{00000000-0005-0000-0000-000024600000}"/>
    <cellStyle name="Total 6 3 3 2 6" xfId="32150" xr:uid="{00000000-0005-0000-0000-0000967D0000}"/>
    <cellStyle name="Total 6 3 3 3" xfId="24613" xr:uid="{00000000-0005-0000-0000-000025600000}"/>
    <cellStyle name="Total 6 3 3 3 2" xfId="24614" xr:uid="{00000000-0005-0000-0000-000026600000}"/>
    <cellStyle name="Total 6 3 3 3 2 2" xfId="24615" xr:uid="{00000000-0005-0000-0000-000027600000}"/>
    <cellStyle name="Total 6 3 3 3 3" xfId="24616" xr:uid="{00000000-0005-0000-0000-000028600000}"/>
    <cellStyle name="Total 6 3 3 3 3 2" xfId="24617" xr:uid="{00000000-0005-0000-0000-000029600000}"/>
    <cellStyle name="Total 6 3 3 3 3 2 2" xfId="30369" xr:uid="{00000000-0005-0000-0000-0000A1760000}"/>
    <cellStyle name="Total 6 3 3 3 4" xfId="24618" xr:uid="{00000000-0005-0000-0000-00002A600000}"/>
    <cellStyle name="Total 6 3 3 3 4 2" xfId="30086" xr:uid="{00000000-0005-0000-0000-000086750000}"/>
    <cellStyle name="Total 6 3 3 4" xfId="24619" xr:uid="{00000000-0005-0000-0000-00002B600000}"/>
    <cellStyle name="Total 6 3 3 4 2" xfId="24620" xr:uid="{00000000-0005-0000-0000-00002C600000}"/>
    <cellStyle name="Total 6 3 3 4 3" xfId="26738" xr:uid="{00000000-0005-0000-0000-000072680000}"/>
    <cellStyle name="Total 6 3 3 5" xfId="24621" xr:uid="{00000000-0005-0000-0000-00002D600000}"/>
    <cellStyle name="Total 6 3 3 5 2" xfId="24622" xr:uid="{00000000-0005-0000-0000-00002E600000}"/>
    <cellStyle name="Total 6 3 3 5 2 2" xfId="28781" xr:uid="{00000000-0005-0000-0000-00006D700000}"/>
    <cellStyle name="Total 6 3 3 5 3" xfId="26781" xr:uid="{00000000-0005-0000-0000-00009D680000}"/>
    <cellStyle name="Total 6 3 3 6" xfId="24623" xr:uid="{00000000-0005-0000-0000-00002F600000}"/>
    <cellStyle name="Total 6 3 3 7" xfId="25321" xr:uid="{00000000-0005-0000-0000-0000E9620000}"/>
    <cellStyle name="Total 6 3 4" xfId="1051" xr:uid="{00000000-0005-0000-0000-00001B040000}"/>
    <cellStyle name="Total 6 3 4 2" xfId="2062" xr:uid="{00000000-0005-0000-0000-00000E080000}"/>
    <cellStyle name="Total 6 3 4 2 2" xfId="24624" xr:uid="{00000000-0005-0000-0000-000030600000}"/>
    <cellStyle name="Total 6 3 4 2 2 2" xfId="24625" xr:uid="{00000000-0005-0000-0000-000031600000}"/>
    <cellStyle name="Total 6 3 4 2 2 2 2" xfId="24626" xr:uid="{00000000-0005-0000-0000-000032600000}"/>
    <cellStyle name="Total 6 3 4 2 2 3" xfId="24627" xr:uid="{00000000-0005-0000-0000-000033600000}"/>
    <cellStyle name="Total 6 3 4 2 2 3 2" xfId="24628" xr:uid="{00000000-0005-0000-0000-000034600000}"/>
    <cellStyle name="Total 6 3 4 2 2 4" xfId="24629" xr:uid="{00000000-0005-0000-0000-000035600000}"/>
    <cellStyle name="Total 6 3 4 2 3" xfId="24630" xr:uid="{00000000-0005-0000-0000-000036600000}"/>
    <cellStyle name="Total 6 3 4 2 3 2" xfId="24631" xr:uid="{00000000-0005-0000-0000-000037600000}"/>
    <cellStyle name="Total 6 3 4 2 4" xfId="24632" xr:uid="{00000000-0005-0000-0000-000038600000}"/>
    <cellStyle name="Total 6 3 4 2 4 2" xfId="24633" xr:uid="{00000000-0005-0000-0000-000039600000}"/>
    <cellStyle name="Total 6 3 4 2 5" xfId="24634" xr:uid="{00000000-0005-0000-0000-00003A600000}"/>
    <cellStyle name="Total 6 3 4 2 6" xfId="32122" xr:uid="{00000000-0005-0000-0000-00007A7D0000}"/>
    <cellStyle name="Total 6 3 4 3" xfId="24635" xr:uid="{00000000-0005-0000-0000-00003B600000}"/>
    <cellStyle name="Total 6 3 4 3 2" xfId="24636" xr:uid="{00000000-0005-0000-0000-00003C600000}"/>
    <cellStyle name="Total 6 3 4 3 2 2" xfId="24637" xr:uid="{00000000-0005-0000-0000-00003D600000}"/>
    <cellStyle name="Total 6 3 4 3 3" xfId="24638" xr:uid="{00000000-0005-0000-0000-00003E600000}"/>
    <cellStyle name="Total 6 3 4 3 3 2" xfId="24639" xr:uid="{00000000-0005-0000-0000-00003F600000}"/>
    <cellStyle name="Total 6 3 4 3 4" xfId="24640" xr:uid="{00000000-0005-0000-0000-000040600000}"/>
    <cellStyle name="Total 6 3 4 3 5" xfId="32477" xr:uid="{00000000-0005-0000-0000-0000DD7E0000}"/>
    <cellStyle name="Total 6 3 4 4" xfId="24641" xr:uid="{00000000-0005-0000-0000-000041600000}"/>
    <cellStyle name="Total 6 3 4 4 2" xfId="24642" xr:uid="{00000000-0005-0000-0000-000042600000}"/>
    <cellStyle name="Total 6 3 4 5" xfId="24643" xr:uid="{00000000-0005-0000-0000-000043600000}"/>
    <cellStyle name="Total 6 3 4 5 2" xfId="24644" xr:uid="{00000000-0005-0000-0000-000044600000}"/>
    <cellStyle name="Total 6 3 4 5 3" xfId="27017" xr:uid="{00000000-0005-0000-0000-000089690000}"/>
    <cellStyle name="Total 6 3 4 6" xfId="24645" xr:uid="{00000000-0005-0000-0000-000045600000}"/>
    <cellStyle name="Total 6 3 4 7" xfId="25310" xr:uid="{00000000-0005-0000-0000-0000DE620000}"/>
    <cellStyle name="Total 6 3 5" xfId="2181" xr:uid="{00000000-0005-0000-0000-000085080000}"/>
    <cellStyle name="Total 6 3 5 2" xfId="24646" xr:uid="{00000000-0005-0000-0000-000046600000}"/>
    <cellStyle name="Total 6 3 5 2 2" xfId="24647" xr:uid="{00000000-0005-0000-0000-000047600000}"/>
    <cellStyle name="Total 6 3 5 2 2 2" xfId="24648" xr:uid="{00000000-0005-0000-0000-000048600000}"/>
    <cellStyle name="Total 6 3 5 2 3" xfId="24649" xr:uid="{00000000-0005-0000-0000-000049600000}"/>
    <cellStyle name="Total 6 3 5 2 3 2" xfId="24650" xr:uid="{00000000-0005-0000-0000-00004A600000}"/>
    <cellStyle name="Total 6 3 5 2 3 3" xfId="29303" xr:uid="{00000000-0005-0000-0000-000077720000}"/>
    <cellStyle name="Total 6 3 5 2 4" xfId="24651" xr:uid="{00000000-0005-0000-0000-00004B600000}"/>
    <cellStyle name="Total 6 3 5 3" xfId="24652" xr:uid="{00000000-0005-0000-0000-00004C600000}"/>
    <cellStyle name="Total 6 3 5 3 2" xfId="24653" xr:uid="{00000000-0005-0000-0000-00004D600000}"/>
    <cellStyle name="Total 6 3 5 4" xfId="24654" xr:uid="{00000000-0005-0000-0000-00004E600000}"/>
    <cellStyle name="Total 6 3 5 4 2" xfId="24655" xr:uid="{00000000-0005-0000-0000-00004F600000}"/>
    <cellStyle name="Total 6 3 5 5" xfId="24656" xr:uid="{00000000-0005-0000-0000-000050600000}"/>
    <cellStyle name="Total 6 3 5 6" xfId="25700" xr:uid="{00000000-0005-0000-0000-000064640000}"/>
    <cellStyle name="Total 6 3 6" xfId="24657" xr:uid="{00000000-0005-0000-0000-000051600000}"/>
    <cellStyle name="Total 6 3 6 2" xfId="24658" xr:uid="{00000000-0005-0000-0000-000052600000}"/>
    <cellStyle name="Total 6 3 6 2 2" xfId="24659" xr:uid="{00000000-0005-0000-0000-000053600000}"/>
    <cellStyle name="Total 6 3 6 2 2 2" xfId="30518" xr:uid="{00000000-0005-0000-0000-000036770000}"/>
    <cellStyle name="Total 6 3 6 3" xfId="24660" xr:uid="{00000000-0005-0000-0000-000054600000}"/>
    <cellStyle name="Total 6 3 6 3 2" xfId="24661" xr:uid="{00000000-0005-0000-0000-000055600000}"/>
    <cellStyle name="Total 6 3 6 3 3" xfId="29789" xr:uid="{00000000-0005-0000-0000-00005D740000}"/>
    <cellStyle name="Total 6 3 6 4" xfId="24662" xr:uid="{00000000-0005-0000-0000-000056600000}"/>
    <cellStyle name="Total 6 3 7" xfId="24663" xr:uid="{00000000-0005-0000-0000-000057600000}"/>
    <cellStyle name="Total 6 3 7 2" xfId="24664" xr:uid="{00000000-0005-0000-0000-000058600000}"/>
    <cellStyle name="Total 6 3 8" xfId="24665" xr:uid="{00000000-0005-0000-0000-000059600000}"/>
    <cellStyle name="Total 6 3 8 2" xfId="24666" xr:uid="{00000000-0005-0000-0000-00005A600000}"/>
    <cellStyle name="Total 6 3 9" xfId="24667" xr:uid="{00000000-0005-0000-0000-00005B600000}"/>
    <cellStyle name="Total 6 4" xfId="1129" xr:uid="{00000000-0005-0000-0000-000069040000}"/>
    <cellStyle name="Total 6 4 10" xfId="31380" xr:uid="{00000000-0005-0000-0000-0000947A0000}"/>
    <cellStyle name="Total 6 4 2" xfId="1484" xr:uid="{00000000-0005-0000-0000-0000CC050000}"/>
    <cellStyle name="Total 6 4 2 2" xfId="1746" xr:uid="{00000000-0005-0000-0000-0000D2060000}"/>
    <cellStyle name="Total 6 4 2 2 2" xfId="2731" xr:uid="{00000000-0005-0000-0000-0000AB0A0000}"/>
    <cellStyle name="Total 6 4 2 2 2 2" xfId="24668" xr:uid="{00000000-0005-0000-0000-00005C600000}"/>
    <cellStyle name="Total 6 4 2 2 2 2 2" xfId="24669" xr:uid="{00000000-0005-0000-0000-00005D600000}"/>
    <cellStyle name="Total 6 4 2 2 2 2 2 2" xfId="24670" xr:uid="{00000000-0005-0000-0000-00005E600000}"/>
    <cellStyle name="Total 6 4 2 2 2 2 2 3" xfId="28558" xr:uid="{00000000-0005-0000-0000-00008E6F0000}"/>
    <cellStyle name="Total 6 4 2 2 2 2 3" xfId="24671" xr:uid="{00000000-0005-0000-0000-00005F600000}"/>
    <cellStyle name="Total 6 4 2 2 2 2 3 2" xfId="24672" xr:uid="{00000000-0005-0000-0000-000060600000}"/>
    <cellStyle name="Total 6 4 2 2 2 2 3 3" xfId="25538" xr:uid="{00000000-0005-0000-0000-0000C2630000}"/>
    <cellStyle name="Total 6 4 2 2 2 2 4" xfId="24673" xr:uid="{00000000-0005-0000-0000-000061600000}"/>
    <cellStyle name="Total 6 4 2 2 2 3" xfId="24674" xr:uid="{00000000-0005-0000-0000-000062600000}"/>
    <cellStyle name="Total 6 4 2 2 2 3 2" xfId="24675" xr:uid="{00000000-0005-0000-0000-000063600000}"/>
    <cellStyle name="Total 6 4 2 2 2 4" xfId="24676" xr:uid="{00000000-0005-0000-0000-000064600000}"/>
    <cellStyle name="Total 6 4 2 2 2 4 2" xfId="24677" xr:uid="{00000000-0005-0000-0000-000065600000}"/>
    <cellStyle name="Total 6 4 2 2 2 5" xfId="24678" xr:uid="{00000000-0005-0000-0000-000066600000}"/>
    <cellStyle name="Total 6 4 2 2 2 6" xfId="32319" xr:uid="{00000000-0005-0000-0000-00003F7E0000}"/>
    <cellStyle name="Total 6 4 2 2 3" xfId="24679" xr:uid="{00000000-0005-0000-0000-000067600000}"/>
    <cellStyle name="Total 6 4 2 2 3 2" xfId="24680" xr:uid="{00000000-0005-0000-0000-000068600000}"/>
    <cellStyle name="Total 6 4 2 2 3 2 2" xfId="24681" xr:uid="{00000000-0005-0000-0000-000069600000}"/>
    <cellStyle name="Total 6 4 2 2 3 3" xfId="24682" xr:uid="{00000000-0005-0000-0000-00006A600000}"/>
    <cellStyle name="Total 6 4 2 2 3 3 2" xfId="24683" xr:uid="{00000000-0005-0000-0000-00006B600000}"/>
    <cellStyle name="Total 6 4 2 2 3 4" xfId="24684" xr:uid="{00000000-0005-0000-0000-00006C600000}"/>
    <cellStyle name="Total 6 4 2 2 4" xfId="24685" xr:uid="{00000000-0005-0000-0000-00006D600000}"/>
    <cellStyle name="Total 6 4 2 2 4 2" xfId="24686" xr:uid="{00000000-0005-0000-0000-00006E600000}"/>
    <cellStyle name="Total 6 4 2 2 5" xfId="24687" xr:uid="{00000000-0005-0000-0000-00006F600000}"/>
    <cellStyle name="Total 6 4 2 2 5 2" xfId="24688" xr:uid="{00000000-0005-0000-0000-000070600000}"/>
    <cellStyle name="Total 6 4 2 2 6" xfId="24689" xr:uid="{00000000-0005-0000-0000-000071600000}"/>
    <cellStyle name="Total 6 4 2 2 7" xfId="27316" xr:uid="{00000000-0005-0000-0000-0000B46A0000}"/>
    <cellStyle name="Total 6 4 2 3" xfId="2475" xr:uid="{00000000-0005-0000-0000-0000AB090000}"/>
    <cellStyle name="Total 6 4 2 3 2" xfId="24690" xr:uid="{00000000-0005-0000-0000-000072600000}"/>
    <cellStyle name="Total 6 4 2 3 2 2" xfId="24691" xr:uid="{00000000-0005-0000-0000-000073600000}"/>
    <cellStyle name="Total 6 4 2 3 2 2 2" xfId="24692" xr:uid="{00000000-0005-0000-0000-000074600000}"/>
    <cellStyle name="Total 6 4 2 3 2 3" xfId="24693" xr:uid="{00000000-0005-0000-0000-000075600000}"/>
    <cellStyle name="Total 6 4 2 3 2 3 2" xfId="24694" xr:uid="{00000000-0005-0000-0000-000076600000}"/>
    <cellStyle name="Total 6 4 2 3 2 4" xfId="24695" xr:uid="{00000000-0005-0000-0000-000077600000}"/>
    <cellStyle name="Total 6 4 2 3 2 5" xfId="25576" xr:uid="{00000000-0005-0000-0000-0000E8630000}"/>
    <cellStyle name="Total 6 4 2 3 3" xfId="24696" xr:uid="{00000000-0005-0000-0000-000078600000}"/>
    <cellStyle name="Total 6 4 2 3 3 2" xfId="24697" xr:uid="{00000000-0005-0000-0000-000079600000}"/>
    <cellStyle name="Total 6 4 2 3 4" xfId="24698" xr:uid="{00000000-0005-0000-0000-00007A600000}"/>
    <cellStyle name="Total 6 4 2 3 4 2" xfId="24699" xr:uid="{00000000-0005-0000-0000-00007B600000}"/>
    <cellStyle name="Total 6 4 2 3 5" xfId="24700" xr:uid="{00000000-0005-0000-0000-00007C600000}"/>
    <cellStyle name="Total 6 4 2 4" xfId="24701" xr:uid="{00000000-0005-0000-0000-00007D600000}"/>
    <cellStyle name="Total 6 4 2 4 2" xfId="24702" xr:uid="{00000000-0005-0000-0000-00007E600000}"/>
    <cellStyle name="Total 6 4 2 4 2 2" xfId="24703" xr:uid="{00000000-0005-0000-0000-00007F600000}"/>
    <cellStyle name="Total 6 4 2 4 3" xfId="24704" xr:uid="{00000000-0005-0000-0000-000080600000}"/>
    <cellStyle name="Total 6 4 2 4 3 2" xfId="24705" xr:uid="{00000000-0005-0000-0000-000081600000}"/>
    <cellStyle name="Total 6 4 2 4 4" xfId="24706" xr:uid="{00000000-0005-0000-0000-000082600000}"/>
    <cellStyle name="Total 6 4 2 4 5" xfId="26410" xr:uid="{00000000-0005-0000-0000-00002A670000}"/>
    <cellStyle name="Total 6 4 2 5" xfId="24707" xr:uid="{00000000-0005-0000-0000-000083600000}"/>
    <cellStyle name="Total 6 4 2 5 2" xfId="24708" xr:uid="{00000000-0005-0000-0000-000084600000}"/>
    <cellStyle name="Total 6 4 2 6" xfId="24709" xr:uid="{00000000-0005-0000-0000-000085600000}"/>
    <cellStyle name="Total 6 4 2 6 2" xfId="24710" xr:uid="{00000000-0005-0000-0000-000086600000}"/>
    <cellStyle name="Total 6 4 2 6 3" xfId="26081" xr:uid="{00000000-0005-0000-0000-0000E1650000}"/>
    <cellStyle name="Total 6 4 2 7" xfId="24711" xr:uid="{00000000-0005-0000-0000-000087600000}"/>
    <cellStyle name="Total 6 4 3" xfId="820" xr:uid="{00000000-0005-0000-0000-000034030000}"/>
    <cellStyle name="Total 6 4 3 2" xfId="1891" xr:uid="{00000000-0005-0000-0000-000063070000}"/>
    <cellStyle name="Total 6 4 3 2 2" xfId="24712" xr:uid="{00000000-0005-0000-0000-000088600000}"/>
    <cellStyle name="Total 6 4 3 2 2 2" xfId="24713" xr:uid="{00000000-0005-0000-0000-000089600000}"/>
    <cellStyle name="Total 6 4 3 2 2 2 2" xfId="24714" xr:uid="{00000000-0005-0000-0000-00008A600000}"/>
    <cellStyle name="Total 6 4 3 2 2 2 3" xfId="28869" xr:uid="{00000000-0005-0000-0000-0000C5700000}"/>
    <cellStyle name="Total 6 4 3 2 2 3" xfId="24715" xr:uid="{00000000-0005-0000-0000-00008B600000}"/>
    <cellStyle name="Total 6 4 3 2 2 3 2" xfId="24716" xr:uid="{00000000-0005-0000-0000-00008C600000}"/>
    <cellStyle name="Total 6 4 3 2 2 3 3" xfId="28542" xr:uid="{00000000-0005-0000-0000-00007E6F0000}"/>
    <cellStyle name="Total 6 4 3 2 2 4" xfId="24717" xr:uid="{00000000-0005-0000-0000-00008D600000}"/>
    <cellStyle name="Total 6 4 3 2 3" xfId="24718" xr:uid="{00000000-0005-0000-0000-00008E600000}"/>
    <cellStyle name="Total 6 4 3 2 3 2" xfId="24719" xr:uid="{00000000-0005-0000-0000-00008F600000}"/>
    <cellStyle name="Total 6 4 3 2 3 3" xfId="30870" xr:uid="{00000000-0005-0000-0000-000096780000}"/>
    <cellStyle name="Total 6 4 3 2 4" xfId="24720" xr:uid="{00000000-0005-0000-0000-000090600000}"/>
    <cellStyle name="Total 6 4 3 2 4 2" xfId="24721" xr:uid="{00000000-0005-0000-0000-000091600000}"/>
    <cellStyle name="Total 6 4 3 2 5" xfId="24722" xr:uid="{00000000-0005-0000-0000-000092600000}"/>
    <cellStyle name="Total 6 4 3 2 6" xfId="32022" xr:uid="{00000000-0005-0000-0000-0000167D0000}"/>
    <cellStyle name="Total 6 4 3 3" xfId="24723" xr:uid="{00000000-0005-0000-0000-000093600000}"/>
    <cellStyle name="Total 6 4 3 3 2" xfId="24724" xr:uid="{00000000-0005-0000-0000-000094600000}"/>
    <cellStyle name="Total 6 4 3 3 2 2" xfId="24725" xr:uid="{00000000-0005-0000-0000-000095600000}"/>
    <cellStyle name="Total 6 4 3 3 3" xfId="24726" xr:uid="{00000000-0005-0000-0000-000096600000}"/>
    <cellStyle name="Total 6 4 3 3 3 2" xfId="24727" xr:uid="{00000000-0005-0000-0000-000097600000}"/>
    <cellStyle name="Total 6 4 3 3 4" xfId="24728" xr:uid="{00000000-0005-0000-0000-000098600000}"/>
    <cellStyle name="Total 6 4 3 3 5" xfId="32379" xr:uid="{00000000-0005-0000-0000-00007B7E0000}"/>
    <cellStyle name="Total 6 4 3 4" xfId="24729" xr:uid="{00000000-0005-0000-0000-000099600000}"/>
    <cellStyle name="Total 6 4 3 4 2" xfId="24730" xr:uid="{00000000-0005-0000-0000-00009A600000}"/>
    <cellStyle name="Total 6 4 3 5" xfId="24731" xr:uid="{00000000-0005-0000-0000-00009B600000}"/>
    <cellStyle name="Total 6 4 3 5 2" xfId="24732" xr:uid="{00000000-0005-0000-0000-00009C600000}"/>
    <cellStyle name="Total 6 4 3 6" xfId="24733" xr:uid="{00000000-0005-0000-0000-00009D600000}"/>
    <cellStyle name="Total 6 4 3 7" xfId="31449" xr:uid="{00000000-0005-0000-0000-0000D97A0000}"/>
    <cellStyle name="Total 6 4 4" xfId="1112" xr:uid="{00000000-0005-0000-0000-000058040000}"/>
    <cellStyle name="Total 6 4 4 2" xfId="2119" xr:uid="{00000000-0005-0000-0000-000047080000}"/>
    <cellStyle name="Total 6 4 4 2 2" xfId="24734" xr:uid="{00000000-0005-0000-0000-00009E600000}"/>
    <cellStyle name="Total 6 4 4 2 2 2" xfId="24735" xr:uid="{00000000-0005-0000-0000-00009F600000}"/>
    <cellStyle name="Total 6 4 4 2 2 2 2" xfId="24736" xr:uid="{00000000-0005-0000-0000-0000A0600000}"/>
    <cellStyle name="Total 6 4 4 2 2 3" xfId="24737" xr:uid="{00000000-0005-0000-0000-0000A1600000}"/>
    <cellStyle name="Total 6 4 4 2 2 3 2" xfId="24738" xr:uid="{00000000-0005-0000-0000-0000A2600000}"/>
    <cellStyle name="Total 6 4 4 2 2 4" xfId="24739" xr:uid="{00000000-0005-0000-0000-0000A3600000}"/>
    <cellStyle name="Total 6 4 4 2 3" xfId="24740" xr:uid="{00000000-0005-0000-0000-0000A4600000}"/>
    <cellStyle name="Total 6 4 4 2 3 2" xfId="24741" xr:uid="{00000000-0005-0000-0000-0000A5600000}"/>
    <cellStyle name="Total 6 4 4 2 4" xfId="24742" xr:uid="{00000000-0005-0000-0000-0000A6600000}"/>
    <cellStyle name="Total 6 4 4 2 4 2" xfId="24743" xr:uid="{00000000-0005-0000-0000-0000A7600000}"/>
    <cellStyle name="Total 6 4 4 2 5" xfId="24744" xr:uid="{00000000-0005-0000-0000-0000A8600000}"/>
    <cellStyle name="Total 6 4 4 3" xfId="24745" xr:uid="{00000000-0005-0000-0000-0000A9600000}"/>
    <cellStyle name="Total 6 4 4 3 2" xfId="24746" xr:uid="{00000000-0005-0000-0000-0000AA600000}"/>
    <cellStyle name="Total 6 4 4 3 2 2" xfId="24747" xr:uid="{00000000-0005-0000-0000-0000AB600000}"/>
    <cellStyle name="Total 6 4 4 3 2 3" xfId="31166" xr:uid="{00000000-0005-0000-0000-0000BE790000}"/>
    <cellStyle name="Total 6 4 4 3 3" xfId="24748" xr:uid="{00000000-0005-0000-0000-0000AC600000}"/>
    <cellStyle name="Total 6 4 4 3 3 2" xfId="24749" xr:uid="{00000000-0005-0000-0000-0000AD600000}"/>
    <cellStyle name="Total 6 4 4 3 4" xfId="24750" xr:uid="{00000000-0005-0000-0000-0000AE600000}"/>
    <cellStyle name="Total 6 4 4 3 5" xfId="32505" xr:uid="{00000000-0005-0000-0000-0000F97E0000}"/>
    <cellStyle name="Total 6 4 4 4" xfId="24751" xr:uid="{00000000-0005-0000-0000-0000AF600000}"/>
    <cellStyle name="Total 6 4 4 4 2" xfId="24752" xr:uid="{00000000-0005-0000-0000-0000B0600000}"/>
    <cellStyle name="Total 6 4 4 5" xfId="24753" xr:uid="{00000000-0005-0000-0000-0000B1600000}"/>
    <cellStyle name="Total 6 4 4 5 2" xfId="24754" xr:uid="{00000000-0005-0000-0000-0000B2600000}"/>
    <cellStyle name="Total 6 4 4 6" xfId="24755" xr:uid="{00000000-0005-0000-0000-0000B3600000}"/>
    <cellStyle name="Total 6 4 4 7" xfId="30669" xr:uid="{00000000-0005-0000-0000-0000CD770000}"/>
    <cellStyle name="Total 6 4 5" xfId="2132" xr:uid="{00000000-0005-0000-0000-000054080000}"/>
    <cellStyle name="Total 6 4 5 2" xfId="24756" xr:uid="{00000000-0005-0000-0000-0000B4600000}"/>
    <cellStyle name="Total 6 4 5 2 2" xfId="24757" xr:uid="{00000000-0005-0000-0000-0000B5600000}"/>
    <cellStyle name="Total 6 4 5 2 2 2" xfId="24758" xr:uid="{00000000-0005-0000-0000-0000B6600000}"/>
    <cellStyle name="Total 6 4 5 2 2 3" xfId="25801" xr:uid="{00000000-0005-0000-0000-0000C9640000}"/>
    <cellStyle name="Total 6 4 5 2 3" xfId="24759" xr:uid="{00000000-0005-0000-0000-0000B7600000}"/>
    <cellStyle name="Total 6 4 5 2 3 2" xfId="24760" xr:uid="{00000000-0005-0000-0000-0000B8600000}"/>
    <cellStyle name="Total 6 4 5 2 3 3" xfId="30081" xr:uid="{00000000-0005-0000-0000-000081750000}"/>
    <cellStyle name="Total 6 4 5 2 4" xfId="24761" xr:uid="{00000000-0005-0000-0000-0000B9600000}"/>
    <cellStyle name="Total 6 4 5 3" xfId="24762" xr:uid="{00000000-0005-0000-0000-0000BA600000}"/>
    <cellStyle name="Total 6 4 5 3 2" xfId="24763" xr:uid="{00000000-0005-0000-0000-0000BB600000}"/>
    <cellStyle name="Total 6 4 5 3 2 2" xfId="28203" xr:uid="{00000000-0005-0000-0000-00002B6E0000}"/>
    <cellStyle name="Total 6 4 5 4" xfId="24764" xr:uid="{00000000-0005-0000-0000-0000BC600000}"/>
    <cellStyle name="Total 6 4 5 4 2" xfId="24765" xr:uid="{00000000-0005-0000-0000-0000BD600000}"/>
    <cellStyle name="Total 6 4 5 5" xfId="24766" xr:uid="{00000000-0005-0000-0000-0000BE600000}"/>
    <cellStyle name="Total 6 4 5 6" xfId="32164" xr:uid="{00000000-0005-0000-0000-0000A47D0000}"/>
    <cellStyle name="Total 6 4 6" xfId="24767" xr:uid="{00000000-0005-0000-0000-0000BF600000}"/>
    <cellStyle name="Total 6 4 6 2" xfId="24768" xr:uid="{00000000-0005-0000-0000-0000C0600000}"/>
    <cellStyle name="Total 6 4 6 2 2" xfId="24769" xr:uid="{00000000-0005-0000-0000-0000C1600000}"/>
    <cellStyle name="Total 6 4 6 2 2 2" xfId="29692" xr:uid="{00000000-0005-0000-0000-0000FC730000}"/>
    <cellStyle name="Total 6 4 6 2 3" xfId="30302" xr:uid="{00000000-0005-0000-0000-00005E760000}"/>
    <cellStyle name="Total 6 4 6 3" xfId="24770" xr:uid="{00000000-0005-0000-0000-0000C2600000}"/>
    <cellStyle name="Total 6 4 6 3 2" xfId="24771" xr:uid="{00000000-0005-0000-0000-0000C3600000}"/>
    <cellStyle name="Total 6 4 6 3 3" xfId="25648" xr:uid="{00000000-0005-0000-0000-000030640000}"/>
    <cellStyle name="Total 6 4 6 4" xfId="24772" xr:uid="{00000000-0005-0000-0000-0000C4600000}"/>
    <cellStyle name="Total 6 4 6 5" xfId="32516" xr:uid="{00000000-0005-0000-0000-0000047F0000}"/>
    <cellStyle name="Total 6 4 7" xfId="24773" xr:uid="{00000000-0005-0000-0000-0000C5600000}"/>
    <cellStyle name="Total 6 4 7 2" xfId="24774" xr:uid="{00000000-0005-0000-0000-0000C6600000}"/>
    <cellStyle name="Total 6 4 8" xfId="24775" xr:uid="{00000000-0005-0000-0000-0000C7600000}"/>
    <cellStyle name="Total 6 4 8 2" xfId="24776" xr:uid="{00000000-0005-0000-0000-0000C8600000}"/>
    <cellStyle name="Total 6 4 9" xfId="24777" xr:uid="{00000000-0005-0000-0000-0000C9600000}"/>
    <cellStyle name="Total 6 5" xfId="949" xr:uid="{00000000-0005-0000-0000-0000B5030000}"/>
    <cellStyle name="Total 6 5 2" xfId="1412" xr:uid="{00000000-0005-0000-0000-000084050000}"/>
    <cellStyle name="Total 6 5 2 2" xfId="1674" xr:uid="{00000000-0005-0000-0000-00008A060000}"/>
    <cellStyle name="Total 6 5 2 2 2" xfId="2659" xr:uid="{00000000-0005-0000-0000-0000630A0000}"/>
    <cellStyle name="Total 6 5 2 2 2 2" xfId="24778" xr:uid="{00000000-0005-0000-0000-0000CA600000}"/>
    <cellStyle name="Total 6 5 2 2 2 2 2" xfId="24779" xr:uid="{00000000-0005-0000-0000-0000CB600000}"/>
    <cellStyle name="Total 6 5 2 2 2 2 2 2" xfId="24780" xr:uid="{00000000-0005-0000-0000-0000CC600000}"/>
    <cellStyle name="Total 6 5 2 2 2 2 3" xfId="24781" xr:uid="{00000000-0005-0000-0000-0000CD600000}"/>
    <cellStyle name="Total 6 5 2 2 2 2 3 2" xfId="24782" xr:uid="{00000000-0005-0000-0000-0000CE600000}"/>
    <cellStyle name="Total 6 5 2 2 2 2 4" xfId="24783" xr:uid="{00000000-0005-0000-0000-0000CF600000}"/>
    <cellStyle name="Total 6 5 2 2 2 3" xfId="24784" xr:uid="{00000000-0005-0000-0000-0000D0600000}"/>
    <cellStyle name="Total 6 5 2 2 2 3 2" xfId="24785" xr:uid="{00000000-0005-0000-0000-0000D1600000}"/>
    <cellStyle name="Total 6 5 2 2 2 3 3" xfId="27111" xr:uid="{00000000-0005-0000-0000-0000E7690000}"/>
    <cellStyle name="Total 6 5 2 2 2 4" xfId="24786" xr:uid="{00000000-0005-0000-0000-0000D2600000}"/>
    <cellStyle name="Total 6 5 2 2 2 4 2" xfId="24787" xr:uid="{00000000-0005-0000-0000-0000D3600000}"/>
    <cellStyle name="Total 6 5 2 2 2 5" xfId="24788" xr:uid="{00000000-0005-0000-0000-0000D4600000}"/>
    <cellStyle name="Total 6 5 2 2 3" xfId="24789" xr:uid="{00000000-0005-0000-0000-0000D5600000}"/>
    <cellStyle name="Total 6 5 2 2 3 2" xfId="24790" xr:uid="{00000000-0005-0000-0000-0000D6600000}"/>
    <cellStyle name="Total 6 5 2 2 3 2 2" xfId="24791" xr:uid="{00000000-0005-0000-0000-0000D7600000}"/>
    <cellStyle name="Total 6 5 2 2 3 2 3" xfId="27443" xr:uid="{00000000-0005-0000-0000-0000336B0000}"/>
    <cellStyle name="Total 6 5 2 2 3 3" xfId="24792" xr:uid="{00000000-0005-0000-0000-0000D8600000}"/>
    <cellStyle name="Total 6 5 2 2 3 3 2" xfId="24793" xr:uid="{00000000-0005-0000-0000-0000D9600000}"/>
    <cellStyle name="Total 6 5 2 2 3 4" xfId="24794" xr:uid="{00000000-0005-0000-0000-0000DA600000}"/>
    <cellStyle name="Total 6 5 2 2 4" xfId="24795" xr:uid="{00000000-0005-0000-0000-0000DB600000}"/>
    <cellStyle name="Total 6 5 2 2 4 2" xfId="24796" xr:uid="{00000000-0005-0000-0000-0000DC600000}"/>
    <cellStyle name="Total 6 5 2 2 5" xfId="24797" xr:uid="{00000000-0005-0000-0000-0000DD600000}"/>
    <cellStyle name="Total 6 5 2 2 5 2" xfId="24798" xr:uid="{00000000-0005-0000-0000-0000DE600000}"/>
    <cellStyle name="Total 6 5 2 2 5 3" xfId="31132" xr:uid="{00000000-0005-0000-0000-00009C790000}"/>
    <cellStyle name="Total 6 5 2 2 6" xfId="24799" xr:uid="{00000000-0005-0000-0000-0000DF600000}"/>
    <cellStyle name="Total 6 5 2 2 7" xfId="31838" xr:uid="{00000000-0005-0000-0000-00005E7C0000}"/>
    <cellStyle name="Total 6 5 2 3" xfId="2403" xr:uid="{00000000-0005-0000-0000-000063090000}"/>
    <cellStyle name="Total 6 5 2 3 2" xfId="24800" xr:uid="{00000000-0005-0000-0000-0000E0600000}"/>
    <cellStyle name="Total 6 5 2 3 2 2" xfId="24801" xr:uid="{00000000-0005-0000-0000-0000E1600000}"/>
    <cellStyle name="Total 6 5 2 3 2 2 2" xfId="24802" xr:uid="{00000000-0005-0000-0000-0000E2600000}"/>
    <cellStyle name="Total 6 5 2 3 2 3" xfId="24803" xr:uid="{00000000-0005-0000-0000-0000E3600000}"/>
    <cellStyle name="Total 6 5 2 3 2 3 2" xfId="24804" xr:uid="{00000000-0005-0000-0000-0000E4600000}"/>
    <cellStyle name="Total 6 5 2 3 2 4" xfId="24805" xr:uid="{00000000-0005-0000-0000-0000E5600000}"/>
    <cellStyle name="Total 6 5 2 3 3" xfId="24806" xr:uid="{00000000-0005-0000-0000-0000E6600000}"/>
    <cellStyle name="Total 6 5 2 3 3 2" xfId="24807" xr:uid="{00000000-0005-0000-0000-0000E7600000}"/>
    <cellStyle name="Total 6 5 2 3 3 2 2" xfId="26420" xr:uid="{00000000-0005-0000-0000-000034670000}"/>
    <cellStyle name="Total 6 5 2 3 4" xfId="24808" xr:uid="{00000000-0005-0000-0000-0000E8600000}"/>
    <cellStyle name="Total 6 5 2 3 4 2" xfId="24809" xr:uid="{00000000-0005-0000-0000-0000E9600000}"/>
    <cellStyle name="Total 6 5 2 3 5" xfId="24810" xr:uid="{00000000-0005-0000-0000-0000EA600000}"/>
    <cellStyle name="Total 6 5 2 3 6" xfId="27900" xr:uid="{00000000-0005-0000-0000-0000FC6C0000}"/>
    <cellStyle name="Total 6 5 2 4" xfId="24811" xr:uid="{00000000-0005-0000-0000-0000EB600000}"/>
    <cellStyle name="Total 6 5 2 4 2" xfId="24812" xr:uid="{00000000-0005-0000-0000-0000EC600000}"/>
    <cellStyle name="Total 6 5 2 4 2 2" xfId="24813" xr:uid="{00000000-0005-0000-0000-0000ED600000}"/>
    <cellStyle name="Total 6 5 2 4 2 2 2" xfId="26556" xr:uid="{00000000-0005-0000-0000-0000BC670000}"/>
    <cellStyle name="Total 6 5 2 4 3" xfId="24814" xr:uid="{00000000-0005-0000-0000-0000EE600000}"/>
    <cellStyle name="Total 6 5 2 4 3 2" xfId="24815" xr:uid="{00000000-0005-0000-0000-0000EF600000}"/>
    <cellStyle name="Total 6 5 2 4 4" xfId="24816" xr:uid="{00000000-0005-0000-0000-0000F0600000}"/>
    <cellStyle name="Total 6 5 2 5" xfId="24817" xr:uid="{00000000-0005-0000-0000-0000F1600000}"/>
    <cellStyle name="Total 6 5 2 5 2" xfId="24818" xr:uid="{00000000-0005-0000-0000-0000F2600000}"/>
    <cellStyle name="Total 6 5 2 6" xfId="24819" xr:uid="{00000000-0005-0000-0000-0000F3600000}"/>
    <cellStyle name="Total 6 5 2 6 2" xfId="24820" xr:uid="{00000000-0005-0000-0000-0000F4600000}"/>
    <cellStyle name="Total 6 5 2 6 3" xfId="29995" xr:uid="{00000000-0005-0000-0000-00002B750000}"/>
    <cellStyle name="Total 6 5 2 7" xfId="24821" xr:uid="{00000000-0005-0000-0000-0000F5600000}"/>
    <cellStyle name="Total 6 5 2 8" xfId="31516" xr:uid="{00000000-0005-0000-0000-00001C7B0000}"/>
    <cellStyle name="Total 6 5 3" xfId="880" xr:uid="{00000000-0005-0000-0000-000070030000}"/>
    <cellStyle name="Total 6 5 3 2" xfId="1931" xr:uid="{00000000-0005-0000-0000-00008B070000}"/>
    <cellStyle name="Total 6 5 3 2 2" xfId="24822" xr:uid="{00000000-0005-0000-0000-0000F6600000}"/>
    <cellStyle name="Total 6 5 3 2 2 2" xfId="24823" xr:uid="{00000000-0005-0000-0000-0000F7600000}"/>
    <cellStyle name="Total 6 5 3 2 2 2 2" xfId="24824" xr:uid="{00000000-0005-0000-0000-0000F8600000}"/>
    <cellStyle name="Total 6 5 3 2 2 3" xfId="24825" xr:uid="{00000000-0005-0000-0000-0000F9600000}"/>
    <cellStyle name="Total 6 5 3 2 2 3 2" xfId="24826" xr:uid="{00000000-0005-0000-0000-0000FA600000}"/>
    <cellStyle name="Total 6 5 3 2 2 3 3" xfId="28755" xr:uid="{00000000-0005-0000-0000-000053700000}"/>
    <cellStyle name="Total 6 5 3 2 2 4" xfId="24827" xr:uid="{00000000-0005-0000-0000-0000FB600000}"/>
    <cellStyle name="Total 6 5 3 2 3" xfId="24828" xr:uid="{00000000-0005-0000-0000-0000FC600000}"/>
    <cellStyle name="Total 6 5 3 2 3 2" xfId="24829" xr:uid="{00000000-0005-0000-0000-0000FD600000}"/>
    <cellStyle name="Total 6 5 3 2 3 3" xfId="28276" xr:uid="{00000000-0005-0000-0000-0000746E0000}"/>
    <cellStyle name="Total 6 5 3 2 4" xfId="24830" xr:uid="{00000000-0005-0000-0000-0000FE600000}"/>
    <cellStyle name="Total 6 5 3 2 4 2" xfId="24831" xr:uid="{00000000-0005-0000-0000-0000FF600000}"/>
    <cellStyle name="Total 6 5 3 2 5" xfId="24832" xr:uid="{00000000-0005-0000-0000-000000610000}"/>
    <cellStyle name="Total 6 5 3 2 6" xfId="32049" xr:uid="{00000000-0005-0000-0000-0000317D0000}"/>
    <cellStyle name="Total 6 5 3 3" xfId="24833" xr:uid="{00000000-0005-0000-0000-000001610000}"/>
    <cellStyle name="Total 6 5 3 3 2" xfId="24834" xr:uid="{00000000-0005-0000-0000-000002610000}"/>
    <cellStyle name="Total 6 5 3 3 2 2" xfId="24835" xr:uid="{00000000-0005-0000-0000-000003610000}"/>
    <cellStyle name="Total 6 5 3 3 3" xfId="24836" xr:uid="{00000000-0005-0000-0000-000004610000}"/>
    <cellStyle name="Total 6 5 3 3 3 2" xfId="24837" xr:uid="{00000000-0005-0000-0000-000005610000}"/>
    <cellStyle name="Total 6 5 3 3 4" xfId="24838" xr:uid="{00000000-0005-0000-0000-000006610000}"/>
    <cellStyle name="Total 6 5 3 3 5" xfId="32403" xr:uid="{00000000-0005-0000-0000-0000937E0000}"/>
    <cellStyle name="Total 6 5 3 4" xfId="24839" xr:uid="{00000000-0005-0000-0000-000007610000}"/>
    <cellStyle name="Total 6 5 3 4 2" xfId="24840" xr:uid="{00000000-0005-0000-0000-000008610000}"/>
    <cellStyle name="Total 6 5 3 4 3" xfId="27882" xr:uid="{00000000-0005-0000-0000-0000EA6C0000}"/>
    <cellStyle name="Total 6 5 3 5" xfId="24841" xr:uid="{00000000-0005-0000-0000-000009610000}"/>
    <cellStyle name="Total 6 5 3 5 2" xfId="24842" xr:uid="{00000000-0005-0000-0000-00000A610000}"/>
    <cellStyle name="Total 6 5 3 6" xfId="24843" xr:uid="{00000000-0005-0000-0000-00000B610000}"/>
    <cellStyle name="Total 6 5 3 7" xfId="28865" xr:uid="{00000000-0005-0000-0000-0000C1700000}"/>
    <cellStyle name="Total 6 5 4" xfId="1114" xr:uid="{00000000-0005-0000-0000-00005A040000}"/>
    <cellStyle name="Total 6 5 4 2" xfId="2121" xr:uid="{00000000-0005-0000-0000-000049080000}"/>
    <cellStyle name="Total 6 5 4 2 2" xfId="24844" xr:uid="{00000000-0005-0000-0000-00000C610000}"/>
    <cellStyle name="Total 6 5 4 2 2 2" xfId="24845" xr:uid="{00000000-0005-0000-0000-00000D610000}"/>
    <cellStyle name="Total 6 5 4 2 2 2 2" xfId="24846" xr:uid="{00000000-0005-0000-0000-00000E610000}"/>
    <cellStyle name="Total 6 5 4 2 2 3" xfId="24847" xr:uid="{00000000-0005-0000-0000-00000F610000}"/>
    <cellStyle name="Total 6 5 4 2 2 3 2" xfId="24848" xr:uid="{00000000-0005-0000-0000-000010610000}"/>
    <cellStyle name="Total 6 5 4 2 2 3 3" xfId="30268" xr:uid="{00000000-0005-0000-0000-00003C760000}"/>
    <cellStyle name="Total 6 5 4 2 2 4" xfId="24849" xr:uid="{00000000-0005-0000-0000-000011610000}"/>
    <cellStyle name="Total 6 5 4 2 2 5" xfId="27780" xr:uid="{00000000-0005-0000-0000-0000846C0000}"/>
    <cellStyle name="Total 6 5 4 2 3" xfId="24850" xr:uid="{00000000-0005-0000-0000-000012610000}"/>
    <cellStyle name="Total 6 5 4 2 3 2" xfId="24851" xr:uid="{00000000-0005-0000-0000-000013610000}"/>
    <cellStyle name="Total 6 5 4 2 3 3" xfId="25955" xr:uid="{00000000-0005-0000-0000-000063650000}"/>
    <cellStyle name="Total 6 5 4 2 4" xfId="24852" xr:uid="{00000000-0005-0000-0000-000014610000}"/>
    <cellStyle name="Total 6 5 4 2 4 2" xfId="24853" xr:uid="{00000000-0005-0000-0000-000015610000}"/>
    <cellStyle name="Total 6 5 4 2 5" xfId="24854" xr:uid="{00000000-0005-0000-0000-000016610000}"/>
    <cellStyle name="Total 6 5 4 2 6" xfId="32160" xr:uid="{00000000-0005-0000-0000-0000A07D0000}"/>
    <cellStyle name="Total 6 5 4 3" xfId="24855" xr:uid="{00000000-0005-0000-0000-000017610000}"/>
    <cellStyle name="Total 6 5 4 3 2" xfId="24856" xr:uid="{00000000-0005-0000-0000-000018610000}"/>
    <cellStyle name="Total 6 5 4 3 2 2" xfId="24857" xr:uid="{00000000-0005-0000-0000-000019610000}"/>
    <cellStyle name="Total 6 5 4 3 3" xfId="24858" xr:uid="{00000000-0005-0000-0000-00001A610000}"/>
    <cellStyle name="Total 6 5 4 3 3 2" xfId="24859" xr:uid="{00000000-0005-0000-0000-00001B610000}"/>
    <cellStyle name="Total 6 5 4 3 4" xfId="24860" xr:uid="{00000000-0005-0000-0000-00001C610000}"/>
    <cellStyle name="Total 6 5 4 4" xfId="24861" xr:uid="{00000000-0005-0000-0000-00001D610000}"/>
    <cellStyle name="Total 6 5 4 4 2" xfId="24862" xr:uid="{00000000-0005-0000-0000-00001E610000}"/>
    <cellStyle name="Total 6 5 4 5" xfId="24863" xr:uid="{00000000-0005-0000-0000-00001F610000}"/>
    <cellStyle name="Total 6 5 4 5 2" xfId="24864" xr:uid="{00000000-0005-0000-0000-000020610000}"/>
    <cellStyle name="Total 6 5 4 6" xfId="24865" xr:uid="{00000000-0005-0000-0000-000021610000}"/>
    <cellStyle name="Total 6 5 4 7" xfId="25326" xr:uid="{00000000-0005-0000-0000-0000EE620000}"/>
    <cellStyle name="Total 6 5 5" xfId="1978" xr:uid="{00000000-0005-0000-0000-0000BA070000}"/>
    <cellStyle name="Total 6 5 5 2" xfId="24866" xr:uid="{00000000-0005-0000-0000-000022610000}"/>
    <cellStyle name="Total 6 5 5 2 2" xfId="24867" xr:uid="{00000000-0005-0000-0000-000023610000}"/>
    <cellStyle name="Total 6 5 5 2 2 2" xfId="24868" xr:uid="{00000000-0005-0000-0000-000024610000}"/>
    <cellStyle name="Total 6 5 5 2 3" xfId="24869" xr:uid="{00000000-0005-0000-0000-000025610000}"/>
    <cellStyle name="Total 6 5 5 2 3 2" xfId="24870" xr:uid="{00000000-0005-0000-0000-000026610000}"/>
    <cellStyle name="Total 6 5 5 2 4" xfId="24871" xr:uid="{00000000-0005-0000-0000-000027610000}"/>
    <cellStyle name="Total 6 5 5 2 5" xfId="29153" xr:uid="{00000000-0005-0000-0000-0000E1710000}"/>
    <cellStyle name="Total 6 5 5 3" xfId="24872" xr:uid="{00000000-0005-0000-0000-000028610000}"/>
    <cellStyle name="Total 6 5 5 3 2" xfId="24873" xr:uid="{00000000-0005-0000-0000-000029610000}"/>
    <cellStyle name="Total 6 5 5 3 3" xfId="28655" xr:uid="{00000000-0005-0000-0000-0000EF6F0000}"/>
    <cellStyle name="Total 6 5 5 4" xfId="24874" xr:uid="{00000000-0005-0000-0000-00002A610000}"/>
    <cellStyle name="Total 6 5 5 4 2" xfId="24875" xr:uid="{00000000-0005-0000-0000-00002B610000}"/>
    <cellStyle name="Total 6 5 5 4 3" xfId="30066" xr:uid="{00000000-0005-0000-0000-000072750000}"/>
    <cellStyle name="Total 6 5 5 5" xfId="24876" xr:uid="{00000000-0005-0000-0000-00002C610000}"/>
    <cellStyle name="Total 6 5 5 6" xfId="26310" xr:uid="{00000000-0005-0000-0000-0000C6660000}"/>
    <cellStyle name="Total 6 5 6" xfId="24877" xr:uid="{00000000-0005-0000-0000-00002D610000}"/>
    <cellStyle name="Total 6 5 6 2" xfId="24878" xr:uid="{00000000-0005-0000-0000-00002E610000}"/>
    <cellStyle name="Total 6 5 6 2 2" xfId="24879" xr:uid="{00000000-0005-0000-0000-00002F610000}"/>
    <cellStyle name="Total 6 5 6 3" xfId="24880" xr:uid="{00000000-0005-0000-0000-000030610000}"/>
    <cellStyle name="Total 6 5 6 3 2" xfId="24881" xr:uid="{00000000-0005-0000-0000-000031610000}"/>
    <cellStyle name="Total 6 5 6 4" xfId="24882" xr:uid="{00000000-0005-0000-0000-000032610000}"/>
    <cellStyle name="Total 6 5 6 5" xfId="32429" xr:uid="{00000000-0005-0000-0000-0000AD7E0000}"/>
    <cellStyle name="Total 6 5 7" xfId="24883" xr:uid="{00000000-0005-0000-0000-000033610000}"/>
    <cellStyle name="Total 6 5 7 2" xfId="24884" xr:uid="{00000000-0005-0000-0000-000034610000}"/>
    <cellStyle name="Total 6 5 8" xfId="24885" xr:uid="{00000000-0005-0000-0000-000035610000}"/>
    <cellStyle name="Total 6 5 8 2" xfId="24886" xr:uid="{00000000-0005-0000-0000-000036610000}"/>
    <cellStyle name="Total 6 5 8 3" xfId="30407" xr:uid="{00000000-0005-0000-0000-0000C7760000}"/>
    <cellStyle name="Total 6 5 9" xfId="24887" xr:uid="{00000000-0005-0000-0000-000037610000}"/>
    <cellStyle name="Total 6 6" xfId="929" xr:uid="{00000000-0005-0000-0000-0000A1030000}"/>
    <cellStyle name="Total 6 6 2" xfId="1411" xr:uid="{00000000-0005-0000-0000-000083050000}"/>
    <cellStyle name="Total 6 6 2 2" xfId="2402" xr:uid="{00000000-0005-0000-0000-000062090000}"/>
    <cellStyle name="Total 6 6 2 2 2" xfId="24888" xr:uid="{00000000-0005-0000-0000-000038610000}"/>
    <cellStyle name="Total 6 6 2 2 2 2" xfId="24889" xr:uid="{00000000-0005-0000-0000-000039610000}"/>
    <cellStyle name="Total 6 6 2 2 2 2 2" xfId="24890" xr:uid="{00000000-0005-0000-0000-00003A610000}"/>
    <cellStyle name="Total 6 6 2 2 2 3" xfId="24891" xr:uid="{00000000-0005-0000-0000-00003B610000}"/>
    <cellStyle name="Total 6 6 2 2 2 3 2" xfId="24892" xr:uid="{00000000-0005-0000-0000-00003C610000}"/>
    <cellStyle name="Total 6 6 2 2 2 4" xfId="24893" xr:uid="{00000000-0005-0000-0000-00003D610000}"/>
    <cellStyle name="Total 6 6 2 2 3" xfId="24894" xr:uid="{00000000-0005-0000-0000-00003E610000}"/>
    <cellStyle name="Total 6 6 2 2 3 2" xfId="24895" xr:uid="{00000000-0005-0000-0000-00003F610000}"/>
    <cellStyle name="Total 6 6 2 2 4" xfId="24896" xr:uid="{00000000-0005-0000-0000-000040610000}"/>
    <cellStyle name="Total 6 6 2 2 4 2" xfId="24897" xr:uid="{00000000-0005-0000-0000-000041610000}"/>
    <cellStyle name="Total 6 6 2 2 5" xfId="24898" xr:uid="{00000000-0005-0000-0000-000042610000}"/>
    <cellStyle name="Total 6 6 2 3" xfId="24899" xr:uid="{00000000-0005-0000-0000-000043610000}"/>
    <cellStyle name="Total 6 6 2 3 2" xfId="24900" xr:uid="{00000000-0005-0000-0000-000044610000}"/>
    <cellStyle name="Total 6 6 2 3 2 2" xfId="24901" xr:uid="{00000000-0005-0000-0000-000045610000}"/>
    <cellStyle name="Total 6 6 2 3 3" xfId="24902" xr:uid="{00000000-0005-0000-0000-000046610000}"/>
    <cellStyle name="Total 6 6 2 3 3 2" xfId="24903" xr:uid="{00000000-0005-0000-0000-000047610000}"/>
    <cellStyle name="Total 6 6 2 3 4" xfId="24904" xr:uid="{00000000-0005-0000-0000-000048610000}"/>
    <cellStyle name="Total 6 6 2 4" xfId="24905" xr:uid="{00000000-0005-0000-0000-000049610000}"/>
    <cellStyle name="Total 6 6 2 4 2" xfId="24906" xr:uid="{00000000-0005-0000-0000-00004A610000}"/>
    <cellStyle name="Total 6 6 2 4 2 2" xfId="26480" xr:uid="{00000000-0005-0000-0000-000070670000}"/>
    <cellStyle name="Total 6 6 2 5" xfId="24907" xr:uid="{00000000-0005-0000-0000-00004B610000}"/>
    <cellStyle name="Total 6 6 2 5 2" xfId="24908" xr:uid="{00000000-0005-0000-0000-00004C610000}"/>
    <cellStyle name="Total 6 6 2 6" xfId="24909" xr:uid="{00000000-0005-0000-0000-00004D610000}"/>
    <cellStyle name="Total 6 6 2 7" xfId="30859" xr:uid="{00000000-0005-0000-0000-00008B780000}"/>
    <cellStyle name="Total 6 6 3" xfId="1673" xr:uid="{00000000-0005-0000-0000-000089060000}"/>
    <cellStyle name="Total 6 6 3 2" xfId="2658" xr:uid="{00000000-0005-0000-0000-0000620A0000}"/>
    <cellStyle name="Total 6 6 3 2 2" xfId="24910" xr:uid="{00000000-0005-0000-0000-00004E610000}"/>
    <cellStyle name="Total 6 6 3 2 2 2" xfId="24911" xr:uid="{00000000-0005-0000-0000-00004F610000}"/>
    <cellStyle name="Total 6 6 3 2 2 2 2" xfId="24912" xr:uid="{00000000-0005-0000-0000-000050610000}"/>
    <cellStyle name="Total 6 6 3 2 2 2 3" xfId="28187" xr:uid="{00000000-0005-0000-0000-00001B6E0000}"/>
    <cellStyle name="Total 6 6 3 2 2 3" xfId="24913" xr:uid="{00000000-0005-0000-0000-000051610000}"/>
    <cellStyle name="Total 6 6 3 2 2 3 2" xfId="24914" xr:uid="{00000000-0005-0000-0000-000052610000}"/>
    <cellStyle name="Total 6 6 3 2 2 4" xfId="24915" xr:uid="{00000000-0005-0000-0000-000053610000}"/>
    <cellStyle name="Total 6 6 3 2 3" xfId="24916" xr:uid="{00000000-0005-0000-0000-000054610000}"/>
    <cellStyle name="Total 6 6 3 2 3 2" xfId="24917" xr:uid="{00000000-0005-0000-0000-000055610000}"/>
    <cellStyle name="Total 6 6 3 2 4" xfId="24918" xr:uid="{00000000-0005-0000-0000-000056610000}"/>
    <cellStyle name="Total 6 6 3 2 4 2" xfId="24919" xr:uid="{00000000-0005-0000-0000-000057610000}"/>
    <cellStyle name="Total 6 6 3 2 4 3" xfId="26615" xr:uid="{00000000-0005-0000-0000-0000F7670000}"/>
    <cellStyle name="Total 6 6 3 2 5" xfId="24920" xr:uid="{00000000-0005-0000-0000-000058610000}"/>
    <cellStyle name="Total 6 6 3 3" xfId="24921" xr:uid="{00000000-0005-0000-0000-000059610000}"/>
    <cellStyle name="Total 6 6 3 3 2" xfId="24922" xr:uid="{00000000-0005-0000-0000-00005A610000}"/>
    <cellStyle name="Total 6 6 3 3 2 2" xfId="24923" xr:uid="{00000000-0005-0000-0000-00005B610000}"/>
    <cellStyle name="Total 6 6 3 3 2 3" xfId="27437" xr:uid="{00000000-0005-0000-0000-00002D6B0000}"/>
    <cellStyle name="Total 6 6 3 3 3" xfId="24924" xr:uid="{00000000-0005-0000-0000-00005C610000}"/>
    <cellStyle name="Total 6 6 3 3 3 2" xfId="24925" xr:uid="{00000000-0005-0000-0000-00005D610000}"/>
    <cellStyle name="Total 6 6 3 3 4" xfId="24926" xr:uid="{00000000-0005-0000-0000-00005E610000}"/>
    <cellStyle name="Total 6 6 3 4" xfId="24927" xr:uid="{00000000-0005-0000-0000-00005F610000}"/>
    <cellStyle name="Total 6 6 3 4 2" xfId="24928" xr:uid="{00000000-0005-0000-0000-000060610000}"/>
    <cellStyle name="Total 6 6 3 5" xfId="24929" xr:uid="{00000000-0005-0000-0000-000061610000}"/>
    <cellStyle name="Total 6 6 3 5 2" xfId="24930" xr:uid="{00000000-0005-0000-0000-000062610000}"/>
    <cellStyle name="Total 6 6 3 6" xfId="24931" xr:uid="{00000000-0005-0000-0000-000063610000}"/>
    <cellStyle name="Total 6 6 3 7" xfId="31837" xr:uid="{00000000-0005-0000-0000-00005D7C0000}"/>
    <cellStyle name="Total 6 6 4" xfId="1970" xr:uid="{00000000-0005-0000-0000-0000B2070000}"/>
    <cellStyle name="Total 6 6 4 2" xfId="24932" xr:uid="{00000000-0005-0000-0000-000064610000}"/>
    <cellStyle name="Total 6 6 4 2 2" xfId="24933" xr:uid="{00000000-0005-0000-0000-000065610000}"/>
    <cellStyle name="Total 6 6 4 2 2 2" xfId="24934" xr:uid="{00000000-0005-0000-0000-000066610000}"/>
    <cellStyle name="Total 6 6 4 2 2 2 2" xfId="31153" xr:uid="{00000000-0005-0000-0000-0000B1790000}"/>
    <cellStyle name="Total 6 6 4 2 2 3" xfId="25166" xr:uid="{00000000-0005-0000-0000-00004E620000}"/>
    <cellStyle name="Total 6 6 4 2 3" xfId="24935" xr:uid="{00000000-0005-0000-0000-000067610000}"/>
    <cellStyle name="Total 6 6 4 2 3 2" xfId="24936" xr:uid="{00000000-0005-0000-0000-000068610000}"/>
    <cellStyle name="Total 6 6 4 2 4" xfId="24937" xr:uid="{00000000-0005-0000-0000-000069610000}"/>
    <cellStyle name="Total 6 6 4 2 5" xfId="29327" xr:uid="{00000000-0005-0000-0000-00008F720000}"/>
    <cellStyle name="Total 6 6 4 3" xfId="24938" xr:uid="{00000000-0005-0000-0000-00006A610000}"/>
    <cellStyle name="Total 6 6 4 3 2" xfId="24939" xr:uid="{00000000-0005-0000-0000-00006B610000}"/>
    <cellStyle name="Total 6 6 4 3 2 2" xfId="26691" xr:uid="{00000000-0005-0000-0000-000043680000}"/>
    <cellStyle name="Total 6 6 4 4" xfId="24940" xr:uid="{00000000-0005-0000-0000-00006C610000}"/>
    <cellStyle name="Total 6 6 4 4 2" xfId="24941" xr:uid="{00000000-0005-0000-0000-00006D610000}"/>
    <cellStyle name="Total 6 6 4 5" xfId="24942" xr:uid="{00000000-0005-0000-0000-00006E610000}"/>
    <cellStyle name="Total 6 6 4 6" xfId="32069" xr:uid="{00000000-0005-0000-0000-0000457D0000}"/>
    <cellStyle name="Total 6 6 5" xfId="24943" xr:uid="{00000000-0005-0000-0000-00006F610000}"/>
    <cellStyle name="Total 6 6 5 2" xfId="24944" xr:uid="{00000000-0005-0000-0000-000070610000}"/>
    <cellStyle name="Total 6 6 5 2 2" xfId="24945" xr:uid="{00000000-0005-0000-0000-000071610000}"/>
    <cellStyle name="Total 6 6 5 2 3" xfId="30683" xr:uid="{00000000-0005-0000-0000-0000DB770000}"/>
    <cellStyle name="Total 6 6 5 3" xfId="24946" xr:uid="{00000000-0005-0000-0000-000072610000}"/>
    <cellStyle name="Total 6 6 5 3 2" xfId="24947" xr:uid="{00000000-0005-0000-0000-000073610000}"/>
    <cellStyle name="Total 6 6 5 4" xfId="24948" xr:uid="{00000000-0005-0000-0000-000074610000}"/>
    <cellStyle name="Total 6 6 5 5" xfId="32424" xr:uid="{00000000-0005-0000-0000-0000A87E0000}"/>
    <cellStyle name="Total 6 6 6" xfId="24949" xr:uid="{00000000-0005-0000-0000-000075610000}"/>
    <cellStyle name="Total 6 6 6 2" xfId="24950" xr:uid="{00000000-0005-0000-0000-000076610000}"/>
    <cellStyle name="Total 6 6 6 3" xfId="28665" xr:uid="{00000000-0005-0000-0000-0000F96F0000}"/>
    <cellStyle name="Total 6 6 7" xfId="24951" xr:uid="{00000000-0005-0000-0000-000077610000}"/>
    <cellStyle name="Total 6 6 7 2" xfId="24952" xr:uid="{00000000-0005-0000-0000-000078610000}"/>
    <cellStyle name="Total 6 6 8" xfId="24953" xr:uid="{00000000-0005-0000-0000-000079610000}"/>
    <cellStyle name="Total 6 6 9" xfId="31515" xr:uid="{00000000-0005-0000-0000-00001B7B0000}"/>
    <cellStyle name="Total 6 7" xfId="1046" xr:uid="{00000000-0005-0000-0000-000016040000}"/>
    <cellStyle name="Total 6 7 2" xfId="2057" xr:uid="{00000000-0005-0000-0000-000009080000}"/>
    <cellStyle name="Total 6 7 2 2" xfId="24954" xr:uid="{00000000-0005-0000-0000-00007A610000}"/>
    <cellStyle name="Total 6 7 2 2 2" xfId="24955" xr:uid="{00000000-0005-0000-0000-00007B610000}"/>
    <cellStyle name="Total 6 7 2 2 2 2" xfId="24956" xr:uid="{00000000-0005-0000-0000-00007C610000}"/>
    <cellStyle name="Total 6 7 2 2 3" xfId="24957" xr:uid="{00000000-0005-0000-0000-00007D610000}"/>
    <cellStyle name="Total 6 7 2 2 3 2" xfId="24958" xr:uid="{00000000-0005-0000-0000-00007E610000}"/>
    <cellStyle name="Total 6 7 2 2 4" xfId="24959" xr:uid="{00000000-0005-0000-0000-00007F610000}"/>
    <cellStyle name="Total 6 7 2 2 5" xfId="29605" xr:uid="{00000000-0005-0000-0000-0000A5730000}"/>
    <cellStyle name="Total 6 7 2 3" xfId="24960" xr:uid="{00000000-0005-0000-0000-000080610000}"/>
    <cellStyle name="Total 6 7 2 3 2" xfId="24961" xr:uid="{00000000-0005-0000-0000-000081610000}"/>
    <cellStyle name="Total 6 7 2 4" xfId="24962" xr:uid="{00000000-0005-0000-0000-000082610000}"/>
    <cellStyle name="Total 6 7 2 4 2" xfId="24963" xr:uid="{00000000-0005-0000-0000-000083610000}"/>
    <cellStyle name="Total 6 7 2 5" xfId="24964" xr:uid="{00000000-0005-0000-0000-000084610000}"/>
    <cellStyle name="Total 6 7 2 6" xfId="32119" xr:uid="{00000000-0005-0000-0000-0000777D0000}"/>
    <cellStyle name="Total 6 7 3" xfId="24965" xr:uid="{00000000-0005-0000-0000-000085610000}"/>
    <cellStyle name="Total 6 7 3 2" xfId="24966" xr:uid="{00000000-0005-0000-0000-000086610000}"/>
    <cellStyle name="Total 6 7 3 2 2" xfId="24967" xr:uid="{00000000-0005-0000-0000-000087610000}"/>
    <cellStyle name="Total 6 7 3 3" xfId="24968" xr:uid="{00000000-0005-0000-0000-000088610000}"/>
    <cellStyle name="Total 6 7 3 3 2" xfId="24969" xr:uid="{00000000-0005-0000-0000-000089610000}"/>
    <cellStyle name="Total 6 7 3 3 3" xfId="27257" xr:uid="{00000000-0005-0000-0000-0000796A0000}"/>
    <cellStyle name="Total 6 7 3 4" xfId="24970" xr:uid="{00000000-0005-0000-0000-00008A610000}"/>
    <cellStyle name="Total 6 7 3 5" xfId="32473" xr:uid="{00000000-0005-0000-0000-0000D97E0000}"/>
    <cellStyle name="Total 6 7 4" xfId="24971" xr:uid="{00000000-0005-0000-0000-00008B610000}"/>
    <cellStyle name="Total 6 7 4 2" xfId="24972" xr:uid="{00000000-0005-0000-0000-00008C610000}"/>
    <cellStyle name="Total 6 7 5" xfId="24973" xr:uid="{00000000-0005-0000-0000-00008D610000}"/>
    <cellStyle name="Total 6 7 5 2" xfId="24974" xr:uid="{00000000-0005-0000-0000-00008E610000}"/>
    <cellStyle name="Total 6 7 6" xfId="24975" xr:uid="{00000000-0005-0000-0000-00008F610000}"/>
    <cellStyle name="Total 6 7 7" xfId="25307" xr:uid="{00000000-0005-0000-0000-0000DB620000}"/>
    <cellStyle name="Total 6 8" xfId="1165" xr:uid="{00000000-0005-0000-0000-00008D040000}"/>
    <cellStyle name="Total 6 8 2" xfId="2167" xr:uid="{00000000-0005-0000-0000-000077080000}"/>
    <cellStyle name="Total 6 8 2 2" xfId="24976" xr:uid="{00000000-0005-0000-0000-000090610000}"/>
    <cellStyle name="Total 6 8 2 2 2" xfId="24977" xr:uid="{00000000-0005-0000-0000-000091610000}"/>
    <cellStyle name="Total 6 8 2 2 2 2" xfId="24978" xr:uid="{00000000-0005-0000-0000-000092610000}"/>
    <cellStyle name="Total 6 8 2 2 2 2 2" xfId="27473" xr:uid="{00000000-0005-0000-0000-0000516B0000}"/>
    <cellStyle name="Total 6 8 2 2 3" xfId="24979" xr:uid="{00000000-0005-0000-0000-000093610000}"/>
    <cellStyle name="Total 6 8 2 2 3 2" xfId="24980" xr:uid="{00000000-0005-0000-0000-000094610000}"/>
    <cellStyle name="Total 6 8 2 2 4" xfId="24981" xr:uid="{00000000-0005-0000-0000-000095610000}"/>
    <cellStyle name="Total 6 8 2 3" xfId="24982" xr:uid="{00000000-0005-0000-0000-000096610000}"/>
    <cellStyle name="Total 6 8 2 3 2" xfId="24983" xr:uid="{00000000-0005-0000-0000-000097610000}"/>
    <cellStyle name="Total 6 8 2 3 2 2" xfId="29494" xr:uid="{00000000-0005-0000-0000-000036730000}"/>
    <cellStyle name="Total 6 8 2 4" xfId="24984" xr:uid="{00000000-0005-0000-0000-000098610000}"/>
    <cellStyle name="Total 6 8 2 4 2" xfId="24985" xr:uid="{00000000-0005-0000-0000-000099610000}"/>
    <cellStyle name="Total 6 8 2 5" xfId="24986" xr:uid="{00000000-0005-0000-0000-00009A610000}"/>
    <cellStyle name="Total 6 8 2 6" xfId="32188" xr:uid="{00000000-0005-0000-0000-0000BC7D0000}"/>
    <cellStyle name="Total 6 8 3" xfId="24987" xr:uid="{00000000-0005-0000-0000-00009B610000}"/>
    <cellStyle name="Total 6 8 3 2" xfId="24988" xr:uid="{00000000-0005-0000-0000-00009C610000}"/>
    <cellStyle name="Total 6 8 3 2 2" xfId="24989" xr:uid="{00000000-0005-0000-0000-00009D610000}"/>
    <cellStyle name="Total 6 8 3 2 2 2" xfId="31126" xr:uid="{00000000-0005-0000-0000-000096790000}"/>
    <cellStyle name="Total 6 8 3 3" xfId="24990" xr:uid="{00000000-0005-0000-0000-00009E610000}"/>
    <cellStyle name="Total 6 8 3 3 2" xfId="24991" xr:uid="{00000000-0005-0000-0000-00009F610000}"/>
    <cellStyle name="Total 6 8 3 3 3" xfId="29918" xr:uid="{00000000-0005-0000-0000-0000DE740000}"/>
    <cellStyle name="Total 6 8 3 4" xfId="24992" xr:uid="{00000000-0005-0000-0000-0000A0610000}"/>
    <cellStyle name="Total 6 8 4" xfId="24993" xr:uid="{00000000-0005-0000-0000-0000A1610000}"/>
    <cellStyle name="Total 6 8 4 2" xfId="24994" xr:uid="{00000000-0005-0000-0000-0000A2610000}"/>
    <cellStyle name="Total 6 8 4 2 2" xfId="29383" xr:uid="{00000000-0005-0000-0000-0000C7720000}"/>
    <cellStyle name="Total 6 8 5" xfId="24995" xr:uid="{00000000-0005-0000-0000-0000A3610000}"/>
    <cellStyle name="Total 6 8 5 2" xfId="24996" xr:uid="{00000000-0005-0000-0000-0000A4610000}"/>
    <cellStyle name="Total 6 8 6" xfId="24997" xr:uid="{00000000-0005-0000-0000-0000A5610000}"/>
    <cellStyle name="Total 6 8 7" xfId="27499" xr:uid="{00000000-0005-0000-0000-00006B6B0000}"/>
    <cellStyle name="Total 6 9" xfId="1281" xr:uid="{00000000-0005-0000-0000-000001050000}"/>
    <cellStyle name="Total 6 9 2" xfId="24998" xr:uid="{00000000-0005-0000-0000-0000A6610000}"/>
    <cellStyle name="Total 6 9 2 2" xfId="24999" xr:uid="{00000000-0005-0000-0000-0000A7610000}"/>
    <cellStyle name="Total 6 9 2 2 2" xfId="25000" xr:uid="{00000000-0005-0000-0000-0000A8610000}"/>
    <cellStyle name="Total 6 9 2 2 2 2" xfId="26283" xr:uid="{00000000-0005-0000-0000-0000AB660000}"/>
    <cellStyle name="Total 6 9 2 3" xfId="25001" xr:uid="{00000000-0005-0000-0000-0000A9610000}"/>
    <cellStyle name="Total 6 9 2 3 2" xfId="25002" xr:uid="{00000000-0005-0000-0000-0000AA610000}"/>
    <cellStyle name="Total 6 9 2 4" xfId="25003" xr:uid="{00000000-0005-0000-0000-0000AB610000}"/>
    <cellStyle name="Total 6 9 2 5" xfId="32602" xr:uid="{00000000-0005-0000-0000-00005A7F0000}"/>
    <cellStyle name="Total 6 9 3" xfId="25004" xr:uid="{00000000-0005-0000-0000-0000AC610000}"/>
    <cellStyle name="Total 6 9 3 2" xfId="25005" xr:uid="{00000000-0005-0000-0000-0000AD610000}"/>
    <cellStyle name="Total 6 9 4" xfId="25006" xr:uid="{00000000-0005-0000-0000-0000AE610000}"/>
    <cellStyle name="Total 6 9 4 2" xfId="25007" xr:uid="{00000000-0005-0000-0000-0000AF610000}"/>
    <cellStyle name="Total 6 9 5" xfId="25008" xr:uid="{00000000-0005-0000-0000-0000B0610000}"/>
    <cellStyle name="Total 6 9 6" xfId="31971" xr:uid="{00000000-0005-0000-0000-0000E37C0000}"/>
    <cellStyle name="Vírgula 10" xfId="765" xr:uid="{00000000-0005-0000-0000-0000FD020000}"/>
    <cellStyle name="Vírgula 10 2" xfId="25799" xr:uid="{00000000-0005-0000-0000-0000C7640000}"/>
    <cellStyle name="Vírgula 2" xfId="689" xr:uid="{00000000-0005-0000-0000-0000B1020000}"/>
    <cellStyle name="Vírgula 2 2" xfId="738" xr:uid="{00000000-0005-0000-0000-0000E2020000}"/>
    <cellStyle name="Vírgula 2 2 2" xfId="25071" xr:uid="{00000000-0005-0000-0000-0000EF610000}"/>
    <cellStyle name="Vírgula 2 2 3" xfId="25773" xr:uid="{00000000-0005-0000-0000-0000AD640000}"/>
    <cellStyle name="Vírgula 2 2 4" xfId="31417" xr:uid="{00000000-0005-0000-0000-0000B97A0000}"/>
    <cellStyle name="Vírgula 2 3" xfId="616" xr:uid="{00000000-0005-0000-0000-000068020000}"/>
    <cellStyle name="Vírgula 2 3 2" xfId="25054" xr:uid="{00000000-0005-0000-0000-0000DE610000}"/>
    <cellStyle name="Vírgula 2 3 3" xfId="25656" xr:uid="{00000000-0005-0000-0000-000038640000}"/>
    <cellStyle name="Vírgula 2 3 4" xfId="31410" xr:uid="{00000000-0005-0000-0000-0000B27A0000}"/>
    <cellStyle name="Vírgula 2 4" xfId="704" xr:uid="{00000000-0005-0000-0000-0000C0020000}"/>
    <cellStyle name="Vírgula 2 5" xfId="776" xr:uid="{00000000-0005-0000-0000-000008030000}"/>
    <cellStyle name="Vírgula 2 5 2" xfId="25084" xr:uid="{00000000-0005-0000-0000-0000FC610000}"/>
    <cellStyle name="Vírgula 2 6" xfId="25064" xr:uid="{00000000-0005-0000-0000-0000E8610000}"/>
    <cellStyle name="Vírgula 3" xfId="533" xr:uid="{00000000-0005-0000-0000-000015020000}"/>
    <cellStyle name="Vírgula 3 10" xfId="31406" xr:uid="{00000000-0005-0000-0000-0000AE7A0000}"/>
    <cellStyle name="Vírgula 3 2" xfId="655" xr:uid="{00000000-0005-0000-0000-00008F020000}"/>
    <cellStyle name="Vírgula 3 2 2" xfId="733" xr:uid="{00000000-0005-0000-0000-0000DD020000}"/>
    <cellStyle name="Vírgula 3 2 2 2" xfId="716" xr:uid="{00000000-0005-0000-0000-0000CC020000}"/>
    <cellStyle name="Vírgula 3 2 2 2 2" xfId="25066" xr:uid="{00000000-0005-0000-0000-0000EA610000}"/>
    <cellStyle name="Vírgula 3 2 2 2 3" xfId="25751" xr:uid="{00000000-0005-0000-0000-000097640000}"/>
    <cellStyle name="Vírgula 3 2 2 2 4" xfId="28319" xr:uid="{00000000-0005-0000-0000-00009F6E0000}"/>
    <cellStyle name="Vírgula 3 2 2 3" xfId="591" xr:uid="{00000000-0005-0000-0000-00004F020000}"/>
    <cellStyle name="Vírgula 3 2 2 4" xfId="25070" xr:uid="{00000000-0005-0000-0000-0000EE610000}"/>
    <cellStyle name="Vírgula 3 2 2 5" xfId="25768" xr:uid="{00000000-0005-0000-0000-0000A8640000}"/>
    <cellStyle name="Vírgula 3 2 2 6" xfId="31416" xr:uid="{00000000-0005-0000-0000-0000B87A0000}"/>
    <cellStyle name="Vírgula 3 2 3" xfId="406" xr:uid="{00000000-0005-0000-0000-000096010000}"/>
    <cellStyle name="Vírgula 3 2 3 2" xfId="25030" xr:uid="{00000000-0005-0000-0000-0000C6610000}"/>
    <cellStyle name="Vírgula 3 2 3 3" xfId="25454" xr:uid="{00000000-0005-0000-0000-00006E630000}"/>
    <cellStyle name="Vírgula 3 2 3 4" xfId="31395" xr:uid="{00000000-0005-0000-0000-0000A37A0000}"/>
    <cellStyle name="Vírgula 3 2 4" xfId="675" xr:uid="{00000000-0005-0000-0000-0000A3020000}"/>
    <cellStyle name="Vírgula 3 2 4 2" xfId="25062" xr:uid="{00000000-0005-0000-0000-0000E6610000}"/>
    <cellStyle name="Vírgula 3 2 4 3" xfId="25712" xr:uid="{00000000-0005-0000-0000-000070640000}"/>
    <cellStyle name="Vírgula 3 2 4 4" xfId="31414" xr:uid="{00000000-0005-0000-0000-0000B67A0000}"/>
    <cellStyle name="Vírgula 3 2 5" xfId="512" xr:uid="{00000000-0005-0000-0000-000000020000}"/>
    <cellStyle name="Vírgula 3 2 5 2" xfId="25040" xr:uid="{00000000-0005-0000-0000-0000D0610000}"/>
    <cellStyle name="Vírgula 3 2 5 3" xfId="25557" xr:uid="{00000000-0005-0000-0000-0000D5630000}"/>
    <cellStyle name="Vírgula 3 2 6" xfId="448" xr:uid="{00000000-0005-0000-0000-0000C0010000}"/>
    <cellStyle name="Vírgula 3 2 7" xfId="25059" xr:uid="{00000000-0005-0000-0000-0000E3610000}"/>
    <cellStyle name="Vírgula 3 2 8" xfId="25692" xr:uid="{00000000-0005-0000-0000-00005C640000}"/>
    <cellStyle name="Vírgula 3 3" xfId="405" xr:uid="{00000000-0005-0000-0000-000095010000}"/>
    <cellStyle name="Vírgula 3 3 2" xfId="748" xr:uid="{00000000-0005-0000-0000-0000EC020000}"/>
    <cellStyle name="Vírgula 3 3 2 2" xfId="25072" xr:uid="{00000000-0005-0000-0000-0000F0610000}"/>
    <cellStyle name="Vírgula 3 3 2 3" xfId="25782" xr:uid="{00000000-0005-0000-0000-0000B6640000}"/>
    <cellStyle name="Vírgula 3 3 2 4" xfId="30875" xr:uid="{00000000-0005-0000-0000-00009B780000}"/>
    <cellStyle name="Vírgula 3 3 3" xfId="749" xr:uid="{00000000-0005-0000-0000-0000ED020000}"/>
    <cellStyle name="Vírgula 3 3 4" xfId="25029" xr:uid="{00000000-0005-0000-0000-0000C5610000}"/>
    <cellStyle name="Vírgula 3 3 5" xfId="25453" xr:uid="{00000000-0005-0000-0000-00006D630000}"/>
    <cellStyle name="Vírgula 3 3 6" xfId="31394" xr:uid="{00000000-0005-0000-0000-0000A27A0000}"/>
    <cellStyle name="Vírgula 3 4" xfId="750" xr:uid="{00000000-0005-0000-0000-0000EE020000}"/>
    <cellStyle name="Vírgula 3 4 2" xfId="25073" xr:uid="{00000000-0005-0000-0000-0000F1610000}"/>
    <cellStyle name="Vírgula 3 4 3" xfId="25784" xr:uid="{00000000-0005-0000-0000-0000B8640000}"/>
    <cellStyle name="Vírgula 3 5" xfId="751" xr:uid="{00000000-0005-0000-0000-0000EF020000}"/>
    <cellStyle name="Vírgula 3 5 2" xfId="25074" xr:uid="{00000000-0005-0000-0000-0000F2610000}"/>
    <cellStyle name="Vírgula 3 5 3" xfId="25785" xr:uid="{00000000-0005-0000-0000-0000B9640000}"/>
    <cellStyle name="Vírgula 3 6" xfId="752" xr:uid="{00000000-0005-0000-0000-0000F0020000}"/>
    <cellStyle name="Vírgula 3 6 2" xfId="25075" xr:uid="{00000000-0005-0000-0000-0000F3610000}"/>
    <cellStyle name="Vírgula 3 6 3" xfId="25786" xr:uid="{00000000-0005-0000-0000-0000BA640000}"/>
    <cellStyle name="Vírgula 3 7" xfId="753" xr:uid="{00000000-0005-0000-0000-0000F1020000}"/>
    <cellStyle name="Vírgula 3 8" xfId="25043" xr:uid="{00000000-0005-0000-0000-0000D3610000}"/>
    <cellStyle name="Vírgula 3 9" xfId="25578" xr:uid="{00000000-0005-0000-0000-0000EA630000}"/>
    <cellStyle name="Vírgula 4" xfId="754" xr:uid="{00000000-0005-0000-0000-0000F2020000}"/>
    <cellStyle name="Vírgula 4 2" xfId="755" xr:uid="{00000000-0005-0000-0000-0000F3020000}"/>
    <cellStyle name="Vírgula 4 2 2" xfId="25077" xr:uid="{00000000-0005-0000-0000-0000F5610000}"/>
    <cellStyle name="Vírgula 4 2 3" xfId="25789" xr:uid="{00000000-0005-0000-0000-0000BD640000}"/>
    <cellStyle name="Vírgula 4 2 4" xfId="31419" xr:uid="{00000000-0005-0000-0000-0000BB7A0000}"/>
    <cellStyle name="Vírgula 4 3" xfId="756" xr:uid="{00000000-0005-0000-0000-0000F4020000}"/>
    <cellStyle name="Vírgula 4 3 2" xfId="25078" xr:uid="{00000000-0005-0000-0000-0000F6610000}"/>
    <cellStyle name="Vírgula 4 3 3" xfId="25790" xr:uid="{00000000-0005-0000-0000-0000BE640000}"/>
    <cellStyle name="Vírgula 4 3 4" xfId="31420" xr:uid="{00000000-0005-0000-0000-0000BC7A0000}"/>
    <cellStyle name="Vírgula 4 4" xfId="757" xr:uid="{00000000-0005-0000-0000-0000F5020000}"/>
    <cellStyle name="Vírgula 4 5" xfId="25076" xr:uid="{00000000-0005-0000-0000-0000F4610000}"/>
    <cellStyle name="Vírgula 4 6" xfId="25788" xr:uid="{00000000-0005-0000-0000-0000BC640000}"/>
    <cellStyle name="Vírgula 4 7" xfId="31418" xr:uid="{00000000-0005-0000-0000-0000BA7A0000}"/>
    <cellStyle name="Vírgula 5" xfId="758" xr:uid="{00000000-0005-0000-0000-0000F6020000}"/>
    <cellStyle name="Vírgula 5 2" xfId="759" xr:uid="{00000000-0005-0000-0000-0000F7020000}"/>
    <cellStyle name="Vírgula 5 2 2" xfId="25080" xr:uid="{00000000-0005-0000-0000-0000F8610000}"/>
    <cellStyle name="Vírgula 5 2 3" xfId="25793" xr:uid="{00000000-0005-0000-0000-0000C1640000}"/>
    <cellStyle name="Vírgula 5 2 4" xfId="31421" xr:uid="{00000000-0005-0000-0000-0000BD7A0000}"/>
    <cellStyle name="Vírgula 5 3" xfId="760" xr:uid="{00000000-0005-0000-0000-0000F8020000}"/>
    <cellStyle name="Vírgula 5 4" xfId="25079" xr:uid="{00000000-0005-0000-0000-0000F7610000}"/>
    <cellStyle name="Vírgula 5 5" xfId="25792" xr:uid="{00000000-0005-0000-0000-0000C0640000}"/>
    <cellStyle name="Vírgula 6" xfId="761" xr:uid="{00000000-0005-0000-0000-0000F9020000}"/>
    <cellStyle name="Vírgula 6 2" xfId="25081" xr:uid="{00000000-0005-0000-0000-0000F9610000}"/>
    <cellStyle name="Vírgula 7" xfId="762" xr:uid="{00000000-0005-0000-0000-0000FA020000}"/>
    <cellStyle name="Vírgula 8" xfId="763" xr:uid="{00000000-0005-0000-0000-0000FB020000}"/>
    <cellStyle name="Vírgula 8 2" xfId="25082" xr:uid="{00000000-0005-0000-0000-0000FA610000}"/>
    <cellStyle name="Vírgula 8 3" xfId="25797" xr:uid="{00000000-0005-0000-0000-0000C5640000}"/>
    <cellStyle name="Vírgula 8 4" xfId="26086" xr:uid="{00000000-0005-0000-0000-0000E6650000}"/>
    <cellStyle name="Vírgula 9" xfId="764" xr:uid="{00000000-0005-0000-0000-0000FC020000}"/>
    <cellStyle name="Vírgula 9 2" xfId="25798" xr:uid="{00000000-0005-0000-0000-0000C6640000}"/>
    <cellStyle name="Warning Text" xfId="78" xr:uid="{00000000-0005-0000-0000-00004E000000}"/>
    <cellStyle name="Warning Text 2" xfId="318" xr:uid="{00000000-0005-0000-0000-00003E010000}"/>
    <cellStyle name="Warning Text 3" xfId="319" xr:uid="{00000000-0005-0000-0000-00003F010000}"/>
    <cellStyle name="Warning Text 4" xfId="320" xr:uid="{00000000-0005-0000-0000-000040010000}"/>
    <cellStyle name="Warning Text 5" xfId="321" xr:uid="{00000000-0005-0000-0000-000041010000}"/>
    <cellStyle name="Warning Text 6" xfId="322" xr:uid="{00000000-0005-0000-0000-000042010000}"/>
  </cellStyles>
  <dxfs count="2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Heaton" id="{C1324B8A-3CEF-47D4-ADC5-D19A50EBF914}" userId="S::Helen.heaton@budgetingsolutions.co.uk::f4e81256-9d11-40c2-a0eb-c9eda6604f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84" dT="2023-03-27T11:08:06.43" personId="{C1324B8A-3CEF-47D4-ADC5-D19A50EBF914}" id="{664B08F9-26FD-47F4-A549-A38241E9213C}">
    <text>MAE Allocation Layer</text>
  </threadedComment>
  <threadedComment ref="AM155" dT="2023-03-27T11:14:58.67" personId="{C1324B8A-3CEF-47D4-ADC5-D19A50EBF914}" id="{2F729704-CE14-4F46-8CC5-3366368148CD}">
    <text>MAE Allocation Layer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3CF1-64AA-4454-8BC8-2FA494406E23}">
  <dimension ref="B1:B88"/>
  <sheetViews>
    <sheetView workbookViewId="0"/>
  </sheetViews>
  <sheetFormatPr defaultRowHeight="14.4" x14ac:dyDescent="0.3"/>
  <sheetData>
    <row r="1" spans="2:2" ht="15" customHeight="1" x14ac:dyDescent="0.3">
      <c r="B1" s="74" t="s">
        <v>581</v>
      </c>
    </row>
    <row r="2" spans="2:2" ht="15" customHeight="1" x14ac:dyDescent="0.3">
      <c r="B2" s="74" t="s">
        <v>0</v>
      </c>
    </row>
    <row r="3" spans="2:2" ht="15" customHeight="1" x14ac:dyDescent="0.3">
      <c r="B3" s="74" t="s">
        <v>566</v>
      </c>
    </row>
    <row r="4" spans="2:2" ht="15" customHeight="1" x14ac:dyDescent="0.3">
      <c r="B4" s="74" t="s">
        <v>567</v>
      </c>
    </row>
    <row r="5" spans="2:2" ht="15" customHeight="1" x14ac:dyDescent="0.3">
      <c r="B5" s="74" t="s">
        <v>568</v>
      </c>
    </row>
    <row r="6" spans="2:2" ht="15" customHeight="1" x14ac:dyDescent="0.3">
      <c r="B6" s="74" t="s">
        <v>569</v>
      </c>
    </row>
    <row r="7" spans="2:2" ht="15" customHeight="1" x14ac:dyDescent="0.3">
      <c r="B7" s="74" t="s">
        <v>570</v>
      </c>
    </row>
    <row r="8" spans="2:2" ht="15" customHeight="1" x14ac:dyDescent="0.3">
      <c r="B8" s="74" t="s">
        <v>571</v>
      </c>
    </row>
    <row r="9" spans="2:2" ht="15" customHeight="1" x14ac:dyDescent="0.3">
      <c r="B9" s="74" t="s">
        <v>572</v>
      </c>
    </row>
    <row r="10" spans="2:2" ht="15" customHeight="1" x14ac:dyDescent="0.3">
      <c r="B10" s="74" t="s">
        <v>1</v>
      </c>
    </row>
    <row r="11" spans="2:2" ht="15" customHeight="1" x14ac:dyDescent="0.3">
      <c r="B11" s="74" t="s">
        <v>2</v>
      </c>
    </row>
    <row r="12" spans="2:2" ht="15" customHeight="1" x14ac:dyDescent="0.3">
      <c r="B12" s="74" t="s">
        <v>573</v>
      </c>
    </row>
    <row r="13" spans="2:2" ht="15" customHeight="1" x14ac:dyDescent="0.3">
      <c r="B13" s="74" t="s">
        <v>574</v>
      </c>
    </row>
    <row r="14" spans="2:2" ht="15" customHeight="1" x14ac:dyDescent="0.3">
      <c r="B14" s="74" t="s">
        <v>575</v>
      </c>
    </row>
    <row r="15" spans="2:2" ht="15" customHeight="1" x14ac:dyDescent="0.3">
      <c r="B15" s="74" t="s">
        <v>576</v>
      </c>
    </row>
    <row r="16" spans="2:2" ht="15" customHeight="1" x14ac:dyDescent="0.3">
      <c r="B16" s="74" t="s">
        <v>3</v>
      </c>
    </row>
    <row r="17" spans="2:2" ht="15" customHeight="1" x14ac:dyDescent="0.3">
      <c r="B17" s="74" t="s">
        <v>577</v>
      </c>
    </row>
    <row r="18" spans="2:2" ht="15" customHeight="1" x14ac:dyDescent="0.3">
      <c r="B18" s="74" t="s">
        <v>578</v>
      </c>
    </row>
    <row r="19" spans="2:2" ht="15" customHeight="1" x14ac:dyDescent="0.3">
      <c r="B19" s="74" t="s">
        <v>579</v>
      </c>
    </row>
    <row r="20" spans="2:2" ht="15" customHeight="1" x14ac:dyDescent="0.3">
      <c r="B20" s="74" t="s">
        <v>580</v>
      </c>
    </row>
    <row r="21" spans="2:2" ht="15" customHeight="1" x14ac:dyDescent="0.3"/>
    <row r="22" spans="2:2" ht="15" customHeight="1" x14ac:dyDescent="0.3"/>
    <row r="23" spans="2:2" ht="15" customHeight="1" x14ac:dyDescent="0.3"/>
    <row r="24" spans="2:2" ht="15" customHeight="1" x14ac:dyDescent="0.3"/>
    <row r="25" spans="2:2" ht="15" customHeight="1" x14ac:dyDescent="0.3"/>
    <row r="26" spans="2:2" ht="15" customHeight="1" x14ac:dyDescent="0.3"/>
    <row r="27" spans="2:2" ht="15" customHeight="1" x14ac:dyDescent="0.3"/>
    <row r="28" spans="2:2" ht="15" customHeight="1" x14ac:dyDescent="0.3"/>
    <row r="29" spans="2:2" ht="15" customHeight="1" x14ac:dyDescent="0.3"/>
    <row r="30" spans="2:2" ht="15" customHeight="1" x14ac:dyDescent="0.3"/>
    <row r="31" spans="2:2" ht="15" customHeight="1" x14ac:dyDescent="0.3"/>
    <row r="32" spans="2: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</sheetData>
  <pageMargins left="0.7" right="0.7" top="0.75" bottom="0.75" header="0.3" footer="0.3"/>
  <pageSetup orientation="portrait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AE6D-4E0F-408A-9B79-7E2F7787E438}">
  <sheetPr>
    <tabColor rgb="FFFFFF00"/>
  </sheetPr>
  <dimension ref="A2:B11"/>
  <sheetViews>
    <sheetView workbookViewId="0">
      <selection activeCell="B18" sqref="B18"/>
    </sheetView>
  </sheetViews>
  <sheetFormatPr defaultRowHeight="14.4" x14ac:dyDescent="0.3"/>
  <cols>
    <col min="1" max="1" width="18.6640625" bestFit="1" customWidth="1"/>
    <col min="2" max="2" width="29.6640625" customWidth="1"/>
  </cols>
  <sheetData>
    <row r="2" spans="1:2" x14ac:dyDescent="0.3">
      <c r="A2" s="6" t="s">
        <v>4</v>
      </c>
      <c r="B2" s="69" t="s">
        <v>5</v>
      </c>
    </row>
    <row r="3" spans="1:2" x14ac:dyDescent="0.3">
      <c r="A3" s="6" t="s">
        <v>6</v>
      </c>
      <c r="B3" s="69" t="s">
        <v>7</v>
      </c>
    </row>
    <row r="4" spans="1:2" x14ac:dyDescent="0.3">
      <c r="A4" s="6" t="s">
        <v>8</v>
      </c>
      <c r="B4" s="69" t="s">
        <v>9</v>
      </c>
    </row>
    <row r="5" spans="1:2" x14ac:dyDescent="0.3">
      <c r="A5" s="6" t="s">
        <v>10</v>
      </c>
      <c r="B5" s="69" t="s">
        <v>11</v>
      </c>
    </row>
    <row r="8" spans="1:2" x14ac:dyDescent="0.3">
      <c r="A8" s="6" t="s">
        <v>12</v>
      </c>
      <c r="B8" s="77" t="s">
        <v>562</v>
      </c>
    </row>
    <row r="9" spans="1:2" x14ac:dyDescent="0.3">
      <c r="A9" s="6" t="s">
        <v>13</v>
      </c>
      <c r="B9" s="75" t="str">
        <f>_xll.DBRA("TEST:Period",pPeriod,"Half")</f>
        <v>H1</v>
      </c>
    </row>
    <row r="10" spans="1:2" x14ac:dyDescent="0.3">
      <c r="A10" s="6" t="s">
        <v>14</v>
      </c>
      <c r="B10" s="75" t="str">
        <f>_xll.SUBNM("TEST:MA_Layer","Default","Group MA")</f>
        <v>Group MA</v>
      </c>
    </row>
    <row r="11" spans="1:2" x14ac:dyDescent="0.3">
      <c r="A11" s="6" t="s">
        <v>15</v>
      </c>
      <c r="B11" s="75" t="str">
        <f>_xll.SUBNM("TEST:MA_Scenario","Budget and FC","Budget")</f>
        <v>Budget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2E89-5C28-4631-A423-76C36C0006E0}">
  <sheetPr>
    <tabColor theme="7"/>
    <outlinePr summaryBelow="0"/>
  </sheetPr>
  <dimension ref="A1:CI455"/>
  <sheetViews>
    <sheetView showGridLines="0" tabSelected="1" zoomScale="90" zoomScaleNormal="90" workbookViewId="0">
      <pane xSplit="6" ySplit="8" topLeftCell="G284" activePane="bottomRight" state="frozen"/>
      <selection activeCell="AO431" sqref="AO431:AZ431"/>
      <selection pane="topRight" activeCell="AO431" sqref="AO431:AZ431"/>
      <selection pane="bottomLeft" activeCell="AO431" sqref="AO431:AZ431"/>
      <selection pane="bottomRight"/>
    </sheetView>
  </sheetViews>
  <sheetFormatPr defaultColWidth="4.6640625" defaultRowHeight="14.4" outlineLevelRow="1" outlineLevelCol="1" x14ac:dyDescent="0.3"/>
  <cols>
    <col min="1" max="1" width="42.5546875" style="6" hidden="1" customWidth="1" outlineLevel="1"/>
    <col min="2" max="2" width="23" style="6" hidden="1" customWidth="1" outlineLevel="1"/>
    <col min="3" max="5" width="20.6640625" style="6" hidden="1" customWidth="1" outlineLevel="1"/>
    <col min="6" max="6" width="43.6640625" style="6" customWidth="1" collapsed="1"/>
    <col min="7" max="9" width="13.33203125" style="6" bestFit="1" customWidth="1"/>
    <col min="10" max="10" width="3.88671875" style="6" customWidth="1"/>
    <col min="11" max="11" width="13.5546875" style="6" bestFit="1" customWidth="1"/>
    <col min="12" max="14" width="13.33203125" style="6" bestFit="1" customWidth="1"/>
    <col min="15" max="15" width="4.6640625" style="6" customWidth="1"/>
    <col min="16" max="16" width="12.5546875" style="6" bestFit="1" customWidth="1"/>
    <col min="17" max="17" width="13.33203125" style="6" bestFit="1" customWidth="1"/>
    <col min="18" max="18" width="12.109375" style="6" bestFit="1" customWidth="1"/>
    <col min="19" max="19" width="13.109375" style="6" bestFit="1" customWidth="1"/>
    <col min="20" max="20" width="4.6640625" style="6" customWidth="1"/>
    <col min="21" max="21" width="6.109375" style="6" bestFit="1" customWidth="1"/>
    <col min="22" max="29" width="13.5546875" style="6" bestFit="1" customWidth="1"/>
    <col min="30" max="30" width="12" style="6" bestFit="1" customWidth="1"/>
    <col min="31" max="31" width="12.109375" style="6" bestFit="1" customWidth="1"/>
    <col min="32" max="32" width="12.5546875" style="6" bestFit="1" customWidth="1"/>
    <col min="33" max="33" width="13.33203125" style="6" bestFit="1" customWidth="1"/>
    <col min="34" max="34" width="2.6640625" customWidth="1"/>
    <col min="35" max="37" width="13.5546875" style="6" bestFit="1" customWidth="1"/>
    <col min="38" max="38" width="13.33203125" style="6" customWidth="1"/>
    <col min="39" max="39" width="14.5546875" style="6" bestFit="1" customWidth="1"/>
    <col min="40" max="40" width="9" customWidth="1"/>
    <col min="41" max="52" width="12.109375" style="6" bestFit="1" customWidth="1"/>
    <col min="53" max="53" width="3.44140625" customWidth="1"/>
    <col min="54" max="57" width="12.44140625" style="6" bestFit="1" customWidth="1"/>
    <col min="58" max="58" width="13.33203125" style="6" bestFit="1" customWidth="1"/>
    <col min="59" max="59" width="3.44140625" customWidth="1"/>
    <col min="60" max="70" width="12.5546875" style="6" bestFit="1" customWidth="1"/>
    <col min="71" max="71" width="15.33203125" style="6" customWidth="1"/>
    <col min="72" max="72" width="2.109375" bestFit="1" customWidth="1"/>
    <col min="73" max="77" width="13.5546875" style="6" bestFit="1" customWidth="1"/>
    <col min="78" max="78" width="4.6640625" style="6" customWidth="1"/>
    <col min="79" max="79" width="12.109375" style="6" bestFit="1" customWidth="1"/>
    <col min="80" max="81" width="12.5546875" style="6" bestFit="1" customWidth="1"/>
    <col min="82" max="16384" width="4.6640625" style="6"/>
  </cols>
  <sheetData>
    <row r="1" spans="1:81" ht="15" customHeight="1" collapsed="1" x14ac:dyDescent="0.3">
      <c r="F1" s="18" t="s">
        <v>17</v>
      </c>
      <c r="G1" s="6" t="s">
        <v>18</v>
      </c>
      <c r="H1" s="6" t="s">
        <v>18</v>
      </c>
      <c r="I1" s="6" t="s">
        <v>18</v>
      </c>
      <c r="K1" s="6" t="s">
        <v>18</v>
      </c>
      <c r="L1" s="6" t="str">
        <f>pScenario</f>
        <v>Budget</v>
      </c>
      <c r="M1" s="6" t="s">
        <v>18</v>
      </c>
      <c r="P1" s="6" t="s">
        <v>18</v>
      </c>
      <c r="Q1" s="6" t="str">
        <f>pScenario</f>
        <v>Budget</v>
      </c>
      <c r="R1" s="6" t="s">
        <v>18</v>
      </c>
      <c r="S1" s="6" t="s">
        <v>18</v>
      </c>
      <c r="V1" s="6" t="s">
        <v>18</v>
      </c>
      <c r="W1" s="6" t="s">
        <v>18</v>
      </c>
      <c r="X1" s="6" t="s">
        <v>18</v>
      </c>
      <c r="Y1" s="6" t="s">
        <v>18</v>
      </c>
      <c r="Z1" s="6" t="s">
        <v>18</v>
      </c>
      <c r="AA1" s="6" t="s">
        <v>18</v>
      </c>
      <c r="AB1" s="6" t="s">
        <v>18</v>
      </c>
      <c r="AC1" s="6" t="s">
        <v>18</v>
      </c>
      <c r="AD1" s="6" t="s">
        <v>18</v>
      </c>
      <c r="AE1" s="6" t="s">
        <v>18</v>
      </c>
      <c r="AF1" s="6" t="s">
        <v>18</v>
      </c>
      <c r="AG1" s="6" t="s">
        <v>18</v>
      </c>
      <c r="AI1" s="6" t="s">
        <v>18</v>
      </c>
      <c r="AJ1" s="6" t="s">
        <v>18</v>
      </c>
      <c r="AK1" s="6" t="s">
        <v>18</v>
      </c>
      <c r="AL1" s="6" t="s">
        <v>18</v>
      </c>
      <c r="AO1" s="6" t="s">
        <v>18</v>
      </c>
      <c r="AP1" s="6" t="s">
        <v>18</v>
      </c>
      <c r="AQ1" s="6" t="s">
        <v>18</v>
      </c>
      <c r="AR1" s="6" t="s">
        <v>18</v>
      </c>
      <c r="AS1" s="6" t="s">
        <v>18</v>
      </c>
      <c r="AT1" s="6" t="s">
        <v>18</v>
      </c>
      <c r="AU1" s="6" t="s">
        <v>18</v>
      </c>
      <c r="AV1" s="6" t="s">
        <v>18</v>
      </c>
      <c r="AW1" s="6" t="s">
        <v>18</v>
      </c>
      <c r="AX1" s="6" t="s">
        <v>18</v>
      </c>
      <c r="AY1" s="6" t="s">
        <v>18</v>
      </c>
      <c r="AZ1" s="6" t="s">
        <v>18</v>
      </c>
      <c r="BB1" s="6" t="s">
        <v>18</v>
      </c>
      <c r="BC1" s="6" t="s">
        <v>18</v>
      </c>
      <c r="BD1" s="6" t="s">
        <v>18</v>
      </c>
      <c r="BE1" s="6" t="s">
        <v>18</v>
      </c>
      <c r="BH1" s="6" t="str">
        <f t="shared" ref="BH1:BS1" si="0">pScenario</f>
        <v>Budget</v>
      </c>
      <c r="BI1" s="6" t="str">
        <f t="shared" si="0"/>
        <v>Budget</v>
      </c>
      <c r="BJ1" s="6" t="str">
        <f t="shared" si="0"/>
        <v>Budget</v>
      </c>
      <c r="BK1" s="6" t="str">
        <f t="shared" si="0"/>
        <v>Budget</v>
      </c>
      <c r="BL1" s="6" t="str">
        <f t="shared" si="0"/>
        <v>Budget</v>
      </c>
      <c r="BM1" s="6" t="str">
        <f t="shared" si="0"/>
        <v>Budget</v>
      </c>
      <c r="BN1" s="6" t="str">
        <f t="shared" si="0"/>
        <v>Budget</v>
      </c>
      <c r="BO1" s="6" t="str">
        <f t="shared" si="0"/>
        <v>Budget</v>
      </c>
      <c r="BP1" s="6" t="str">
        <f t="shared" si="0"/>
        <v>Budget</v>
      </c>
      <c r="BQ1" s="6" t="str">
        <f t="shared" si="0"/>
        <v>Budget</v>
      </c>
      <c r="BR1" s="6" t="str">
        <f t="shared" si="0"/>
        <v>Budget</v>
      </c>
      <c r="BS1" s="6" t="str">
        <f t="shared" si="0"/>
        <v>Budget</v>
      </c>
      <c r="CA1" s="6" t="s">
        <v>18</v>
      </c>
      <c r="CB1" s="6" t="s">
        <v>18</v>
      </c>
      <c r="CC1" s="6" t="s">
        <v>18</v>
      </c>
    </row>
    <row r="2" spans="1:81" ht="15" hidden="1" customHeight="1" outlineLevel="1" x14ac:dyDescent="0.3">
      <c r="F2" s="6" t="s">
        <v>19</v>
      </c>
      <c r="G2">
        <f>IF(((H2-1)=0),12,(H2-1))</f>
        <v>11</v>
      </c>
      <c r="H2">
        <f>IF(((I2-1)=0),12,(I2-1))</f>
        <v>12</v>
      </c>
      <c r="I2">
        <f>IF(((K2-1)=0),12,(K2-1))</f>
        <v>1</v>
      </c>
      <c r="K2">
        <f>INDEX(V2:AG2,1,MATCH(K3,V3:AG3,0))</f>
        <v>2</v>
      </c>
      <c r="L2">
        <f>K2</f>
        <v>2</v>
      </c>
      <c r="M2"/>
      <c r="N2"/>
      <c r="P2"/>
      <c r="Q2"/>
      <c r="R2"/>
      <c r="S2" t="s">
        <v>20</v>
      </c>
      <c r="T2"/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I2">
        <f>(AH2+1)</f>
        <v>1</v>
      </c>
      <c r="AJ2">
        <f>(AI2+1)</f>
        <v>2</v>
      </c>
      <c r="AK2">
        <f>(AJ2+1)</f>
        <v>3</v>
      </c>
      <c r="AL2">
        <f>(AK2+1)</f>
        <v>4</v>
      </c>
      <c r="AM2"/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B2">
        <f>(BA2+1)</f>
        <v>1</v>
      </c>
      <c r="BC2">
        <f>(BB2+1)</f>
        <v>2</v>
      </c>
      <c r="BD2">
        <f>(BC2+1)</f>
        <v>3</v>
      </c>
      <c r="BE2">
        <f>(BD2+1)</f>
        <v>4</v>
      </c>
      <c r="BF2"/>
      <c r="BH2">
        <v>1</v>
      </c>
      <c r="BI2">
        <v>2</v>
      </c>
      <c r="BJ2">
        <v>3</v>
      </c>
      <c r="BK2">
        <v>4</v>
      </c>
      <c r="BL2">
        <v>5</v>
      </c>
      <c r="BM2">
        <v>6</v>
      </c>
      <c r="BN2">
        <v>7</v>
      </c>
      <c r="BO2">
        <v>8</v>
      </c>
      <c r="BP2">
        <v>9</v>
      </c>
      <c r="BQ2">
        <v>10</v>
      </c>
      <c r="BR2">
        <v>11</v>
      </c>
      <c r="BS2">
        <v>12</v>
      </c>
      <c r="BT2">
        <f t="shared" ref="BT2:BY2" si="1">AH2</f>
        <v>0</v>
      </c>
      <c r="BU2">
        <f t="shared" si="1"/>
        <v>1</v>
      </c>
      <c r="BV2">
        <f t="shared" si="1"/>
        <v>2</v>
      </c>
      <c r="BW2">
        <f t="shared" si="1"/>
        <v>3</v>
      </c>
      <c r="BX2">
        <f t="shared" si="1"/>
        <v>4</v>
      </c>
      <c r="BY2">
        <f t="shared" si="1"/>
        <v>0</v>
      </c>
      <c r="CA2"/>
      <c r="CB2"/>
      <c r="CC2"/>
    </row>
    <row r="3" spans="1:81" ht="15" hidden="1" customHeight="1" outlineLevel="1" x14ac:dyDescent="0.3">
      <c r="F3" s="76" t="str">
        <f>pPeriod</f>
        <v>202304</v>
      </c>
      <c r="G3" t="str">
        <f>_xll.ELCOMP("TEST:Period",G4,G$2)</f>
        <v>202301</v>
      </c>
      <c r="H3" t="str">
        <f>_xll.ELCOMP("TEST:Period",H4,H$2)</f>
        <v>202302</v>
      </c>
      <c r="I3" t="str">
        <f>_xll.ELCOMP("TEST:Period",I4,I$2)</f>
        <v>202303</v>
      </c>
      <c r="K3" s="74" t="str">
        <f>pPeriod</f>
        <v>202304</v>
      </c>
      <c r="L3" t="str">
        <f>pPeriod</f>
        <v>202304</v>
      </c>
      <c r="M3" t="str">
        <f>_xll.DBRA("TEST:Period",pPeriod,"Prev Year")</f>
        <v>202204</v>
      </c>
      <c r="N3"/>
      <c r="P3"/>
      <c r="Q3"/>
      <c r="R3"/>
      <c r="S3"/>
      <c r="T3"/>
      <c r="V3" t="str">
        <f>_xll.ELCOMP("TEST:Period",$V$6,V$2)</f>
        <v>202303</v>
      </c>
      <c r="W3" t="str">
        <f>_xll.ELCOMP("TEST:Period",$V$6,W$2)</f>
        <v>202304</v>
      </c>
      <c r="X3" t="str">
        <f>_xll.ELCOMP("TEST:Period",$V$6,X$2)</f>
        <v>202305</v>
      </c>
      <c r="Y3" t="str">
        <f>_xll.ELCOMP("TEST:Period",$V$6,Y$2)</f>
        <v>202306</v>
      </c>
      <c r="Z3" t="str">
        <f>_xll.ELCOMP("TEST:Period",$V$6,Z$2)</f>
        <v>202307</v>
      </c>
      <c r="AA3" t="str">
        <f>_xll.ELCOMP("TEST:Period",$V$6,AA$2)</f>
        <v>202308</v>
      </c>
      <c r="AB3" t="str">
        <f>_xll.ELCOMP("TEST:Period",$V$6,AB$2)</f>
        <v>202309</v>
      </c>
      <c r="AC3" t="str">
        <f>_xll.ELCOMP("TEST:Period",$V$6,AC$2)</f>
        <v>202310</v>
      </c>
      <c r="AD3" t="str">
        <f>_xll.ELCOMP("TEST:Period",$V$6,AD$2)</f>
        <v>202311</v>
      </c>
      <c r="AE3" t="str">
        <f>_xll.ELCOMP("TEST:Period",$V$6,AE$2)</f>
        <v>202312</v>
      </c>
      <c r="AF3" t="str">
        <f>_xll.ELCOMP("TEST:Period",$V$6,AF$2)</f>
        <v>202401</v>
      </c>
      <c r="AG3" t="str">
        <f>_xll.ELCOMP("TEST:Period",$V$6,AG$2)</f>
        <v>202402</v>
      </c>
      <c r="AI3"/>
      <c r="AJ3"/>
      <c r="AK3"/>
      <c r="AL3"/>
      <c r="AM3"/>
      <c r="AO3" t="str">
        <f>_xll.ELCOMP("TEST:Period",$AO$6,AO$2)</f>
        <v>202203</v>
      </c>
      <c r="AP3" t="str">
        <f>_xll.ELCOMP("TEST:Period",$AO$6,AP$2)</f>
        <v>202204</v>
      </c>
      <c r="AQ3" t="str">
        <f>_xll.ELCOMP("TEST:Period",$AO$6,AQ$2)</f>
        <v>202205</v>
      </c>
      <c r="AR3" t="str">
        <f>_xll.ELCOMP("TEST:Period",$AO$6,AR$2)</f>
        <v>202206</v>
      </c>
      <c r="AS3" t="str">
        <f>_xll.ELCOMP("TEST:Period",$AO$6,AS$2)</f>
        <v>202207</v>
      </c>
      <c r="AT3" t="str">
        <f>_xll.ELCOMP("TEST:Period",$AO$6,AT$2)</f>
        <v>202208</v>
      </c>
      <c r="AU3" t="str">
        <f>_xll.ELCOMP("TEST:Period",$AO$6,AU$2)</f>
        <v>202209</v>
      </c>
      <c r="AV3" t="str">
        <f>_xll.ELCOMP("TEST:Period",$AO$6,AV$2)</f>
        <v>202210</v>
      </c>
      <c r="AW3" t="str">
        <f>_xll.ELCOMP("TEST:Period",$AO$6,AW$2)</f>
        <v>202211</v>
      </c>
      <c r="AX3" t="str">
        <f>_xll.ELCOMP("TEST:Period",$AO$6,AX$2)</f>
        <v>202212</v>
      </c>
      <c r="AY3" t="str">
        <f>_xll.ELCOMP("TEST:Period",$AO$6,AY$2)</f>
        <v>202301</v>
      </c>
      <c r="AZ3" t="str">
        <f>_xll.ELCOMP("TEST:Period",$AO$6,AZ$2)</f>
        <v>202302</v>
      </c>
      <c r="BB3"/>
      <c r="BC3"/>
      <c r="BD3"/>
      <c r="BE3"/>
      <c r="BF3"/>
      <c r="BH3" t="str">
        <f>_xll.ELCOMP("TEST:Period",$V$6,BH$2)</f>
        <v>202303</v>
      </c>
      <c r="BI3" t="str">
        <f>_xll.ELCOMP("TEST:Period",$V$6,BI$2)</f>
        <v>202304</v>
      </c>
      <c r="BJ3" t="str">
        <f>_xll.ELCOMP("TEST:Period",$V$6,BJ$2)</f>
        <v>202305</v>
      </c>
      <c r="BK3" t="str">
        <f>_xll.ELCOMP("TEST:Period",$V$6,BK$2)</f>
        <v>202306</v>
      </c>
      <c r="BL3" t="str">
        <f>_xll.ELCOMP("TEST:Period",$V$6,BL$2)</f>
        <v>202307</v>
      </c>
      <c r="BM3" t="str">
        <f>_xll.ELCOMP("TEST:Period",$V$6,BM$2)</f>
        <v>202308</v>
      </c>
      <c r="BN3" t="str">
        <f>_xll.ELCOMP("TEST:Period",$V$6,BN$2)</f>
        <v>202309</v>
      </c>
      <c r="BO3" t="str">
        <f>_xll.ELCOMP("TEST:Period",$V$6,BO$2)</f>
        <v>202310</v>
      </c>
      <c r="BP3" t="str">
        <f>_xll.ELCOMP("TEST:Period",$V$6,BP$2)</f>
        <v>202311</v>
      </c>
      <c r="BQ3" t="str">
        <f>_xll.ELCOMP("TEST:Period",$V$6,BQ$2)</f>
        <v>202312</v>
      </c>
      <c r="BR3" t="str">
        <f>_xll.ELCOMP("TEST:Period",$V$6,BR$2)</f>
        <v>202401</v>
      </c>
      <c r="BS3" t="str">
        <f>_xll.ELCOMP("TEST:Period",$V$6,BS$2)</f>
        <v>202402</v>
      </c>
      <c r="BU3"/>
      <c r="BV3"/>
      <c r="BW3"/>
      <c r="BX3"/>
      <c r="BY3"/>
      <c r="CA3" t="str">
        <f>_xll.DBRA("TEST:Period",$AO$6,"Prev Year")</f>
        <v>2022</v>
      </c>
      <c r="CB3" t="str">
        <f>_xll.DBRA("TEST:Period",CA3,"Prev Year")</f>
        <v>2021</v>
      </c>
      <c r="CC3" t="str">
        <f>_xll.DBRA("TEST:Period",CB3,"Prev Year")</f>
        <v>2020</v>
      </c>
    </row>
    <row r="4" spans="1:81" ht="15" hidden="1" customHeight="1" outlineLevel="1" x14ac:dyDescent="0.3">
      <c r="F4" s="6" t="str">
        <f>_xll.DBRA("TEST:Period",pPeriod,"Half")</f>
        <v>H1</v>
      </c>
      <c r="G4" s="33" t="str">
        <f>IF(G2=12,$AO6,H4)</f>
        <v>2023</v>
      </c>
      <c r="H4" s="33" t="str">
        <f>IF(H2=12,$AO6,I4)</f>
        <v>2023</v>
      </c>
      <c r="I4" s="33" t="str">
        <f>IF(I2=12,$AO6,K4)</f>
        <v>2024</v>
      </c>
      <c r="K4" s="6" t="str">
        <f>$V$6</f>
        <v>2024</v>
      </c>
      <c r="L4" s="33"/>
      <c r="M4" s="33"/>
      <c r="N4" s="33"/>
      <c r="O4" s="33"/>
      <c r="P4" s="33" t="str">
        <f>CONCATENATE(MID($V$6,3,2),pHalf)</f>
        <v>24H1</v>
      </c>
      <c r="Q4" s="33" t="str">
        <f>CONCATENATE(MID($V$6,3,2),pHalf)</f>
        <v>24H1</v>
      </c>
      <c r="R4" s="33" t="str">
        <f>CONCATENATE(MID($AO$6,3,2),pHalf)</f>
        <v>23H1</v>
      </c>
      <c r="S4" s="33"/>
      <c r="T4" s="33"/>
      <c r="U4" s="33"/>
      <c r="V4" s="45" t="str">
        <f>CONCATENATE(MID($V$6,3,2),"H1")</f>
        <v>24H1</v>
      </c>
      <c r="W4" s="45" t="str">
        <f t="shared" ref="W4:AA4" si="2">CONCATENATE(MID($V$6,3,2),"H1")</f>
        <v>24H1</v>
      </c>
      <c r="X4" s="45" t="str">
        <f t="shared" si="2"/>
        <v>24H1</v>
      </c>
      <c r="Y4" s="45" t="str">
        <f t="shared" si="2"/>
        <v>24H1</v>
      </c>
      <c r="Z4" s="45" t="str">
        <f t="shared" si="2"/>
        <v>24H1</v>
      </c>
      <c r="AA4" s="45" t="str">
        <f t="shared" si="2"/>
        <v>24H1</v>
      </c>
      <c r="AB4" s="45" t="str">
        <f>CONCATENATE(MID($V$6,3,2),"H2")</f>
        <v>24H2</v>
      </c>
      <c r="AC4" s="45" t="str">
        <f>CONCATENATE(MID($V$6,3,2),"H2")</f>
        <v>24H2</v>
      </c>
      <c r="AD4" s="45" t="str">
        <f t="shared" ref="AD4:AG4" si="3">CONCATENATE(MID($V$6,3,2),"H2")</f>
        <v>24H2</v>
      </c>
      <c r="AE4" s="45" t="str">
        <f t="shared" si="3"/>
        <v>24H2</v>
      </c>
      <c r="AF4" s="45" t="str">
        <f t="shared" si="3"/>
        <v>24H2</v>
      </c>
      <c r="AG4" s="45" t="str">
        <f t="shared" si="3"/>
        <v>24H2</v>
      </c>
      <c r="AI4" s="6" t="str">
        <f>V4</f>
        <v>24H1</v>
      </c>
      <c r="AJ4" s="6" t="str">
        <f>Y4</f>
        <v>24H1</v>
      </c>
      <c r="AK4" s="6" t="str">
        <f>AB4</f>
        <v>24H2</v>
      </c>
      <c r="AL4" s="6" t="str">
        <f>AE4</f>
        <v>24H2</v>
      </c>
      <c r="AO4" s="45" t="str">
        <f>CONCATENATE(MID($AO$6,3,2),"H1")</f>
        <v>23H1</v>
      </c>
      <c r="AP4" s="45" t="str">
        <f t="shared" ref="AP4:AT4" si="4">CONCATENATE(MID($AO$6,3,2),"H1")</f>
        <v>23H1</v>
      </c>
      <c r="AQ4" s="45" t="str">
        <f t="shared" si="4"/>
        <v>23H1</v>
      </c>
      <c r="AR4" s="45" t="str">
        <f t="shared" si="4"/>
        <v>23H1</v>
      </c>
      <c r="AS4" s="45" t="str">
        <f t="shared" si="4"/>
        <v>23H1</v>
      </c>
      <c r="AT4" s="45" t="str">
        <f t="shared" si="4"/>
        <v>23H1</v>
      </c>
      <c r="AU4" s="45" t="str">
        <f>CONCATENATE(MID($AO$6,3,2),"H2")</f>
        <v>23H2</v>
      </c>
      <c r="AV4" s="45" t="str">
        <f t="shared" ref="AV4:AZ4" si="5">CONCATENATE(MID($AO$6,3,2),"H2")</f>
        <v>23H2</v>
      </c>
      <c r="AW4" s="45" t="str">
        <f t="shared" si="5"/>
        <v>23H2</v>
      </c>
      <c r="AX4" s="45" t="str">
        <f t="shared" si="5"/>
        <v>23H2</v>
      </c>
      <c r="AY4" s="45" t="str">
        <f t="shared" si="5"/>
        <v>23H2</v>
      </c>
      <c r="AZ4" s="45" t="str">
        <f t="shared" si="5"/>
        <v>23H2</v>
      </c>
      <c r="BB4" s="6" t="str">
        <f>AO4</f>
        <v>23H1</v>
      </c>
      <c r="BC4" s="6" t="str">
        <f>AR4</f>
        <v>23H1</v>
      </c>
      <c r="BD4" s="6" t="str">
        <f>AU4</f>
        <v>23H2</v>
      </c>
      <c r="BE4" s="6" t="str">
        <f>AX4</f>
        <v>23H2</v>
      </c>
      <c r="BH4" s="45" t="str">
        <f>CONCATENATE(MID($V$6,3,2),"H1")</f>
        <v>24H1</v>
      </c>
      <c r="BI4" s="45" t="str">
        <f t="shared" ref="BI4:BM4" si="6">CONCATENATE(MID($V$6,3,2),"H1")</f>
        <v>24H1</v>
      </c>
      <c r="BJ4" s="45" t="str">
        <f t="shared" si="6"/>
        <v>24H1</v>
      </c>
      <c r="BK4" s="45" t="str">
        <f t="shared" si="6"/>
        <v>24H1</v>
      </c>
      <c r="BL4" s="45" t="str">
        <f t="shared" si="6"/>
        <v>24H1</v>
      </c>
      <c r="BM4" s="45" t="str">
        <f t="shared" si="6"/>
        <v>24H1</v>
      </c>
      <c r="BN4" s="45" t="str">
        <f>CONCATENATE(MID($V$6,3,2),"H2")</f>
        <v>24H2</v>
      </c>
      <c r="BO4" s="45" t="str">
        <f>CONCATENATE(MID($V$6,3,2),"H2")</f>
        <v>24H2</v>
      </c>
      <c r="BP4" s="45" t="str">
        <f t="shared" ref="BP4:BS4" si="7">CONCATENATE(MID($V$6,3,2),"H2")</f>
        <v>24H2</v>
      </c>
      <c r="BQ4" s="45" t="str">
        <f t="shared" si="7"/>
        <v>24H2</v>
      </c>
      <c r="BR4" s="45" t="str">
        <f t="shared" si="7"/>
        <v>24H2</v>
      </c>
      <c r="BS4" s="45" t="str">
        <f t="shared" si="7"/>
        <v>24H2</v>
      </c>
      <c r="BU4" s="6" t="str">
        <f>BH4</f>
        <v>24H1</v>
      </c>
      <c r="BV4" s="6" t="str">
        <f>BK4</f>
        <v>24H1</v>
      </c>
      <c r="BW4" s="6" t="str">
        <f>BN4</f>
        <v>24H2</v>
      </c>
      <c r="BX4" s="6" t="str">
        <f>BQ4</f>
        <v>24H2</v>
      </c>
      <c r="CA4" s="6" t="s">
        <v>21</v>
      </c>
      <c r="CB4" s="6" t="s">
        <v>21</v>
      </c>
      <c r="CC4" s="6" t="s">
        <v>21</v>
      </c>
    </row>
    <row r="5" spans="1:81" ht="15" hidden="1" customHeight="1" outlineLevel="1" x14ac:dyDescent="0.3">
      <c r="F5" s="6" t="s">
        <v>22</v>
      </c>
      <c r="G5" s="33"/>
      <c r="H5" s="33"/>
      <c r="I5" s="33"/>
      <c r="L5" s="33"/>
      <c r="M5" s="33"/>
      <c r="N5" s="33"/>
      <c r="O5" s="33"/>
      <c r="P5" s="33" t="str">
        <f>P4&amp;"YTD"</f>
        <v>24H1YTD</v>
      </c>
      <c r="Q5" s="33" t="str">
        <f t="shared" ref="Q5:R5" si="8">Q4&amp;"YTD"</f>
        <v>24H1YTD</v>
      </c>
      <c r="R5" s="33" t="str">
        <f t="shared" si="8"/>
        <v>23H1YTD</v>
      </c>
      <c r="S5" s="33"/>
      <c r="T5" s="33"/>
      <c r="U5" s="33"/>
      <c r="V5" s="45" t="str">
        <f t="shared" ref="V5:AG5" si="9">IF(V3&lt;=pPeriod,V4&amp;"YTD","")</f>
        <v>24H1YTD</v>
      </c>
      <c r="W5" s="45" t="str">
        <f t="shared" si="9"/>
        <v>24H1YTD</v>
      </c>
      <c r="X5" s="45" t="str">
        <f t="shared" si="9"/>
        <v/>
      </c>
      <c r="Y5" s="45" t="str">
        <f t="shared" si="9"/>
        <v/>
      </c>
      <c r="Z5" s="45" t="str">
        <f t="shared" si="9"/>
        <v/>
      </c>
      <c r="AA5" s="45" t="str">
        <f t="shared" si="9"/>
        <v/>
      </c>
      <c r="AB5" s="45" t="str">
        <f t="shared" si="9"/>
        <v/>
      </c>
      <c r="AC5" s="45" t="str">
        <f t="shared" si="9"/>
        <v/>
      </c>
      <c r="AD5" s="45" t="str">
        <f t="shared" si="9"/>
        <v/>
      </c>
      <c r="AE5" s="45" t="str">
        <f t="shared" si="9"/>
        <v/>
      </c>
      <c r="AF5" s="45" t="str">
        <f t="shared" si="9"/>
        <v/>
      </c>
      <c r="AG5" s="45" t="str">
        <f t="shared" si="9"/>
        <v/>
      </c>
      <c r="AO5" s="45" t="str">
        <f t="shared" ref="AO5:AZ5" si="10">IF(V3&lt;=pPeriod,AO4&amp;"YTD","")</f>
        <v>23H1YTD</v>
      </c>
      <c r="AP5" s="45" t="str">
        <f t="shared" si="10"/>
        <v>23H1YTD</v>
      </c>
      <c r="AQ5" s="45" t="str">
        <f t="shared" si="10"/>
        <v/>
      </c>
      <c r="AR5" s="45" t="str">
        <f t="shared" si="10"/>
        <v/>
      </c>
      <c r="AS5" s="45" t="str">
        <f t="shared" si="10"/>
        <v/>
      </c>
      <c r="AT5" s="45" t="str">
        <f t="shared" si="10"/>
        <v/>
      </c>
      <c r="AU5" s="45" t="str">
        <f t="shared" si="10"/>
        <v/>
      </c>
      <c r="AV5" s="45" t="str">
        <f t="shared" si="10"/>
        <v/>
      </c>
      <c r="AW5" s="45" t="str">
        <f t="shared" si="10"/>
        <v/>
      </c>
      <c r="AX5" s="45" t="str">
        <f t="shared" si="10"/>
        <v/>
      </c>
      <c r="AY5" s="45" t="str">
        <f t="shared" si="10"/>
        <v/>
      </c>
      <c r="AZ5" s="45" t="str">
        <f t="shared" si="10"/>
        <v/>
      </c>
      <c r="BH5" s="45" t="str">
        <f t="shared" ref="BH5:BS5" si="11">IF(V3&lt;=pPeriod,BH4&amp;"YTD","")</f>
        <v>24H1YTD</v>
      </c>
      <c r="BI5" s="45" t="str">
        <f t="shared" si="11"/>
        <v>24H1YTD</v>
      </c>
      <c r="BJ5" s="45" t="str">
        <f t="shared" si="11"/>
        <v/>
      </c>
      <c r="BK5" s="45" t="str">
        <f t="shared" si="11"/>
        <v/>
      </c>
      <c r="BL5" s="45" t="str">
        <f t="shared" si="11"/>
        <v/>
      </c>
      <c r="BM5" s="45" t="str">
        <f t="shared" si="11"/>
        <v/>
      </c>
      <c r="BN5" s="45" t="str">
        <f t="shared" si="11"/>
        <v/>
      </c>
      <c r="BO5" s="45" t="str">
        <f t="shared" si="11"/>
        <v/>
      </c>
      <c r="BP5" s="45" t="str">
        <f t="shared" si="11"/>
        <v/>
      </c>
      <c r="BQ5" s="45" t="str">
        <f t="shared" si="11"/>
        <v/>
      </c>
      <c r="BR5" s="45" t="str">
        <f t="shared" si="11"/>
        <v/>
      </c>
      <c r="BS5" s="45" t="str">
        <f t="shared" si="11"/>
        <v/>
      </c>
    </row>
    <row r="6" spans="1:81" ht="15" customHeight="1" x14ac:dyDescent="0.3">
      <c r="F6" s="18" t="str">
        <f>_xll.SUBNM("TEST:Companies","Companies","Wings")</f>
        <v>Wings</v>
      </c>
      <c r="V6" s="46" t="str">
        <f>_xll.ELPAR("TEST:Period",F3,"1")</f>
        <v>2024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I6" s="46" t="str">
        <f>V6</f>
        <v>2024</v>
      </c>
      <c r="AJ6" s="23"/>
      <c r="AK6" s="23"/>
      <c r="AL6" s="23"/>
      <c r="AM6" s="23"/>
      <c r="AO6" s="46" t="str">
        <f>_xll.DBRA("TEST:Period",V6,"Prev Year")</f>
        <v>2023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B6" s="46" t="str">
        <f>AO6</f>
        <v>2023</v>
      </c>
      <c r="BC6" s="23"/>
      <c r="BD6" s="23"/>
      <c r="BE6" s="23"/>
      <c r="BF6" s="23"/>
      <c r="BH6" s="46" t="str">
        <f>_xll.ELPAR("TEST:Period",BH3,"1") &amp;" "&amp;BH1</f>
        <v>2024 Budget</v>
      </c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U6" s="48" t="str">
        <f>BH6</f>
        <v>2024 Budget</v>
      </c>
      <c r="BV6" s="24"/>
      <c r="BW6" s="24"/>
      <c r="BX6" s="24"/>
      <c r="BY6" s="24"/>
      <c r="CA6" s="23"/>
      <c r="CB6" s="23"/>
      <c r="CC6" s="23"/>
    </row>
    <row r="7" spans="1:81" ht="15" customHeight="1" x14ac:dyDescent="0.3">
      <c r="F7" s="18"/>
      <c r="V7" s="46" t="s">
        <v>23</v>
      </c>
      <c r="W7" s="23" t="s">
        <v>23</v>
      </c>
      <c r="X7" s="23" t="s">
        <v>23</v>
      </c>
      <c r="Y7" s="23" t="s">
        <v>24</v>
      </c>
      <c r="Z7" s="23" t="s">
        <v>24</v>
      </c>
      <c r="AA7" s="23" t="s">
        <v>24</v>
      </c>
      <c r="AB7" s="23" t="s">
        <v>25</v>
      </c>
      <c r="AC7" s="23" t="s">
        <v>25</v>
      </c>
      <c r="AD7" s="23" t="s">
        <v>25</v>
      </c>
      <c r="AE7" s="23" t="s">
        <v>26</v>
      </c>
      <c r="AF7" s="23" t="s">
        <v>26</v>
      </c>
      <c r="AG7" s="23" t="s">
        <v>26</v>
      </c>
      <c r="AI7" s="47"/>
      <c r="AJ7" s="23"/>
      <c r="AK7" s="23"/>
      <c r="AL7" s="23"/>
      <c r="AM7" s="23"/>
      <c r="AO7" s="46" t="s">
        <v>23</v>
      </c>
      <c r="AP7" s="23" t="s">
        <v>23</v>
      </c>
      <c r="AQ7" s="23" t="s">
        <v>23</v>
      </c>
      <c r="AR7" s="23" t="s">
        <v>24</v>
      </c>
      <c r="AS7" s="23" t="s">
        <v>24</v>
      </c>
      <c r="AT7" s="23" t="s">
        <v>24</v>
      </c>
      <c r="AU7" s="23" t="s">
        <v>25</v>
      </c>
      <c r="AV7" s="23" t="s">
        <v>25</v>
      </c>
      <c r="AW7" s="23" t="s">
        <v>25</v>
      </c>
      <c r="AX7" s="23" t="s">
        <v>26</v>
      </c>
      <c r="AY7" s="23" t="s">
        <v>26</v>
      </c>
      <c r="AZ7" s="23" t="s">
        <v>26</v>
      </c>
      <c r="BB7" s="47"/>
      <c r="BC7" s="23"/>
      <c r="BD7" s="23"/>
      <c r="BE7" s="23"/>
      <c r="BF7" s="23"/>
      <c r="BH7" s="46" t="s">
        <v>23</v>
      </c>
      <c r="BI7" s="23" t="s">
        <v>23</v>
      </c>
      <c r="BJ7" s="23" t="s">
        <v>23</v>
      </c>
      <c r="BK7" s="23" t="s">
        <v>24</v>
      </c>
      <c r="BL7" s="23" t="s">
        <v>24</v>
      </c>
      <c r="BM7" s="23" t="s">
        <v>24</v>
      </c>
      <c r="BN7" s="23" t="s">
        <v>25</v>
      </c>
      <c r="BO7" s="23" t="s">
        <v>25</v>
      </c>
      <c r="BP7" s="23" t="s">
        <v>25</v>
      </c>
      <c r="BQ7" s="23" t="s">
        <v>26</v>
      </c>
      <c r="BR7" s="23" t="s">
        <v>26</v>
      </c>
      <c r="BS7" s="23" t="s">
        <v>26</v>
      </c>
      <c r="BU7" s="48"/>
      <c r="BV7" s="24"/>
      <c r="BW7" s="24"/>
      <c r="BX7" s="24"/>
      <c r="BY7" s="24"/>
      <c r="CA7" s="23"/>
      <c r="CB7" s="23"/>
      <c r="CC7" s="23"/>
    </row>
    <row r="8" spans="1:81" ht="15" customHeight="1" x14ac:dyDescent="0.3">
      <c r="G8" s="25" t="str">
        <f>_xll.DBRA("TEST:Period",G$3,"Report_Name")</f>
        <v>Jan-23</v>
      </c>
      <c r="H8" s="25" t="str">
        <f>_xll.DBRA("TEST:Period",H$3,"Report_Name")</f>
        <v>Feb-23</v>
      </c>
      <c r="I8" s="25" t="str">
        <f>_xll.DBRA("TEST:Period",I$3,"Report_Name")</f>
        <v>Mar-23</v>
      </c>
      <c r="J8" s="95"/>
      <c r="K8" s="25" t="str">
        <f>_xll.DBRA("TEST:Period",K$3,"Report_Name")</f>
        <v>Apr-23</v>
      </c>
      <c r="L8" s="25" t="str">
        <f>L1</f>
        <v>Budget</v>
      </c>
      <c r="M8" s="25" t="str">
        <f>_xll.DBRA("TEST:Period",M$3,"Report_Name")</f>
        <v>Apr-22</v>
      </c>
      <c r="N8" s="25" t="str">
        <f>"VS "&amp;L8</f>
        <v>VS Budget</v>
      </c>
      <c r="P8" s="25" t="str">
        <f>CONCATENATE(P4," TD")</f>
        <v>24H1 TD</v>
      </c>
      <c r="Q8" s="25" t="str">
        <f>Q1&amp;" TD"</f>
        <v>Budget TD</v>
      </c>
      <c r="R8" s="25" t="str">
        <f>CONCATENATE(R4," TD")</f>
        <v>23H1 TD</v>
      </c>
      <c r="S8" s="25" t="str">
        <f>"VS "&amp;L8</f>
        <v>VS Budget</v>
      </c>
      <c r="V8" s="49" t="str">
        <f>_xll.DBRA("TEST:Period",V$3,"Report_Name")</f>
        <v>Mar-23</v>
      </c>
      <c r="W8" s="25" t="str">
        <f>_xll.DBRA("TEST:Period",W$3,"Report_Name")</f>
        <v>Apr-23</v>
      </c>
      <c r="X8" s="25" t="str">
        <f>_xll.DBRA("TEST:Period",X$3,"Report_Name")</f>
        <v>May-23</v>
      </c>
      <c r="Y8" s="25" t="str">
        <f>_xll.DBRA("TEST:Period",Y$3,"Report_Name")</f>
        <v>Jun-23</v>
      </c>
      <c r="Z8" s="25" t="str">
        <f>_xll.DBRA("TEST:Period",Z$3,"Report_Name")</f>
        <v>Jul-23</v>
      </c>
      <c r="AA8" s="25" t="str">
        <f>_xll.DBRA("TEST:Period",AA$3,"Report_Name")</f>
        <v>Aug-23</v>
      </c>
      <c r="AB8" s="25" t="str">
        <f>_xll.DBRA("TEST:Period",AB$3,"Report_Name")</f>
        <v>Sep-23</v>
      </c>
      <c r="AC8" s="25" t="str">
        <f>_xll.DBRA("TEST:Period",AC$3,"Report_Name")</f>
        <v>Oct-23</v>
      </c>
      <c r="AD8" s="25" t="str">
        <f>_xll.DBRA("TEST:Period",AD$3,"Report_Name")</f>
        <v>Nov-23</v>
      </c>
      <c r="AE8" s="25" t="str">
        <f>_xll.DBRA("TEST:Period",AE$3,"Report_Name")</f>
        <v>Dec-23</v>
      </c>
      <c r="AF8" s="25" t="str">
        <f>_xll.DBRA("TEST:Period",AF$3,"Report_Name")</f>
        <v>Jan-24</v>
      </c>
      <c r="AG8" s="25" t="str">
        <f>_xll.DBRA("TEST:Period",AG$3,"Report_Name")</f>
        <v>Feb-24</v>
      </c>
      <c r="AI8" s="25" t="s">
        <v>23</v>
      </c>
      <c r="AJ8" s="25" t="s">
        <v>24</v>
      </c>
      <c r="AK8" s="25" t="s">
        <v>25</v>
      </c>
      <c r="AL8" s="25" t="s">
        <v>26</v>
      </c>
      <c r="AM8" s="25" t="str">
        <f>AI6</f>
        <v>2024</v>
      </c>
      <c r="AO8" s="49" t="str">
        <f>_xll.DBRA("TEST:Period",AO$3,"Report_Name")</f>
        <v>Mar-22</v>
      </c>
      <c r="AP8" s="49" t="str">
        <f>_xll.DBRA("TEST:Period",AP$3,"Report_Name")</f>
        <v>Apr-22</v>
      </c>
      <c r="AQ8" s="49" t="str">
        <f>_xll.DBRA("TEST:Period",AQ$3,"Report_Name")</f>
        <v>May-22</v>
      </c>
      <c r="AR8" s="49" t="str">
        <f>_xll.DBRA("TEST:Period",AR$3,"Report_Name")</f>
        <v>Jun-22</v>
      </c>
      <c r="AS8" s="49" t="str">
        <f>_xll.DBRA("TEST:Period",AS$3,"Report_Name")</f>
        <v>Jul-22</v>
      </c>
      <c r="AT8" s="49" t="str">
        <f>_xll.DBRA("TEST:Period",AT$3,"Report_Name")</f>
        <v>Aug-22</v>
      </c>
      <c r="AU8" s="49" t="str">
        <f>_xll.DBRA("TEST:Period",AU$3,"Report_Name")</f>
        <v>Sep-22</v>
      </c>
      <c r="AV8" s="49" t="str">
        <f>_xll.DBRA("TEST:Period",AV$3,"Report_Name")</f>
        <v>Oct-22</v>
      </c>
      <c r="AW8" s="49" t="str">
        <f>_xll.DBRA("TEST:Period",AW$3,"Report_Name")</f>
        <v>Nov-22</v>
      </c>
      <c r="AX8" s="49" t="str">
        <f>_xll.DBRA("TEST:Period",AX$3,"Report_Name")</f>
        <v>Dec-22</v>
      </c>
      <c r="AY8" s="49" t="str">
        <f>_xll.DBRA("TEST:Period",AY$3,"Report_Name")</f>
        <v>Jan-23</v>
      </c>
      <c r="AZ8" s="49" t="str">
        <f>_xll.DBRA("TEST:Period",AZ$3,"Report_Name")</f>
        <v>Feb-23</v>
      </c>
      <c r="BB8" s="25" t="s">
        <v>23</v>
      </c>
      <c r="BC8" s="25" t="s">
        <v>24</v>
      </c>
      <c r="BD8" s="25" t="s">
        <v>25</v>
      </c>
      <c r="BE8" s="25" t="s">
        <v>26</v>
      </c>
      <c r="BF8" s="25" t="str">
        <f>BB6</f>
        <v>2023</v>
      </c>
      <c r="BH8" s="49" t="str">
        <f>_xll.DBRA("TEST:Period",BH$3,"Report_Name")</f>
        <v>Mar-23</v>
      </c>
      <c r="BI8" s="25" t="str">
        <f>_xll.DBRA("TEST:Period",BI$3,"Report_Name")</f>
        <v>Apr-23</v>
      </c>
      <c r="BJ8" s="25" t="str">
        <f>_xll.DBRA("TEST:Period",BJ$3,"Report_Name")</f>
        <v>May-23</v>
      </c>
      <c r="BK8" s="25" t="str">
        <f>_xll.DBRA("TEST:Period",BK$3,"Report_Name")</f>
        <v>Jun-23</v>
      </c>
      <c r="BL8" s="25" t="str">
        <f>_xll.DBRA("TEST:Period",BL$3,"Report_Name")</f>
        <v>Jul-23</v>
      </c>
      <c r="BM8" s="25" t="str">
        <f>_xll.DBRA("TEST:Period",BM$3,"Report_Name")</f>
        <v>Aug-23</v>
      </c>
      <c r="BN8" s="25" t="str">
        <f>_xll.DBRA("TEST:Period",BN$3,"Report_Name")</f>
        <v>Sep-23</v>
      </c>
      <c r="BO8" s="25" t="str">
        <f>_xll.DBRA("TEST:Period",BO$3,"Report_Name")</f>
        <v>Oct-23</v>
      </c>
      <c r="BP8" s="25" t="str">
        <f>_xll.DBRA("TEST:Period",BP$3,"Report_Name")</f>
        <v>Nov-23</v>
      </c>
      <c r="BQ8" s="25" t="str">
        <f>_xll.DBRA("TEST:Period",BQ$3,"Report_Name")</f>
        <v>Dec-23</v>
      </c>
      <c r="BR8" s="25" t="str">
        <f>_xll.DBRA("TEST:Period",BR$3,"Report_Name")</f>
        <v>Jan-24</v>
      </c>
      <c r="BS8" s="25" t="str">
        <f>_xll.DBRA("TEST:Period",BS$3,"Report_Name")</f>
        <v>Feb-24</v>
      </c>
      <c r="BU8" s="25" t="s">
        <v>23</v>
      </c>
      <c r="BV8" s="25" t="s">
        <v>24</v>
      </c>
      <c r="BW8" s="25" t="s">
        <v>25</v>
      </c>
      <c r="BX8" s="25" t="s">
        <v>26</v>
      </c>
      <c r="BY8" s="25" t="str">
        <f>BU6</f>
        <v>2024 Budget</v>
      </c>
      <c r="CA8" s="25" t="str">
        <f>_xll.DBRA("TEST:Period",CA$3,"Report_Name")</f>
        <v>FY-22</v>
      </c>
      <c r="CB8" s="25" t="str">
        <f>_xll.DBRA("TEST:Period",CB$3,"Report_Name")</f>
        <v>FY-21</v>
      </c>
      <c r="CC8" s="25" t="str">
        <f>_xll.DBRA("TEST:Period",CC$3,"Report_Name")</f>
        <v>FY-20</v>
      </c>
    </row>
    <row r="9" spans="1:81" ht="15" customHeight="1" x14ac:dyDescent="0.3">
      <c r="K9" s="26"/>
      <c r="AI9" s="63"/>
      <c r="AJ9" s="63"/>
      <c r="AK9" s="63"/>
      <c r="AL9" s="63"/>
      <c r="AM9" s="64"/>
      <c r="BB9" s="63"/>
      <c r="BC9" s="63"/>
      <c r="BD9" s="63"/>
      <c r="BE9" s="63"/>
      <c r="BF9" s="64"/>
      <c r="BY9" s="26"/>
    </row>
    <row r="10" spans="1:81" ht="15" customHeight="1" x14ac:dyDescent="0.3">
      <c r="K10" s="26"/>
      <c r="AI10" s="63"/>
      <c r="AJ10" s="63"/>
      <c r="AK10" s="63"/>
      <c r="AL10" s="63"/>
      <c r="AM10" s="64"/>
      <c r="AN10" s="63">
        <f t="shared" ref="AN10:AN36" si="12">AM10-SUM(V10:AG10)</f>
        <v>0</v>
      </c>
      <c r="BB10" s="63"/>
      <c r="BC10" s="63"/>
      <c r="BD10" s="63"/>
      <c r="BE10" s="63"/>
      <c r="BF10" s="64"/>
      <c r="BY10" s="26"/>
    </row>
    <row r="11" spans="1:81" ht="15" customHeight="1" x14ac:dyDescent="0.3">
      <c r="K11" s="26"/>
      <c r="AI11" s="63"/>
      <c r="AJ11" s="63"/>
      <c r="AK11" s="63"/>
      <c r="AL11" s="63"/>
      <c r="AM11" s="64"/>
      <c r="AN11" s="63">
        <f t="shared" si="12"/>
        <v>0</v>
      </c>
      <c r="BA11" s="99"/>
      <c r="BB11" s="63"/>
      <c r="BC11" s="63"/>
      <c r="BD11" s="63"/>
      <c r="BE11" s="63"/>
      <c r="BF11" s="64"/>
      <c r="BY11" s="26"/>
    </row>
    <row r="12" spans="1:81" ht="15" customHeight="1" x14ac:dyDescent="0.3">
      <c r="A12" s="17" t="str">
        <f>_xll.DIMNM(pAccounts,_xll.DIMIX(pAccounts,$F12))</f>
        <v>L1_Transaction Count</v>
      </c>
      <c r="B12" s="17" t="s">
        <v>27</v>
      </c>
      <c r="C12" s="17" t="s">
        <v>28</v>
      </c>
      <c r="D12" s="17" t="s">
        <v>29</v>
      </c>
      <c r="E12" s="17">
        <v>1</v>
      </c>
      <c r="F12" s="19" t="s">
        <v>30</v>
      </c>
      <c r="G12" s="112">
        <f>_xll.DBRW(pFact,pCompany,G$3,G$1,"Statistics",$A12,"Month")</f>
        <v>41699</v>
      </c>
      <c r="H12" s="112">
        <f>_xll.DBRW(pFact,pCompany,H$3,H$1,"Statistics",$A12,"Month")</f>
        <v>43452</v>
      </c>
      <c r="I12" s="112">
        <f>_xll.DBRW(pFact,pCompany,I$3,I$1,"Statistics",$A12,"Month")</f>
        <v>46704</v>
      </c>
      <c r="J12" s="110"/>
      <c r="K12" s="113">
        <f>_xll.DBRW(pFact,pCompany,K$3,K$1,$D12,$A12,"Month")</f>
        <v>42974</v>
      </c>
      <c r="L12" s="112">
        <f>_xll.DBRW(pFact,pCompany,$K$3,L$1,$D12,$A12,"Month")</f>
        <v>15983.602683840001</v>
      </c>
      <c r="M12" s="112">
        <f>_xll.DBRW(pFact,pCompany,M$3,M$1,$D12,$A12,"Month")</f>
        <v>40048</v>
      </c>
      <c r="N12" s="112">
        <f>(K12-L12)</f>
        <v>26990.397316160001</v>
      </c>
      <c r="O12" s="110"/>
      <c r="P12" s="109">
        <f t="shared" ref="P12:P13" si="13">SUMIF($V$5:$AG$5,P$5,$V12:$AG12)</f>
        <v>89678</v>
      </c>
      <c r="Q12" s="112">
        <f t="shared" ref="Q12:Q13" si="14">SUMIF($BH$5:$BS$5,Q$5,$BH12:$BS12)</f>
        <v>32731.961324030002</v>
      </c>
      <c r="R12" s="112">
        <f t="shared" ref="R12:R13" si="15">SUMIF($AO$5:$AZ$5,R$5,$AO12:$AZ12)</f>
        <v>87486</v>
      </c>
      <c r="S12" s="114">
        <f>(P12-Q12)</f>
        <v>56946.038675969998</v>
      </c>
      <c r="T12" s="114"/>
      <c r="U12" s="110"/>
      <c r="V12" s="112">
        <f>_xll.DBRW(pFact,pCompany,V$3,V$1,"Statistics",$A12,"Month")</f>
        <v>46704</v>
      </c>
      <c r="W12" s="112">
        <f>_xll.DBRW(pFact,pCompany,W$3,W$1,"Statistics",$A12,"Month")</f>
        <v>42974</v>
      </c>
      <c r="X12" s="112">
        <f>_xll.DBRW(pFact,pCompany,X$3,X$1,"Statistics",$A12,"Month")</f>
        <v>0</v>
      </c>
      <c r="Y12" s="112">
        <f>_xll.DBRW(pFact,pCompany,Y$3,Y$1,"Statistics",$A12,"Month")</f>
        <v>0</v>
      </c>
      <c r="Z12" s="112">
        <f>_xll.DBRW(pFact,pCompany,Z$3,Z$1,"Statistics",$A12,"Month")</f>
        <v>0</v>
      </c>
      <c r="AA12" s="112">
        <f>_xll.DBRW(pFact,pCompany,AA$3,AA$1,"Statistics",$A12,"Month")</f>
        <v>0</v>
      </c>
      <c r="AB12" s="112">
        <f>_xll.DBRW(pFact,pCompany,AB$3,AB$1,"Statistics",$A12,"Month")</f>
        <v>0</v>
      </c>
      <c r="AC12" s="112">
        <f>_xll.DBRW(pFact,pCompany,AC$3,AC$1,"Statistics",$A12,"Month")</f>
        <v>0</v>
      </c>
      <c r="AD12" s="112">
        <f>_xll.DBRW(pFact,pCompany,AD$3,AD$1,"Statistics",$A12,"Month")</f>
        <v>0</v>
      </c>
      <c r="AE12" s="112">
        <f>_xll.DBRW(pFact,pCompany,AE$3,AE$1,"Statistics",$A12,"Month")</f>
        <v>0</v>
      </c>
      <c r="AF12" s="112">
        <f>_xll.DBRW(pFact,pCompany,AF$3,AF$1,"Statistics",$A12,"Month")</f>
        <v>0</v>
      </c>
      <c r="AG12" s="112">
        <f>_xll.DBRW(pFact,pCompany,AG$3,AG$1,"Statistics",$A12,"Month")</f>
        <v>0</v>
      </c>
      <c r="AH12" s="115"/>
      <c r="AI12" s="116">
        <f>SUMIF(V$7:AG$7,AI$8,V12:AG12)</f>
        <v>89678</v>
      </c>
      <c r="AJ12" s="116">
        <f>SUMIF(V$7:AG$7,AJ$8,V12:AG12)</f>
        <v>0</v>
      </c>
      <c r="AK12" s="116">
        <f>SUMIF(V$7:AG$7,AK$8,V12:AG12)</f>
        <v>0</v>
      </c>
      <c r="AL12" s="116">
        <f>SUMIF(V$7:AG$7,AL$8,V12:AG12)</f>
        <v>0</v>
      </c>
      <c r="AM12" s="117">
        <f>SUM(AI12:AL12)</f>
        <v>89678</v>
      </c>
      <c r="AN12" s="110">
        <f t="shared" si="12"/>
        <v>0</v>
      </c>
      <c r="AO12" s="112">
        <f>_xll.DBRW(pFact,pCompany,AO$3,AO$1,"Statistics",$A12,"Month")</f>
        <v>47438</v>
      </c>
      <c r="AP12" s="112">
        <f>_xll.DBRW(pFact,pCompany,AP$3,AP$1,"Statistics",$A12,"Month")</f>
        <v>40048</v>
      </c>
      <c r="AQ12" s="112">
        <f>_xll.DBRW(pFact,pCompany,AQ$3,AQ$1,"Statistics",$A12,"Month")</f>
        <v>47798</v>
      </c>
      <c r="AR12" s="112">
        <f>_xll.DBRW(pFact,pCompany,AR$3,AR$1,"Statistics",$A12,"Month")</f>
        <v>45618</v>
      </c>
      <c r="AS12" s="112">
        <f>_xll.DBRW(pFact,pCompany,AS$3,AS$1,"Statistics",$A12,"Month")</f>
        <v>45122</v>
      </c>
      <c r="AT12" s="112">
        <f>_xll.DBRW(pFact,pCompany,AT$3,AT$1,"Statistics",$A12,"Month")</f>
        <v>43847</v>
      </c>
      <c r="AU12" s="112">
        <f>_xll.DBRW(pFact,pCompany,AU$3,AU$1,"Statistics",$A12,"Month")</f>
        <v>44997</v>
      </c>
      <c r="AV12" s="112">
        <f>_xll.DBRW(pFact,pCompany,AV$3,AV$1,"Statistics",$A12,"Month")</f>
        <v>43977</v>
      </c>
      <c r="AW12" s="112">
        <f>_xll.DBRW(pFact,pCompany,AW$3,AW$1,"Statistics",$A12,"Month")</f>
        <v>42917</v>
      </c>
      <c r="AX12" s="112">
        <f>_xll.DBRW(pFact,pCompany,AX$3,AX$1,"Statistics",$A12,"Month")</f>
        <v>37807</v>
      </c>
      <c r="AY12" s="112">
        <f>_xll.DBRW(pFact,pCompany,AY$3,AY$1,"Statistics",$A12,"Month")</f>
        <v>41699</v>
      </c>
      <c r="AZ12" s="112">
        <f>_xll.DBRW(pFact,pCompany,AZ$3,AZ$1,"Statistics",$A12,"Month")</f>
        <v>43452</v>
      </c>
      <c r="BA12" s="115"/>
      <c r="BB12" s="112">
        <f>SUMIF(AO$7:AZ$7,BB$8,AO12:AZ12)</f>
        <v>135284</v>
      </c>
      <c r="BC12" s="112">
        <f>SUMIF(AO$7:AZ$7,BC$8,AO12:AZ12)</f>
        <v>134587</v>
      </c>
      <c r="BD12" s="116">
        <f>SUMIF(AO$7:AZ$7,BD$8,AO12:AZ12)</f>
        <v>131891</v>
      </c>
      <c r="BE12" s="116">
        <f>SUMIF(AO$7:AZ$7,BE$8,AO12:AZ12)</f>
        <v>122958</v>
      </c>
      <c r="BF12" s="117">
        <f>SUM(BB12:BE12)</f>
        <v>524720</v>
      </c>
      <c r="BG12" s="115"/>
      <c r="BH12" s="116">
        <f>_xll.DBRW(pFact,pCompany,BH$3,BH$1,"Statistics",$A12,"Month")</f>
        <v>16748.358640189999</v>
      </c>
      <c r="BI12" s="116">
        <f>_xll.DBRW(pFact,pCompany,BI$3,BI$1,"Statistics",$A12,"Month")</f>
        <v>15983.602683840001</v>
      </c>
      <c r="BJ12" s="116">
        <f>_xll.DBRW(pFact,pCompany,BJ$3,BJ$1,"Statistics",$A12,"Month")</f>
        <v>17659.698393660001</v>
      </c>
      <c r="BK12" s="116">
        <f>_xll.DBRW(pFact,pCompany,BK$3,BK$1,"Statistics",$A12,"Month")</f>
        <v>19655.763401380002</v>
      </c>
      <c r="BL12" s="116">
        <f>_xll.DBRW(pFact,pCompany,BL$3,BL$1,"Statistics",$A12,"Month")</f>
        <v>19352.901955530004</v>
      </c>
      <c r="BM12" s="116">
        <f>_xll.DBRW(pFact,pCompany,BM$3,BM$1,"Statistics",$A12,"Month")</f>
        <v>19274.953784719997</v>
      </c>
      <c r="BN12" s="116">
        <f>_xll.DBRW(pFact,pCompany,BN$3,BN$1,"Statistics",$A12,"Month")</f>
        <v>13592.80158899</v>
      </c>
      <c r="BO12" s="116">
        <f>_xll.DBRW(pFact,pCompany,BO$3,BO$1,"Statistics",$A12,"Month")</f>
        <v>22297.09523658</v>
      </c>
      <c r="BP12" s="116">
        <f>_xll.DBRW(pFact,pCompany,BP$3,BP$1,"Statistics",$A12,"Month")</f>
        <v>21907.18148028</v>
      </c>
      <c r="BQ12" s="116">
        <f>_xll.DBRW(pFact,pCompany,BQ$3,BQ$1,"Statistics",$A12,"Month")</f>
        <v>20386.662565589999</v>
      </c>
      <c r="BR12" s="116">
        <f>_xll.DBRW(pFact,pCompany,BR$3,BR$1,"Statistics",$A12,"Month")</f>
        <v>19519.900710050002</v>
      </c>
      <c r="BS12" s="116">
        <f>_xll.DBRW(pFact,pCompany,BS$3,BS$1,"Statistics",$A12,"Month")</f>
        <v>20554.479599769995</v>
      </c>
      <c r="BT12" s="115"/>
      <c r="BU12" s="116">
        <f>SUMIF(BH$7:BS$7,BU$8,BH12:BS12)</f>
        <v>50391.659717690003</v>
      </c>
      <c r="BV12" s="116">
        <f>SUMIF(BH$7:BS$7,BV$8,BH12:BS12)</f>
        <v>58283.619141629999</v>
      </c>
      <c r="BW12" s="116">
        <f>SUMIF(BH$7:BS$7,BW$8,BH12:BS12)</f>
        <v>57797.078305850002</v>
      </c>
      <c r="BX12" s="116">
        <f>SUMIF(BH$7:BS$7,BX$8,BH12:BS12)</f>
        <v>60461.042875409999</v>
      </c>
      <c r="BY12" s="117">
        <f>SUM(BU12:BX12)</f>
        <v>226933.40004058002</v>
      </c>
      <c r="BZ12" s="110"/>
      <c r="CA12" s="116">
        <f>_xll.DBRW(pFact,pCompany,CA$3,CA$1,"Statistics",$A12,"Month")</f>
        <v>392069</v>
      </c>
      <c r="CB12" s="116">
        <f>_xll.DBRW(pFact,pCompany,CB$3,CB$1,"Statistics",$A12,"Month")</f>
        <v>242323</v>
      </c>
      <c r="CC12" s="116">
        <f>_xll.DBRW(pFact,pCompany,CC$3,CC$1,"Statistics",$A12,"Month")</f>
        <v>0</v>
      </c>
    </row>
    <row r="13" spans="1:81" ht="15" customHeight="1" x14ac:dyDescent="0.3">
      <c r="A13" s="17" t="str">
        <f>_xll.DIMNM(pAccounts,_xll.DIMIX(pAccounts,$F13))</f>
        <v>L1_TTV</v>
      </c>
      <c r="B13" s="17" t="s">
        <v>31</v>
      </c>
      <c r="C13" s="17" t="s">
        <v>28</v>
      </c>
      <c r="D13" s="17" t="str">
        <f>"Statistics"</f>
        <v>Statistics</v>
      </c>
      <c r="E13" s="17">
        <v>2</v>
      </c>
      <c r="F13" s="19" t="s">
        <v>32</v>
      </c>
      <c r="G13" s="109">
        <f>_xll.DBRW(pFact,pCompany,G$3,G$1,"Statistics",$A13,"Month")</f>
        <v>13567993.379999999</v>
      </c>
      <c r="H13" s="109">
        <f>_xll.DBRW(pFact,pCompany,H$3,H$1,"Statistics",$A13,"Month")</f>
        <v>14219087.050000001</v>
      </c>
      <c r="I13" s="109">
        <f>_xll.DBRW(pFact,pCompany,I$3,I$1,"Statistics",$A13,"Month")</f>
        <v>14699291.91</v>
      </c>
      <c r="J13" s="110"/>
      <c r="K13" s="113">
        <f>_xll.DBRW(pFact,pCompany,K$3,K$1,"Statistics",$A13,"Month")</f>
        <v>12852711.17</v>
      </c>
      <c r="L13" s="109">
        <f>_xll.DBRW(pFact,pCompany,$K$3,L$1,"Statistics",$A13,"Month")</f>
        <v>12225834.150431542</v>
      </c>
      <c r="M13" s="109">
        <f>_xll.DBRW(pFact,pCompany,M$3,M$1,"Statistics",$A13,"Month")</f>
        <v>12328917.950000001</v>
      </c>
      <c r="N13" s="109">
        <f>(K13-L13)</f>
        <v>626877.0195684582</v>
      </c>
      <c r="O13" s="110"/>
      <c r="P13" s="109">
        <f t="shared" si="13"/>
        <v>27552003.079999998</v>
      </c>
      <c r="Q13" s="109">
        <f t="shared" si="14"/>
        <v>25846813.586450182</v>
      </c>
      <c r="R13" s="109">
        <f t="shared" si="15"/>
        <v>24690849.950000003</v>
      </c>
      <c r="S13" s="114">
        <f>(P13-Q13)</f>
        <v>1705189.4935498163</v>
      </c>
      <c r="T13" s="114"/>
      <c r="U13" s="110"/>
      <c r="V13" s="112">
        <f>_xll.DBRW(pFact,pCompany,V$3,V$1,"Statistics",$A13,"Month")</f>
        <v>14699291.91</v>
      </c>
      <c r="W13" s="112">
        <f>_xll.DBRW(pFact,pCompany,W$3,W$1,"Statistics",$A13,"Month")</f>
        <v>12852711.17</v>
      </c>
      <c r="X13" s="112">
        <f>_xll.DBRW(pFact,pCompany,X$3,X$1,"Statistics",$A13,"Month")</f>
        <v>0</v>
      </c>
      <c r="Y13" s="112">
        <f>_xll.DBRW(pFact,pCompany,Y$3,Y$1,"Statistics",$A13,"Month")</f>
        <v>0</v>
      </c>
      <c r="Z13" s="112">
        <f>_xll.DBRW(pFact,pCompany,Z$3,Z$1,"Statistics",$A13,"Month")</f>
        <v>0</v>
      </c>
      <c r="AA13" s="112">
        <f>_xll.DBRW(pFact,pCompany,AA$3,AA$1,"Statistics",$A13,"Month")</f>
        <v>0</v>
      </c>
      <c r="AB13" s="112">
        <f>_xll.DBRW(pFact,pCompany,AB$3,AB$1,"Statistics",$A13,"Month")</f>
        <v>0</v>
      </c>
      <c r="AC13" s="112">
        <f>_xll.DBRW(pFact,pCompany,AC$3,AC$1,"Statistics",$A13,"Month")</f>
        <v>0</v>
      </c>
      <c r="AD13" s="112">
        <f>_xll.DBRW(pFact,pCompany,AD$3,AD$1,"Statistics",$A13,"Month")</f>
        <v>0</v>
      </c>
      <c r="AE13" s="112">
        <f>_xll.DBRW(pFact,pCompany,AE$3,AE$1,"Statistics",$A13,"Month")</f>
        <v>0</v>
      </c>
      <c r="AF13" s="112">
        <f>_xll.DBRW(pFact,pCompany,AF$3,AF$1,"Statistics",$A13,"Month")</f>
        <v>0</v>
      </c>
      <c r="AG13" s="112">
        <f>_xll.DBRW(pFact,pCompany,AG$3,AG$1,"Statistics",$A13,"Month")</f>
        <v>0</v>
      </c>
      <c r="AH13" s="115"/>
      <c r="AI13" s="116">
        <f>SUMIF(V$7:AG$7,AI$8,V13:AG13)</f>
        <v>27552003.079999998</v>
      </c>
      <c r="AJ13" s="116">
        <f>SUMIF(V$7:AG$7,AJ$8,V13:AG13)</f>
        <v>0</v>
      </c>
      <c r="AK13" s="116">
        <f>SUMIF(V$7:AG$7,AK$8,V13:AG13)</f>
        <v>0</v>
      </c>
      <c r="AL13" s="116">
        <f>SUMIF(V$7:AG$7,AL$8,V13:AG13)</f>
        <v>0</v>
      </c>
      <c r="AM13" s="117">
        <f>SUM(AI13:AL13)</f>
        <v>27552003.079999998</v>
      </c>
      <c r="AN13" s="110">
        <f t="shared" si="12"/>
        <v>0</v>
      </c>
      <c r="AO13" s="112">
        <f>_xll.DBRW(pFact,pCompany,AO$3,AO$1,"Statistics",$A13,"Month")</f>
        <v>12361932</v>
      </c>
      <c r="AP13" s="112">
        <f>_xll.DBRW(pFact,pCompany,AP$3,AP$1,"Statistics",$A13,"Month")</f>
        <v>12328917.950000001</v>
      </c>
      <c r="AQ13" s="112">
        <f>_xll.DBRW(pFact,pCompany,AQ$3,AQ$1,"Statistics",$A13,"Month")</f>
        <v>14485527.49</v>
      </c>
      <c r="AR13" s="112">
        <f>_xll.DBRW(pFact,pCompany,AR$3,AR$1,"Statistics",$A13,"Month")</f>
        <v>14612503.729999999</v>
      </c>
      <c r="AS13" s="112">
        <f>_xll.DBRW(pFact,pCompany,AS$3,AS$1,"Statistics",$A13,"Month")</f>
        <v>14138514.16</v>
      </c>
      <c r="AT13" s="112">
        <f>_xll.DBRW(pFact,pCompany,AT$3,AT$1,"Statistics",$A13,"Month")</f>
        <v>13929157.560000001</v>
      </c>
      <c r="AU13" s="112">
        <f>_xll.DBRW(pFact,pCompany,AU$3,AU$1,"Statistics",$A13,"Month")</f>
        <v>17292587.68</v>
      </c>
      <c r="AV13" s="112">
        <f>_xll.DBRW(pFact,pCompany,AV$3,AV$1,"Statistics",$A13,"Month")</f>
        <v>14440769.57</v>
      </c>
      <c r="AW13" s="112">
        <f>_xll.DBRW(pFact,pCompany,AW$3,AW$1,"Statistics",$A13,"Month")</f>
        <v>14039434.51</v>
      </c>
      <c r="AX13" s="112">
        <f>_xll.DBRW(pFact,pCompany,AX$3,AX$1,"Statistics",$A13,"Month")</f>
        <v>11246697.84</v>
      </c>
      <c r="AY13" s="112">
        <f>_xll.DBRW(pFact,pCompany,AY$3,AY$1,"Statistics",$A13,"Month")</f>
        <v>13567993.379999999</v>
      </c>
      <c r="AZ13" s="112">
        <f>_xll.DBRW(pFact,pCompany,AZ$3,AZ$1,"Statistics",$A13,"Month")</f>
        <v>14219087.050000001</v>
      </c>
      <c r="BA13" s="115"/>
      <c r="BB13" s="112">
        <f>SUMIF(AO$7:AZ$7,BB$8,AO13:AZ13)</f>
        <v>39176377.440000005</v>
      </c>
      <c r="BC13" s="112">
        <f>SUMIF(AO$7:AZ$7,BC$8,AO13:AZ13)</f>
        <v>42680175.450000003</v>
      </c>
      <c r="BD13" s="116">
        <f>SUMIF(AO$7:AZ$7,BD$8,AO13:AZ13)</f>
        <v>45772791.759999998</v>
      </c>
      <c r="BE13" s="116">
        <f>SUMIF(AO$7:AZ$7,BE$8,AO13:AZ13)</f>
        <v>39033778.269999996</v>
      </c>
      <c r="BF13" s="117">
        <f>SUM(BB13:BE13)</f>
        <v>166663122.92000002</v>
      </c>
      <c r="BG13" s="115"/>
      <c r="BH13" s="116">
        <f>_xll.DBRW(pFact,pCompany,BH$3,BH$1,"Statistics",$A13,"Month")</f>
        <v>13620979.436018642</v>
      </c>
      <c r="BI13" s="116">
        <f>_xll.DBRW(pFact,pCompany,BI$3,BI$1,"Statistics",$A13,"Month")</f>
        <v>12225834.150431542</v>
      </c>
      <c r="BJ13" s="116">
        <f>_xll.DBRW(pFact,pCompany,BJ$3,BJ$1,"Statistics",$A13,"Month")</f>
        <v>12996216.189124661</v>
      </c>
      <c r="BK13" s="116">
        <f>_xll.DBRW(pFact,pCompany,BK$3,BK$1,"Statistics",$A13,"Month")</f>
        <v>15321710.633570071</v>
      </c>
      <c r="BL13" s="116">
        <f>_xll.DBRW(pFact,pCompany,BL$3,BL$1,"Statistics",$A13,"Month")</f>
        <v>14643710.17804247</v>
      </c>
      <c r="BM13" s="116">
        <f>_xll.DBRW(pFact,pCompany,BM$3,BM$1,"Statistics",$A13,"Month")</f>
        <v>14471393.113555849</v>
      </c>
      <c r="BN13" s="116">
        <f>_xll.DBRW(pFact,pCompany,BN$3,BN$1,"Statistics",$A13,"Month")</f>
        <v>15843025.98985859</v>
      </c>
      <c r="BO13" s="116">
        <f>_xll.DBRW(pFact,pCompany,BO$3,BO$1,"Statistics",$A13,"Month")</f>
        <v>16404596.364515811</v>
      </c>
      <c r="BP13" s="116">
        <f>_xll.DBRW(pFact,pCompany,BP$3,BP$1,"Statistics",$A13,"Month")</f>
        <v>16048066.512678742</v>
      </c>
      <c r="BQ13" s="116">
        <f>_xll.DBRW(pFact,pCompany,BQ$3,BQ$1,"Statistics",$A13,"Month")</f>
        <v>13218784.07308206</v>
      </c>
      <c r="BR13" s="116">
        <f>_xll.DBRW(pFact,pCompany,BR$3,BR$1,"Statistics",$A13,"Month")</f>
        <v>14240987.015734231</v>
      </c>
      <c r="BS13" s="116">
        <f>_xll.DBRW(pFact,pCompany,BS$3,BS$1,"Statistics",$A13,"Month")</f>
        <v>14795660.021136081</v>
      </c>
      <c r="BT13" s="115"/>
      <c r="BU13" s="116">
        <f>SUMIF(BH$7:BS$7,BU$8,BH13:BS13)</f>
        <v>38843029.775574841</v>
      </c>
      <c r="BV13" s="116">
        <f>SUMIF(BH$7:BS$7,BV$8,BH13:BS13)</f>
        <v>44436813.925168388</v>
      </c>
      <c r="BW13" s="116">
        <f>SUMIF(BH$7:BS$7,BW$8,BH13:BS13)</f>
        <v>48295688.867053144</v>
      </c>
      <c r="BX13" s="116">
        <f>SUMIF(BH$7:BS$7,BX$8,BH13:BS13)</f>
        <v>42255431.109952375</v>
      </c>
      <c r="BY13" s="117">
        <f>SUM(BU13:BX13)</f>
        <v>173830963.67774874</v>
      </c>
      <c r="BZ13" s="110"/>
      <c r="CA13" s="116">
        <f>_xll.DBRW(pFact,pCompany,CA$3,CA$1,"Statistics",$A13,"Month")</f>
        <v>84312100.640000001</v>
      </c>
      <c r="CB13" s="116">
        <f>_xll.DBRW(pFact,pCompany,CB$3,CB$1,"Statistics",$A13,"Month")</f>
        <v>45568833.519999996</v>
      </c>
      <c r="CC13" s="116">
        <f>_xll.DBRW(pFact,pCompany,CC$3,CC$1,"Statistics",$A13,"Month")</f>
        <v>0</v>
      </c>
    </row>
    <row r="14" spans="1:81" ht="15" customHeight="1" x14ac:dyDescent="0.3">
      <c r="A14" s="17"/>
      <c r="E14" s="17">
        <v>3</v>
      </c>
      <c r="F14" s="19"/>
      <c r="G14" s="109"/>
      <c r="H14" s="109"/>
      <c r="I14" s="109"/>
      <c r="J14" s="110"/>
      <c r="K14" s="113"/>
      <c r="L14" s="109"/>
      <c r="M14" s="109"/>
      <c r="N14" s="109"/>
      <c r="O14" s="110"/>
      <c r="P14" s="109"/>
      <c r="Q14" s="109"/>
      <c r="R14" s="109"/>
      <c r="S14" s="109"/>
      <c r="T14" s="109"/>
      <c r="U14" s="110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5"/>
      <c r="AI14" s="109"/>
      <c r="AJ14" s="109"/>
      <c r="AK14" s="109"/>
      <c r="AL14" s="109"/>
      <c r="AM14" s="118"/>
      <c r="AN14" s="110">
        <f t="shared" si="12"/>
        <v>0</v>
      </c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5"/>
      <c r="BB14" s="109"/>
      <c r="BC14" s="109"/>
      <c r="BD14" s="109"/>
      <c r="BE14" s="109"/>
      <c r="BF14" s="118"/>
      <c r="BG14" s="115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5"/>
      <c r="BU14" s="109"/>
      <c r="BV14" s="109"/>
      <c r="BW14" s="109"/>
      <c r="BX14" s="109"/>
      <c r="BY14" s="118"/>
      <c r="BZ14" s="110"/>
      <c r="CA14" s="116"/>
      <c r="CB14" s="116"/>
      <c r="CC14" s="116"/>
    </row>
    <row r="15" spans="1:81" ht="15" customHeight="1" x14ac:dyDescent="0.25">
      <c r="A15" s="17" t="str">
        <f>_xll.DIMNM(pAccounts,_xll.DIMIX(pAccounts,$F15))</f>
        <v>Net Sales</v>
      </c>
      <c r="E15" s="17">
        <v>4</v>
      </c>
      <c r="F15" s="8" t="s">
        <v>33</v>
      </c>
      <c r="G15" s="109">
        <f>_xll.DBRW(pFact,pCompany,G$3,G$1,$F$1,$A15,"Month")</f>
        <v>9923485.8006502744</v>
      </c>
      <c r="H15" s="109">
        <f>_xll.DBRW(pFact,pCompany,H$3,H$1,$F$1,$A15,"Month")</f>
        <v>10297080.822669502</v>
      </c>
      <c r="I15" s="109">
        <f>_xll.DBRW(pFact,pCompany,I$3,I$1,$F$1,$A15,"Month")</f>
        <v>10529550.808565622</v>
      </c>
      <c r="J15" s="110"/>
      <c r="K15" s="111">
        <f>_xll.DBRW(pFact,pCompany,K$3,K$1,$F$1,$A15,"Month")</f>
        <v>9642521.7483744137</v>
      </c>
      <c r="L15" s="109">
        <f>_xll.DBRW(pFact,pCompany,$K$3,L$1,$F$1,$A15,"Month")</f>
        <v>10733654.329153698</v>
      </c>
      <c r="M15" s="109">
        <f>_xll.DBRW(pFact,pCompany,M$3,M$1,$F$1,$A15,"Month")</f>
        <v>9285709.2755925972</v>
      </c>
      <c r="N15" s="109">
        <f t="shared" ref="N15:N37" si="16">(K15-L15)</f>
        <v>-1091132.5807792842</v>
      </c>
      <c r="O15" s="110"/>
      <c r="P15" s="109">
        <f>SUMIF($V$5:$AG$5,P$5,$V15:$AG15)</f>
        <v>20172072.556940034</v>
      </c>
      <c r="Q15" s="109">
        <f>SUMIF($BH$5:$BS$5,Q$5,$BH15:$BS15)</f>
        <v>22584077.958232082</v>
      </c>
      <c r="R15" s="109">
        <f>SUMIF($AO$5:$AZ$5,R$5,$AO15:$AZ15)</f>
        <v>18664831.689636312</v>
      </c>
      <c r="S15" s="109">
        <f t="shared" ref="S15:S36" si="17">(P15-Q15)</f>
        <v>-2412005.4012920484</v>
      </c>
      <c r="T15" s="109"/>
      <c r="U15" s="110"/>
      <c r="V15" s="109">
        <f>_xll.DBRW(pFact,pCompany,V$3,V$1,$F$1,$A15,"Month")</f>
        <v>10529550.808565622</v>
      </c>
      <c r="W15" s="109">
        <f>_xll.DBRW(pFact,pCompany,W$3,W$1,$F$1,$A15,"Month")</f>
        <v>9642521.7483744137</v>
      </c>
      <c r="X15" s="109">
        <f>_xll.DBRW(pFact,pCompany,X$3,X$1,$F$1,$A15,"Month")</f>
        <v>0</v>
      </c>
      <c r="Y15" s="109">
        <f>_xll.DBRW(pFact,pCompany,Y$3,Y$1,$F$1,$A15,"Month")</f>
        <v>0</v>
      </c>
      <c r="Z15" s="109">
        <f>_xll.DBRW(pFact,pCompany,Z$3,Z$1,$F$1,$A15,"Month")</f>
        <v>0</v>
      </c>
      <c r="AA15" s="109">
        <f>_xll.DBRW(pFact,pCompany,AA$3,AA$1,$F$1,$A15,"Month")</f>
        <v>0</v>
      </c>
      <c r="AB15" s="109">
        <f>_xll.DBRW(pFact,pCompany,AB$3,AB$1,$F$1,$A15,"Month")</f>
        <v>0</v>
      </c>
      <c r="AC15" s="109">
        <f>_xll.DBRW(pFact,pCompany,AC$3,AC$1,$F$1,$A15,"Month")</f>
        <v>0</v>
      </c>
      <c r="AD15" s="109">
        <f>_xll.DBRW(pFact,pCompany,AD$3,AD$1,$F$1,$A15,"Month")</f>
        <v>0</v>
      </c>
      <c r="AE15" s="109">
        <f>_xll.DBRW(pFact,pCompany,AE$3,AE$1,$F$1,$A15,"Month")</f>
        <v>0</v>
      </c>
      <c r="AF15" s="109">
        <f>_xll.DBRW(pFact,pCompany,AF$3,AF$1,$F$1,$A15,"Month")</f>
        <v>0</v>
      </c>
      <c r="AG15" s="109">
        <f>_xll.DBRW(pFact,pCompany,AG$3,AG$1,$F$1,$A15,"Month")</f>
        <v>0</v>
      </c>
      <c r="AH15" s="109"/>
      <c r="AI15" s="109">
        <f t="shared" ref="AI15:AI42" si="18">SUMIF(V$7:AG$7,AI$8,V15:AG15)</f>
        <v>20172072.556940034</v>
      </c>
      <c r="AJ15" s="109">
        <f t="shared" ref="AJ15:AJ42" si="19">SUMIF(V$7:AG$7,AJ$8,V15:AG15)</f>
        <v>0</v>
      </c>
      <c r="AK15" s="109">
        <f t="shared" ref="AK15:AK42" si="20">SUMIF(V$7:AG$7,AK$8,V15:AG15)</f>
        <v>0</v>
      </c>
      <c r="AL15" s="109">
        <f t="shared" ref="AL15:AL42" si="21">SUMIF(V$7:AG$7,AL$8,V15:AG15)</f>
        <v>0</v>
      </c>
      <c r="AM15" s="111">
        <f>SUM(AM16:AM20)</f>
        <v>20172072.556940038</v>
      </c>
      <c r="AN15" s="110">
        <f t="shared" si="12"/>
        <v>0</v>
      </c>
      <c r="AO15" s="109">
        <f>_xll.DBRW(pFact,pCompany,AO$3,AO$1,$F$1,$A15,"Month")</f>
        <v>9379122.4140437134</v>
      </c>
      <c r="AP15" s="109">
        <f>_xll.DBRW(pFact,pCompany,AP$3,AP$1,$F$1,$A15,"Month")</f>
        <v>9285709.2755925972</v>
      </c>
      <c r="AQ15" s="109">
        <f>_xll.DBRW(pFact,pCompany,AQ$3,AQ$1,$F$1,$A15,"Month")</f>
        <v>10767452.90054708</v>
      </c>
      <c r="AR15" s="109">
        <f>_xll.DBRW(pFact,pCompany,AR$3,AR$1,$F$1,$A15,"Month")</f>
        <v>11261357.54110512</v>
      </c>
      <c r="AS15" s="109">
        <f>_xll.DBRW(pFact,pCompany,AS$3,AS$1,$F$1,$A15,"Month")</f>
        <v>10603224.349172369</v>
      </c>
      <c r="AT15" s="109">
        <f>_xll.DBRW(pFact,pCompany,AT$3,AT$1,$F$1,$A15,"Month")</f>
        <v>10809124.416686431</v>
      </c>
      <c r="AU15" s="109">
        <f>_xll.DBRW(pFact,pCompany,AU$3,AU$1,$F$1,$A15,"Month")</f>
        <v>12438627.847467149</v>
      </c>
      <c r="AV15" s="109">
        <f>_xll.DBRW(pFact,pCompany,AV$3,AV$1,$F$1,$A15,"Month")</f>
        <v>11066256.695167679</v>
      </c>
      <c r="AW15" s="109">
        <f>_xll.DBRW(pFact,pCompany,AW$3,AW$1,$F$1,$A15,"Month")</f>
        <v>10201267.494026221</v>
      </c>
      <c r="AX15" s="109">
        <f>_xll.DBRW(pFact,pCompany,AX$3,AX$1,$F$1,$A15,"Month")</f>
        <v>7604834.965018739</v>
      </c>
      <c r="AY15" s="109">
        <f>_xll.DBRW(pFact,pCompany,AY$3,AY$1,$F$1,$A15,"Month")</f>
        <v>9923485.8006502744</v>
      </c>
      <c r="AZ15" s="109">
        <f>_xll.DBRW(pFact,pCompany,AZ$3,AZ$1,$F$1,$A15,"Month")</f>
        <v>10297080.822669502</v>
      </c>
      <c r="BA15" s="109"/>
      <c r="BB15" s="109">
        <f t="shared" ref="BB15:BB42" si="22">SUMIF(AO$7:AZ$7,BB$8,AO15:AZ15)</f>
        <v>29432284.590183392</v>
      </c>
      <c r="BC15" s="109">
        <f t="shared" ref="BC15:BC42" si="23">SUMIF(AO$7:AZ$7,BC$8,AO15:AZ15)</f>
        <v>32673706.306963921</v>
      </c>
      <c r="BD15" s="109">
        <f t="shared" ref="BD15:BD42" si="24">SUMIF(AO$7:AZ$7,BD$8,AO15:AZ15)</f>
        <v>33706152.036661051</v>
      </c>
      <c r="BE15" s="109">
        <f t="shared" ref="BE15:BE42" si="25">SUMIF(AO$7:AZ$7,BE$8,AO15:AZ15)</f>
        <v>27825401.588338517</v>
      </c>
      <c r="BF15" s="111">
        <f>SUM(BF16:BF20)</f>
        <v>123637544.52214688</v>
      </c>
      <c r="BG15" s="109"/>
      <c r="BH15" s="109">
        <f>_xll.DBRW(pFact,pCompany,BH$3,BH$1,$F$1,$A15,"Month")</f>
        <v>11850423.629078384</v>
      </c>
      <c r="BI15" s="109">
        <f>_xll.DBRW(pFact,pCompany,BI$3,BI$1,$F$1,$A15,"Month")</f>
        <v>10733654.329153698</v>
      </c>
      <c r="BJ15" s="109">
        <f>_xll.DBRW(pFact,pCompany,BJ$3,BJ$1,$F$1,$A15,"Month")</f>
        <v>11702171.785047343</v>
      </c>
      <c r="BK15" s="109">
        <f>_xll.DBRW(pFact,pCompany,BK$3,BK$1,$F$1,$A15,"Month")</f>
        <v>13048914.58875308</v>
      </c>
      <c r="BL15" s="109">
        <f>_xll.DBRW(pFact,pCompany,BL$3,BL$1,$F$1,$A15,"Month")</f>
        <v>12531747.608888423</v>
      </c>
      <c r="BM15" s="109">
        <f>_xll.DBRW(pFact,pCompany,BM$3,BM$1,$F$1,$A15,"Month")</f>
        <v>12312908.137840936</v>
      </c>
      <c r="BN15" s="109">
        <f>_xll.DBRW(pFact,pCompany,BN$3,BN$1,$F$1,$A15,"Month")</f>
        <v>14782940.578740653</v>
      </c>
      <c r="BO15" s="109">
        <f>_xll.DBRW(pFact,pCompany,BO$3,BO$1,$F$1,$A15,"Month")</f>
        <v>15238652.078097032</v>
      </c>
      <c r="BP15" s="109">
        <f>_xll.DBRW(pFact,pCompany,BP$3,BP$1,$F$1,$A15,"Month")</f>
        <v>14992421.072269961</v>
      </c>
      <c r="BQ15" s="109">
        <f>_xll.DBRW(pFact,pCompany,BQ$3,BQ$1,$F$1,$A15,"Month")</f>
        <v>12460693.603100162</v>
      </c>
      <c r="BR15" s="109">
        <f>_xll.DBRW(pFact,pCompany,BR$3,BR$1,$F$1,$A15,"Month")</f>
        <v>13386273.61686191</v>
      </c>
      <c r="BS15" s="109">
        <f>_xll.DBRW(pFact,pCompany,BS$3,BS$1,$F$1,$A15,"Month")</f>
        <v>13899368.866377132</v>
      </c>
      <c r="BT15" s="109"/>
      <c r="BU15" s="109">
        <f t="shared" ref="BU15:BU42" si="26">SUMIF(BH$7:BS$7,BU$8,BH15:BS15)</f>
        <v>34286249.743279427</v>
      </c>
      <c r="BV15" s="109">
        <f t="shared" ref="BV15:BV42" si="27">SUMIF(BH$7:BS$7,BV$8,BH15:BS15)</f>
        <v>37893570.335482441</v>
      </c>
      <c r="BW15" s="109">
        <f t="shared" ref="BW15:BW42" si="28">SUMIF(BH$7:BS$7,BW$8,BH15:BS15)</f>
        <v>45014013.729107648</v>
      </c>
      <c r="BX15" s="109">
        <f t="shared" ref="BX15:BX42" si="29">SUMIF(BH$7:BS$7,BX$8,BH15:BS15)</f>
        <v>39746336.086339206</v>
      </c>
      <c r="BY15" s="111">
        <f>SUM(BY16:BY20)</f>
        <v>156940169.89420873</v>
      </c>
      <c r="BZ15" s="109"/>
      <c r="CA15" s="109">
        <f>_xll.DBRW(pFact,pCompany,CA$3,CA$1,$F$1,$A15,"Month")</f>
        <v>65847018.28688509</v>
      </c>
      <c r="CB15" s="109">
        <f>_xll.DBRW(pFact,pCompany,CB$3,CB$1,$F$1,$A15,"Month")</f>
        <v>24612588.042157292</v>
      </c>
      <c r="CC15" s="109">
        <f>_xll.DBRW(pFact,pCompany,CC$3,CC$1,$F$1,$A15,"Month")</f>
        <v>0</v>
      </c>
    </row>
    <row r="16" spans="1:81" ht="15" customHeight="1" outlineLevel="1" x14ac:dyDescent="0.25">
      <c r="A16" s="17" t="str">
        <f>_xll.DIMNM(pAccounts,_xll.DIMIX(pAccounts,$F16))</f>
        <v>L1_Sales Air</v>
      </c>
      <c r="B16" s="6" t="s">
        <v>34</v>
      </c>
      <c r="C16" s="6" t="s">
        <v>35</v>
      </c>
      <c r="E16" s="17">
        <v>5</v>
      </c>
      <c r="F16" s="50" t="s">
        <v>36</v>
      </c>
      <c r="G16" s="119">
        <f>_xll.DBRW(pFact,pCompany,G$3,G$1,$F$1,$A16,"Month")</f>
        <v>8100861.376902014</v>
      </c>
      <c r="H16" s="119">
        <f>_xll.DBRW(pFact,pCompany,H$3,H$1,$F$1,$A16,"Month")</f>
        <v>7518751.0400599167</v>
      </c>
      <c r="I16" s="119">
        <f>_xll.DBRW(pFact,pCompany,I$3,I$1,$F$1,$A16,"Month")</f>
        <v>8425368.6165816598</v>
      </c>
      <c r="J16" s="120"/>
      <c r="K16" s="121">
        <f>_xll.DBRW(pFact,pCompany,K$3,K$1,$F$1,$A16,"Month")</f>
        <v>8275159.2577830609</v>
      </c>
      <c r="L16" s="119">
        <f>_xll.DBRW(pFact,pCompany,$K$3,L$1,$F$1,$A16,"Month")</f>
        <v>7964181.4105681553</v>
      </c>
      <c r="M16" s="119">
        <f>_xll.DBRW(pFact,pCompany,M$3,M$1,$F$1,$A16,"Month")</f>
        <v>7863476.1925784685</v>
      </c>
      <c r="N16" s="119">
        <f t="shared" si="16"/>
        <v>310977.84721490555</v>
      </c>
      <c r="O16" s="110"/>
      <c r="P16" s="119">
        <f t="shared" ref="P16:P74" si="30">SUMIF($V$5:$AG$5,P$5,$V16:$AG16)</f>
        <v>16700527.874364721</v>
      </c>
      <c r="Q16" s="119">
        <f t="shared" ref="Q16:Q74" si="31">SUMIF($BH$5:$BS$5,Q$5,$BH16:$BS16)</f>
        <v>17040688.768827278</v>
      </c>
      <c r="R16" s="119">
        <f t="shared" ref="R16:R74" si="32">SUMIF($AO$5:$AZ$5,R$5,$AO16:$AZ16)</f>
        <v>15367305.16515521</v>
      </c>
      <c r="S16" s="119">
        <f t="shared" si="17"/>
        <v>-340160.89446255751</v>
      </c>
      <c r="T16" s="119"/>
      <c r="U16" s="110"/>
      <c r="V16" s="119">
        <f>_xll.DBRW(pFact,pCompany,V$3,V$1,$F$1,$A16,"Month")</f>
        <v>8425368.6165816598</v>
      </c>
      <c r="W16" s="119">
        <f>_xll.DBRW(pFact,pCompany,W$3,W$1,$F$1,$A16,"Month")</f>
        <v>8275159.2577830609</v>
      </c>
      <c r="X16" s="119">
        <f>_xll.DBRW(pFact,pCompany,X$3,X$1,$F$1,$A16,"Month")</f>
        <v>0</v>
      </c>
      <c r="Y16" s="119">
        <f>_xll.DBRW(pFact,pCompany,Y$3,Y$1,$F$1,$A16,"Month")</f>
        <v>0</v>
      </c>
      <c r="Z16" s="119">
        <f>_xll.DBRW(pFact,pCompany,Z$3,Z$1,$F$1,$A16,"Month")</f>
        <v>0</v>
      </c>
      <c r="AA16" s="119">
        <f>_xll.DBRW(pFact,pCompany,AA$3,AA$1,$F$1,$A16,"Month")</f>
        <v>0</v>
      </c>
      <c r="AB16" s="119">
        <f>_xll.DBRW(pFact,pCompany,AB$3,AB$1,$F$1,$A16,"Month")</f>
        <v>0</v>
      </c>
      <c r="AC16" s="119">
        <f>_xll.DBRW(pFact,pCompany,AC$3,AC$1,$F$1,$A16,"Month")</f>
        <v>0</v>
      </c>
      <c r="AD16" s="119">
        <f>_xll.DBRW(pFact,pCompany,AD$3,AD$1,$F$1,$A16,"Month")</f>
        <v>0</v>
      </c>
      <c r="AE16" s="119">
        <f>_xll.DBRW(pFact,pCompany,AE$3,AE$1,$F$1,$A16,"Month")</f>
        <v>0</v>
      </c>
      <c r="AF16" s="119">
        <f>_xll.DBRW(pFact,pCompany,AF$3,AF$1,$F$1,$A16,"Month")</f>
        <v>0</v>
      </c>
      <c r="AG16" s="119">
        <f>_xll.DBRW(pFact,pCompany,AG$3,AG$1,$F$1,$A16,"Month")</f>
        <v>0</v>
      </c>
      <c r="AH16" s="119"/>
      <c r="AI16" s="119">
        <f t="shared" si="18"/>
        <v>16700527.874364721</v>
      </c>
      <c r="AJ16" s="119">
        <f t="shared" si="19"/>
        <v>0</v>
      </c>
      <c r="AK16" s="119">
        <f t="shared" si="20"/>
        <v>0</v>
      </c>
      <c r="AL16" s="119">
        <f t="shared" si="21"/>
        <v>0</v>
      </c>
      <c r="AM16" s="121">
        <f>SUM(AI16:AL16)</f>
        <v>16700527.874364721</v>
      </c>
      <c r="AN16" s="110">
        <f t="shared" si="12"/>
        <v>0</v>
      </c>
      <c r="AO16" s="119">
        <f>_xll.DBRW(pFact,pCompany,AO$3,AO$1,$F$1,$A16,"Month")</f>
        <v>7503828.9725767402</v>
      </c>
      <c r="AP16" s="119">
        <f>_xll.DBRW(pFact,pCompany,AP$3,AP$1,$F$1,$A16,"Month")</f>
        <v>7863476.1925784685</v>
      </c>
      <c r="AQ16" s="119">
        <f>_xll.DBRW(pFact,pCompany,AQ$3,AQ$1,$F$1,$A16,"Month")</f>
        <v>9028387.5033375826</v>
      </c>
      <c r="AR16" s="119">
        <f>_xll.DBRW(pFact,pCompany,AR$3,AR$1,$F$1,$A16,"Month")</f>
        <v>9232899.0666235201</v>
      </c>
      <c r="AS16" s="119">
        <f>_xll.DBRW(pFact,pCompany,AS$3,AS$1,$F$1,$A16,"Month")</f>
        <v>8801948.5250842106</v>
      </c>
      <c r="AT16" s="119">
        <f>_xll.DBRW(pFact,pCompany,AT$3,AT$1,$F$1,$A16,"Month")</f>
        <v>9506869.6122551505</v>
      </c>
      <c r="AU16" s="119">
        <f>_xll.DBRW(pFact,pCompany,AU$3,AU$1,$F$1,$A16,"Month")</f>
        <v>10694980.1171</v>
      </c>
      <c r="AV16" s="119">
        <f>_xll.DBRW(pFact,pCompany,AV$3,AV$1,$F$1,$A16,"Month")</f>
        <v>8547847.0594430007</v>
      </c>
      <c r="AW16" s="119">
        <f>_xll.DBRW(pFact,pCompany,AW$3,AW$1,$F$1,$A16,"Month")</f>
        <v>8106337.2148137912</v>
      </c>
      <c r="AX16" s="119">
        <f>_xll.DBRW(pFact,pCompany,AX$3,AX$1,$F$1,$A16,"Month")</f>
        <v>5684660.6094018286</v>
      </c>
      <c r="AY16" s="119">
        <f>_xll.DBRW(pFact,pCompany,AY$3,AY$1,$F$1,$A16,"Month")</f>
        <v>8100861.376902014</v>
      </c>
      <c r="AZ16" s="119">
        <f>_xll.DBRW(pFact,pCompany,AZ$3,AZ$1,$F$1,$A16,"Month")</f>
        <v>7518751.0400599167</v>
      </c>
      <c r="BA16" s="119"/>
      <c r="BB16" s="119">
        <f t="shared" si="22"/>
        <v>24395692.668492794</v>
      </c>
      <c r="BC16" s="119">
        <f t="shared" si="23"/>
        <v>27541717.203962877</v>
      </c>
      <c r="BD16" s="119">
        <f t="shared" si="24"/>
        <v>27349164.391356792</v>
      </c>
      <c r="BE16" s="119">
        <f t="shared" si="25"/>
        <v>21304273.02636376</v>
      </c>
      <c r="BF16" s="121">
        <f>SUM(BB16:BE16)</f>
        <v>100590847.29017623</v>
      </c>
      <c r="BG16" s="119"/>
      <c r="BH16" s="119">
        <f>_xll.DBRW(pFact,pCompany,BH$3,BH$1,$F$1,$A16,"Month")</f>
        <v>9076507.3582591228</v>
      </c>
      <c r="BI16" s="119">
        <f>_xll.DBRW(pFact,pCompany,BI$3,BI$1,$F$1,$A16,"Month")</f>
        <v>7964181.4105681553</v>
      </c>
      <c r="BJ16" s="119">
        <f>_xll.DBRW(pFact,pCompany,BJ$3,BJ$1,$F$1,$A16,"Month")</f>
        <v>8742407.6860231031</v>
      </c>
      <c r="BK16" s="119">
        <f>_xll.DBRW(pFact,pCompany,BK$3,BK$1,$F$1,$A16,"Month")</f>
        <v>10254744.91089182</v>
      </c>
      <c r="BL16" s="119">
        <f>_xll.DBRW(pFact,pCompany,BL$3,BL$1,$F$1,$A16,"Month")</f>
        <v>9833668.9212270919</v>
      </c>
      <c r="BM16" s="119">
        <f>_xll.DBRW(pFact,pCompany,BM$3,BM$1,$F$1,$A16,"Month")</f>
        <v>9653097.435337808</v>
      </c>
      <c r="BN16" s="119">
        <f>_xll.DBRW(pFact,pCompany,BN$3,BN$1,$F$1,$A16,"Month")</f>
        <v>11720222.21106673</v>
      </c>
      <c r="BO16" s="119">
        <f>_xll.DBRW(pFact,pCompany,BO$3,BO$1,$F$1,$A16,"Month")</f>
        <v>12026443.640492752</v>
      </c>
      <c r="BP16" s="119">
        <f>_xll.DBRW(pFact,pCompany,BP$3,BP$1,$F$1,$A16,"Month")</f>
        <v>11826181.76797046</v>
      </c>
      <c r="BQ16" s="119">
        <f>_xll.DBRW(pFact,pCompany,BQ$3,BQ$1,$F$1,$A16,"Month")</f>
        <v>9932854.4451166298</v>
      </c>
      <c r="BR16" s="119">
        <f>_xll.DBRW(pFact,pCompany,BR$3,BR$1,$F$1,$A16,"Month")</f>
        <v>10715202.09467857</v>
      </c>
      <c r="BS16" s="119">
        <f>_xll.DBRW(pFact,pCompany,BS$3,BS$1,$F$1,$A16,"Month")</f>
        <v>10972340.48452398</v>
      </c>
      <c r="BT16" s="119"/>
      <c r="BU16" s="119">
        <f t="shared" si="26"/>
        <v>25783096.454850383</v>
      </c>
      <c r="BV16" s="119">
        <f t="shared" si="27"/>
        <v>29741511.267456722</v>
      </c>
      <c r="BW16" s="119">
        <f t="shared" si="28"/>
        <v>35572847.61952994</v>
      </c>
      <c r="BX16" s="119">
        <f t="shared" si="29"/>
        <v>31620397.024319179</v>
      </c>
      <c r="BY16" s="121">
        <f>SUM(BU16:BX16)</f>
        <v>122717852.36615622</v>
      </c>
      <c r="BZ16" s="119"/>
      <c r="CA16" s="119">
        <f>_xll.DBRW(pFact,pCompany,CA$3,CA$1,$F$1,$A16,"Month")</f>
        <v>50546923.834157608</v>
      </c>
      <c r="CB16" s="119">
        <f>_xll.DBRW(pFact,pCompany,CB$3,CB$1,$F$1,$A16,"Month")</f>
        <v>18580251.922274083</v>
      </c>
      <c r="CC16" s="119">
        <f>_xll.DBRW(pFact,pCompany,CC$3,CC$1,$F$1,$A16,"Month")</f>
        <v>0</v>
      </c>
    </row>
    <row r="17" spans="1:81" ht="15" customHeight="1" outlineLevel="1" x14ac:dyDescent="0.25">
      <c r="A17" s="17" t="str">
        <f>_xll.DIMNM(pAccounts,_xll.DIMIX(pAccounts,$F17))</f>
        <v>L1_Sales Hotel</v>
      </c>
      <c r="B17" s="6" t="s">
        <v>37</v>
      </c>
      <c r="C17" s="6" t="s">
        <v>38</v>
      </c>
      <c r="E17" s="17">
        <v>6</v>
      </c>
      <c r="F17" s="50" t="s">
        <v>39</v>
      </c>
      <c r="G17" s="119">
        <f>_xll.DBRW(pFact,pCompany,G$3,G$1,$F$1,$A17,"Month")</f>
        <v>1968560.47426116</v>
      </c>
      <c r="H17" s="119">
        <f>_xll.DBRW(pFact,pCompany,H$3,H$1,$F$1,$A17,"Month")</f>
        <v>2763745.891469799</v>
      </c>
      <c r="I17" s="119">
        <f>_xll.DBRW(pFact,pCompany,I$3,I$1,$F$1,$A17,"Month")</f>
        <v>2299287.4577963101</v>
      </c>
      <c r="J17" s="120"/>
      <c r="K17" s="121">
        <f>_xll.DBRW(pFact,pCompany,K$3,K$1,$F$1,$A17,"Month")</f>
        <v>1557738.3604664202</v>
      </c>
      <c r="L17" s="119">
        <f>_xll.DBRW(pFact,pCompany,$K$3,L$1,$F$1,$A17,"Month")</f>
        <v>1814995.161548004</v>
      </c>
      <c r="M17" s="119">
        <f>_xll.DBRW(pFact,pCompany,M$3,M$1,$F$1,$A17,"Month")</f>
        <v>1364373.51076558</v>
      </c>
      <c r="N17" s="119">
        <f t="shared" si="16"/>
        <v>-257256.80108158384</v>
      </c>
      <c r="O17" s="110"/>
      <c r="P17" s="119">
        <f t="shared" si="30"/>
        <v>3857025.8182627303</v>
      </c>
      <c r="Q17" s="119">
        <f t="shared" si="31"/>
        <v>3893584.9762733327</v>
      </c>
      <c r="R17" s="119">
        <f t="shared" si="32"/>
        <v>2963559.55287637</v>
      </c>
      <c r="S17" s="119">
        <f t="shared" si="17"/>
        <v>-36559.158010602463</v>
      </c>
      <c r="T17" s="119"/>
      <c r="U17" s="110"/>
      <c r="V17" s="119">
        <f>_xll.DBRW(pFact,pCompany,V$3,V$1,$F$1,$A17,"Month")</f>
        <v>2299287.4577963101</v>
      </c>
      <c r="W17" s="119">
        <f>_xll.DBRW(pFact,pCompany,W$3,W$1,$F$1,$A17,"Month")</f>
        <v>1557738.3604664202</v>
      </c>
      <c r="X17" s="119">
        <f>_xll.DBRW(pFact,pCompany,X$3,X$1,$F$1,$A17,"Month")</f>
        <v>0</v>
      </c>
      <c r="Y17" s="119">
        <f>_xll.DBRW(pFact,pCompany,Y$3,Y$1,$F$1,$A17,"Month")</f>
        <v>0</v>
      </c>
      <c r="Z17" s="119">
        <f>_xll.DBRW(pFact,pCompany,Z$3,Z$1,$F$1,$A17,"Month")</f>
        <v>0</v>
      </c>
      <c r="AA17" s="119">
        <f>_xll.DBRW(pFact,pCompany,AA$3,AA$1,$F$1,$A17,"Month")</f>
        <v>0</v>
      </c>
      <c r="AB17" s="119">
        <f>_xll.DBRW(pFact,pCompany,AB$3,AB$1,$F$1,$A17,"Month")</f>
        <v>0</v>
      </c>
      <c r="AC17" s="119">
        <f>_xll.DBRW(pFact,pCompany,AC$3,AC$1,$F$1,$A17,"Month")</f>
        <v>0</v>
      </c>
      <c r="AD17" s="119">
        <f>_xll.DBRW(pFact,pCompany,AD$3,AD$1,$F$1,$A17,"Month")</f>
        <v>0</v>
      </c>
      <c r="AE17" s="119">
        <f>_xll.DBRW(pFact,pCompany,AE$3,AE$1,$F$1,$A17,"Month")</f>
        <v>0</v>
      </c>
      <c r="AF17" s="119">
        <f>_xll.DBRW(pFact,pCompany,AF$3,AF$1,$F$1,$A17,"Month")</f>
        <v>0</v>
      </c>
      <c r="AG17" s="119">
        <f>_xll.DBRW(pFact,pCompany,AG$3,AG$1,$F$1,$A17,"Month")</f>
        <v>0</v>
      </c>
      <c r="AH17" s="119"/>
      <c r="AI17" s="119">
        <f t="shared" si="18"/>
        <v>3857025.8182627303</v>
      </c>
      <c r="AJ17" s="119">
        <f t="shared" si="19"/>
        <v>0</v>
      </c>
      <c r="AK17" s="119">
        <f t="shared" si="20"/>
        <v>0</v>
      </c>
      <c r="AL17" s="119">
        <f t="shared" si="21"/>
        <v>0</v>
      </c>
      <c r="AM17" s="121">
        <f>SUM(AI17:AL17)</f>
        <v>3857025.8182627303</v>
      </c>
      <c r="AN17" s="110">
        <f t="shared" si="12"/>
        <v>0</v>
      </c>
      <c r="AO17" s="119">
        <f>_xll.DBRW(pFact,pCompany,AO$3,AO$1,$F$1,$A17,"Month")</f>
        <v>1599186.04211079</v>
      </c>
      <c r="AP17" s="119">
        <f>_xll.DBRW(pFact,pCompany,AP$3,AP$1,$F$1,$A17,"Month")</f>
        <v>1364373.51076558</v>
      </c>
      <c r="AQ17" s="119">
        <f>_xll.DBRW(pFact,pCompany,AQ$3,AQ$1,$F$1,$A17,"Month")</f>
        <v>1825934.9559637697</v>
      </c>
      <c r="AR17" s="119">
        <f>_xll.DBRW(pFact,pCompany,AR$3,AR$1,$F$1,$A17,"Month")</f>
        <v>1776730.6912205</v>
      </c>
      <c r="AS17" s="119">
        <f>_xll.DBRW(pFact,pCompany,AS$3,AS$1,$F$1,$A17,"Month")</f>
        <v>1594726.0358645697</v>
      </c>
      <c r="AT17" s="119">
        <f>_xll.DBRW(pFact,pCompany,AT$3,AT$1,$F$1,$A17,"Month")</f>
        <v>1646390.70574609</v>
      </c>
      <c r="AU17" s="119">
        <f>_xll.DBRW(pFact,pCompany,AU$3,AU$1,$F$1,$A17,"Month")</f>
        <v>2266139.8209890001</v>
      </c>
      <c r="AV17" s="119">
        <f>_xll.DBRW(pFact,pCompany,AV$3,AV$1,$F$1,$A17,"Month")</f>
        <v>2234432.73606929</v>
      </c>
      <c r="AW17" s="119">
        <f>_xll.DBRW(pFact,pCompany,AW$3,AW$1,$F$1,$A17,"Month")</f>
        <v>2163459.7135747806</v>
      </c>
      <c r="AX17" s="119">
        <f>_xll.DBRW(pFact,pCompany,AX$3,AX$1,$F$1,$A17,"Month")</f>
        <v>1692999.95152192</v>
      </c>
      <c r="AY17" s="119">
        <f>_xll.DBRW(pFact,pCompany,AY$3,AY$1,$F$1,$A17,"Month")</f>
        <v>1968560.47426116</v>
      </c>
      <c r="AZ17" s="119">
        <f>_xll.DBRW(pFact,pCompany,AZ$3,AZ$1,$F$1,$A17,"Month")</f>
        <v>2763745.891469799</v>
      </c>
      <c r="BA17" s="119"/>
      <c r="BB17" s="119">
        <f t="shared" si="22"/>
        <v>4789494.50884014</v>
      </c>
      <c r="BC17" s="119">
        <f t="shared" si="23"/>
        <v>5017847.4328311598</v>
      </c>
      <c r="BD17" s="119">
        <f t="shared" si="24"/>
        <v>6664032.2706330698</v>
      </c>
      <c r="BE17" s="119">
        <f t="shared" si="25"/>
        <v>6425306.317252879</v>
      </c>
      <c r="BF17" s="121">
        <f>SUM(BB17:BE17)</f>
        <v>22896680.52955725</v>
      </c>
      <c r="BG17" s="119"/>
      <c r="BH17" s="119">
        <f>_xll.DBRW(pFact,pCompany,BH$3,BH$1,$F$1,$A17,"Month")</f>
        <v>2078589.8147253285</v>
      </c>
      <c r="BI17" s="119">
        <f>_xll.DBRW(pFact,pCompany,BI$3,BI$1,$F$1,$A17,"Month")</f>
        <v>1814995.161548004</v>
      </c>
      <c r="BJ17" s="119">
        <f>_xll.DBRW(pFact,pCompany,BJ$3,BJ$1,$F$1,$A17,"Month")</f>
        <v>1930426.7815685871</v>
      </c>
      <c r="BK17" s="119">
        <f>_xll.DBRW(pFact,pCompany,BK$3,BK$1,$F$1,$A17,"Month")</f>
        <v>2260540.3414040701</v>
      </c>
      <c r="BL17" s="119">
        <f>_xll.DBRW(pFact,pCompany,BL$3,BL$1,$F$1,$A17,"Month")</f>
        <v>2220168.3505176697</v>
      </c>
      <c r="BM17" s="119">
        <f>_xll.DBRW(pFact,pCompany,BM$3,BM$1,$F$1,$A17,"Month")</f>
        <v>2202440.0920136999</v>
      </c>
      <c r="BN17" s="119">
        <f>_xll.DBRW(pFact,pCompany,BN$3,BN$1,$F$1,$A17,"Month")</f>
        <v>2499084.1774131199</v>
      </c>
      <c r="BO17" s="119">
        <f>_xll.DBRW(pFact,pCompany,BO$3,BO$1,$F$1,$A17,"Month")</f>
        <v>2630305.17177269</v>
      </c>
      <c r="BP17" s="119">
        <f>_xll.DBRW(pFact,pCompany,BP$3,BP$1,$F$1,$A17,"Month")</f>
        <v>2594803.4325415902</v>
      </c>
      <c r="BQ17" s="119">
        <f>_xll.DBRW(pFact,pCompany,BQ$3,BQ$1,$F$1,$A17,"Month")</f>
        <v>2092964.7599850798</v>
      </c>
      <c r="BR17" s="119">
        <f>_xll.DBRW(pFact,pCompany,BR$3,BR$1,$F$1,$A17,"Month")</f>
        <v>2190865.0073298095</v>
      </c>
      <c r="BS17" s="119">
        <f>_xll.DBRW(pFact,pCompany,BS$3,BS$1,$F$1,$A17,"Month")</f>
        <v>2436888.3920919201</v>
      </c>
      <c r="BT17" s="119"/>
      <c r="BU17" s="119">
        <f t="shared" si="26"/>
        <v>5824011.7578419195</v>
      </c>
      <c r="BV17" s="119">
        <f t="shared" si="27"/>
        <v>6683148.7839354398</v>
      </c>
      <c r="BW17" s="119">
        <f t="shared" si="28"/>
        <v>7724192.7817273997</v>
      </c>
      <c r="BX17" s="119">
        <f t="shared" si="29"/>
        <v>6720718.1594068091</v>
      </c>
      <c r="BY17" s="121">
        <f>SUM(BU17:BX17)</f>
        <v>26952071.482911572</v>
      </c>
      <c r="BZ17" s="119"/>
      <c r="CA17" s="119">
        <f>_xll.DBRW(pFact,pCompany,CA$3,CA$1,$F$1,$A17,"Month")</f>
        <v>14899116.237243848</v>
      </c>
      <c r="CB17" s="119">
        <f>_xll.DBRW(pFact,pCompany,CB$3,CB$1,$F$1,$A17,"Month")</f>
        <v>8189999.11422747</v>
      </c>
      <c r="CC17" s="119">
        <f>_xll.DBRW(pFact,pCompany,CC$3,CC$1,$F$1,$A17,"Month")</f>
        <v>0</v>
      </c>
    </row>
    <row r="18" spans="1:81" ht="15" customHeight="1" outlineLevel="1" x14ac:dyDescent="0.25">
      <c r="A18" s="17" t="str">
        <f>_xll.DIMNM(pAccounts,_xll.DIMIX(pAccounts,$F18))</f>
        <v>L1_Sales Car</v>
      </c>
      <c r="B18" s="6" t="s">
        <v>40</v>
      </c>
      <c r="C18" s="6" t="s">
        <v>41</v>
      </c>
      <c r="E18" s="17">
        <v>7</v>
      </c>
      <c r="F18" s="50" t="s">
        <v>42</v>
      </c>
      <c r="G18" s="119">
        <f>_xll.DBRW(pFact,pCompany,G$3,G$1,$F$1,$A18,"Month")</f>
        <v>67399.218392549985</v>
      </c>
      <c r="H18" s="119">
        <f>_xll.DBRW(pFact,pCompany,H$3,H$1,$F$1,$A18,"Month")</f>
        <v>110225.23029038002</v>
      </c>
      <c r="I18" s="119">
        <f>_xll.DBRW(pFact,pCompany,I$3,I$1,$F$1,$A18,"Month")</f>
        <v>74966.896648950002</v>
      </c>
      <c r="J18" s="120"/>
      <c r="K18" s="121">
        <f>_xll.DBRW(pFact,pCompany,K$3,K$1,$F$1,$A18,"Month")</f>
        <v>78885.657434799999</v>
      </c>
      <c r="L18" s="119">
        <f>_xll.DBRW(pFact,pCompany,$K$3,L$1,$F$1,$A18,"Month")</f>
        <v>60277.094095763459</v>
      </c>
      <c r="M18" s="119">
        <f>_xll.DBRW(pFact,pCompany,M$3,M$1,$F$1,$A18,"Month")</f>
        <v>111001.38901686</v>
      </c>
      <c r="N18" s="119">
        <f t="shared" si="16"/>
        <v>18608.56333903654</v>
      </c>
      <c r="O18" s="110"/>
      <c r="P18" s="119">
        <f t="shared" si="30"/>
        <v>153852.55408375</v>
      </c>
      <c r="Q18" s="119">
        <f t="shared" si="31"/>
        <v>146765.34296127973</v>
      </c>
      <c r="R18" s="119">
        <f t="shared" si="32"/>
        <v>187247.7971313</v>
      </c>
      <c r="S18" s="119">
        <f t="shared" si="17"/>
        <v>7087.2111224702676</v>
      </c>
      <c r="T18" s="119"/>
      <c r="U18" s="110"/>
      <c r="V18" s="119">
        <f>_xll.DBRW(pFact,pCompany,V$3,V$1,$F$1,$A18,"Month")</f>
        <v>74966.896648950002</v>
      </c>
      <c r="W18" s="119">
        <f>_xll.DBRW(pFact,pCompany,W$3,W$1,$F$1,$A18,"Month")</f>
        <v>78885.657434799999</v>
      </c>
      <c r="X18" s="119">
        <f>_xll.DBRW(pFact,pCompany,X$3,X$1,$F$1,$A18,"Month")</f>
        <v>0</v>
      </c>
      <c r="Y18" s="119">
        <f>_xll.DBRW(pFact,pCompany,Y$3,Y$1,$F$1,$A18,"Month")</f>
        <v>0</v>
      </c>
      <c r="Z18" s="119">
        <f>_xll.DBRW(pFact,pCompany,Z$3,Z$1,$F$1,$A18,"Month")</f>
        <v>0</v>
      </c>
      <c r="AA18" s="119">
        <f>_xll.DBRW(pFact,pCompany,AA$3,AA$1,$F$1,$A18,"Month")</f>
        <v>0</v>
      </c>
      <c r="AB18" s="119">
        <f>_xll.DBRW(pFact,pCompany,AB$3,AB$1,$F$1,$A18,"Month")</f>
        <v>0</v>
      </c>
      <c r="AC18" s="119">
        <f>_xll.DBRW(pFact,pCompany,AC$3,AC$1,$F$1,$A18,"Month")</f>
        <v>0</v>
      </c>
      <c r="AD18" s="119">
        <f>_xll.DBRW(pFact,pCompany,AD$3,AD$1,$F$1,$A18,"Month")</f>
        <v>0</v>
      </c>
      <c r="AE18" s="119">
        <f>_xll.DBRW(pFact,pCompany,AE$3,AE$1,$F$1,$A18,"Month")</f>
        <v>0</v>
      </c>
      <c r="AF18" s="119">
        <f>_xll.DBRW(pFact,pCompany,AF$3,AF$1,$F$1,$A18,"Month")</f>
        <v>0</v>
      </c>
      <c r="AG18" s="119">
        <f>_xll.DBRW(pFact,pCompany,AG$3,AG$1,$F$1,$A18,"Month")</f>
        <v>0</v>
      </c>
      <c r="AH18" s="119"/>
      <c r="AI18" s="119">
        <f t="shared" si="18"/>
        <v>153852.55408375</v>
      </c>
      <c r="AJ18" s="119">
        <f t="shared" si="19"/>
        <v>0</v>
      </c>
      <c r="AK18" s="119">
        <f t="shared" si="20"/>
        <v>0</v>
      </c>
      <c r="AL18" s="119">
        <f t="shared" si="21"/>
        <v>0</v>
      </c>
      <c r="AM18" s="121">
        <f>SUM(AI18:AL18)</f>
        <v>153852.55408375</v>
      </c>
      <c r="AN18" s="110">
        <f t="shared" si="12"/>
        <v>0</v>
      </c>
      <c r="AO18" s="119">
        <f>_xll.DBRW(pFact,pCompany,AO$3,AO$1,$F$1,$A18,"Month")</f>
        <v>76246.408114439997</v>
      </c>
      <c r="AP18" s="119">
        <f>_xll.DBRW(pFact,pCompany,AP$3,AP$1,$F$1,$A18,"Month")</f>
        <v>111001.38901686</v>
      </c>
      <c r="AQ18" s="119">
        <f>_xll.DBRW(pFact,pCompany,AQ$3,AQ$1,$F$1,$A18,"Month")</f>
        <v>56005.703585300005</v>
      </c>
      <c r="AR18" s="119">
        <f>_xll.DBRW(pFact,pCompany,AR$3,AR$1,$F$1,$A18,"Month")</f>
        <v>62490.258476769988</v>
      </c>
      <c r="AS18" s="119">
        <f>_xll.DBRW(pFact,pCompany,AS$3,AS$1,$F$1,$A18,"Month")</f>
        <v>82252.723026599982</v>
      </c>
      <c r="AT18" s="119">
        <f>_xll.DBRW(pFact,pCompany,AT$3,AT$1,$F$1,$A18,"Month")</f>
        <v>73911.201077880003</v>
      </c>
      <c r="AU18" s="119">
        <f>_xll.DBRW(pFact,pCompany,AU$3,AU$1,$F$1,$A18,"Month")</f>
        <v>88568.629666330031</v>
      </c>
      <c r="AV18" s="119">
        <f>_xll.DBRW(pFact,pCompany,AV$3,AV$1,$F$1,$A18,"Month")</f>
        <v>110000.58156311</v>
      </c>
      <c r="AW18" s="119">
        <f>_xll.DBRW(pFact,pCompany,AW$3,AW$1,$F$1,$A18,"Month")</f>
        <v>75477.609593500019</v>
      </c>
      <c r="AX18" s="119">
        <f>_xll.DBRW(pFact,pCompany,AX$3,AX$1,$F$1,$A18,"Month")</f>
        <v>103400.24618736998</v>
      </c>
      <c r="AY18" s="119">
        <f>_xll.DBRW(pFact,pCompany,AY$3,AY$1,$F$1,$A18,"Month")</f>
        <v>67399.218392549985</v>
      </c>
      <c r="AZ18" s="119">
        <f>_xll.DBRW(pFact,pCompany,AZ$3,AZ$1,$F$1,$A18,"Month")</f>
        <v>110225.23029038002</v>
      </c>
      <c r="BA18" s="119"/>
      <c r="BB18" s="119">
        <f t="shared" si="22"/>
        <v>243253.50071660001</v>
      </c>
      <c r="BC18" s="119">
        <f t="shared" si="23"/>
        <v>218654.18258124997</v>
      </c>
      <c r="BD18" s="119">
        <f t="shared" si="24"/>
        <v>274046.82082294003</v>
      </c>
      <c r="BE18" s="119">
        <f t="shared" si="25"/>
        <v>281024.69487030001</v>
      </c>
      <c r="BF18" s="121">
        <f>SUM(BB18:BE18)</f>
        <v>1016979.1989910899</v>
      </c>
      <c r="BG18" s="119"/>
      <c r="BH18" s="119">
        <f>_xll.DBRW(pFact,pCompany,BH$3,BH$1,$F$1,$A18,"Month")</f>
        <v>86488.248865516274</v>
      </c>
      <c r="BI18" s="119">
        <f>_xll.DBRW(pFact,pCompany,BI$3,BI$1,$F$1,$A18,"Month")</f>
        <v>60277.094095763459</v>
      </c>
      <c r="BJ18" s="119">
        <f>_xll.DBRW(pFact,pCompany,BJ$3,BJ$1,$F$1,$A18,"Month")</f>
        <v>65780.338863516605</v>
      </c>
      <c r="BK18" s="119">
        <f>_xll.DBRW(pFact,pCompany,BK$3,BK$1,$F$1,$A18,"Month")</f>
        <v>85050.302475589997</v>
      </c>
      <c r="BL18" s="119">
        <f>_xll.DBRW(pFact,pCompany,BL$3,BL$1,$F$1,$A18,"Month")</f>
        <v>78995.114278370005</v>
      </c>
      <c r="BM18" s="119">
        <f>_xll.DBRW(pFact,pCompany,BM$3,BM$1,$F$1,$A18,"Month")</f>
        <v>75882.181902430006</v>
      </c>
      <c r="BN18" s="119">
        <f>_xll.DBRW(pFact,pCompany,BN$3,BN$1,$F$1,$A18,"Month")</f>
        <v>92899.199084139997</v>
      </c>
      <c r="BO18" s="119">
        <f>_xll.DBRW(pFact,pCompany,BO$3,BO$1,$F$1,$A18,"Month")</f>
        <v>98467.264100639994</v>
      </c>
      <c r="BP18" s="119">
        <f>_xll.DBRW(pFact,pCompany,BP$3,BP$1,$F$1,$A18,"Month")</f>
        <v>96226.575214890006</v>
      </c>
      <c r="BQ18" s="119">
        <f>_xll.DBRW(pFact,pCompany,BQ$3,BQ$1,$F$1,$A18,"Month")</f>
        <v>67507.828560780006</v>
      </c>
      <c r="BR18" s="119">
        <f>_xll.DBRW(pFact,pCompany,BR$3,BR$1,$F$1,$A18,"Month")</f>
        <v>73179.066866010005</v>
      </c>
      <c r="BS18" s="119">
        <f>_xll.DBRW(pFact,pCompany,BS$3,BS$1,$F$1,$A18,"Month")</f>
        <v>84763.624926520002</v>
      </c>
      <c r="BT18" s="119"/>
      <c r="BU18" s="119">
        <f t="shared" si="26"/>
        <v>212545.68182479634</v>
      </c>
      <c r="BV18" s="119">
        <f t="shared" si="27"/>
        <v>239927.59865639004</v>
      </c>
      <c r="BW18" s="119">
        <f t="shared" si="28"/>
        <v>287593.03839966998</v>
      </c>
      <c r="BX18" s="119">
        <f t="shared" si="29"/>
        <v>225450.52035330998</v>
      </c>
      <c r="BY18" s="121">
        <f>SUM(BU18:BX18)</f>
        <v>965516.83923416631</v>
      </c>
      <c r="BZ18" s="119"/>
      <c r="CA18" s="119">
        <f>_xll.DBRW(pFact,pCompany,CA$3,CA$1,$F$1,$A18,"Month")</f>
        <v>911983.28726062004</v>
      </c>
      <c r="CB18" s="119">
        <f>_xll.DBRW(pFact,pCompany,CB$3,CB$1,$F$1,$A18,"Month")</f>
        <v>1077762.05361395</v>
      </c>
      <c r="CC18" s="119">
        <f>_xll.DBRW(pFact,pCompany,CC$3,CC$1,$F$1,$A18,"Month")</f>
        <v>0</v>
      </c>
    </row>
    <row r="19" spans="1:81" ht="15" customHeight="1" outlineLevel="1" x14ac:dyDescent="0.25">
      <c r="A19" s="17" t="str">
        <f>_xll.DIMNM(pAccounts,_xll.DIMIX(pAccounts,$F19))</f>
        <v>L1_Sales Land Other</v>
      </c>
      <c r="B19" s="6" t="s">
        <v>43</v>
      </c>
      <c r="C19" s="6" t="s">
        <v>44</v>
      </c>
      <c r="E19" s="17">
        <v>8</v>
      </c>
      <c r="F19" s="50" t="s">
        <v>45</v>
      </c>
      <c r="G19" s="119">
        <f>_xll.DBRW(pFact,pCompany,G$3,G$1,$F$1,$A19,"Month")</f>
        <v>80292.39750455998</v>
      </c>
      <c r="H19" s="119">
        <f>_xll.DBRW(pFact,pCompany,H$3,H$1,$F$1,$A19,"Month")</f>
        <v>70210.104100960016</v>
      </c>
      <c r="I19" s="119">
        <f>_xll.DBRW(pFact,pCompany,I$3,I$1,$F$1,$A19,"Month")</f>
        <v>64739.763228429991</v>
      </c>
      <c r="J19" s="120"/>
      <c r="K19" s="121">
        <f>_xll.DBRW(pFact,pCompany,K$3,K$1,$F$1,$A19,"Month")</f>
        <v>77162.864898119995</v>
      </c>
      <c r="L19" s="119">
        <f>_xll.DBRW(pFact,pCompany,$K$3,L$1,$F$1,$A19,"Month")</f>
        <v>62751.917780210002</v>
      </c>
      <c r="M19" s="119">
        <f>_xll.DBRW(pFact,pCompany,M$3,M$1,$F$1,$A19,"Month")</f>
        <v>57547.356841100001</v>
      </c>
      <c r="N19" s="119">
        <f t="shared" si="16"/>
        <v>14410.947117909993</v>
      </c>
      <c r="O19" s="110"/>
      <c r="P19" s="119">
        <f t="shared" si="30"/>
        <v>141902.62812655</v>
      </c>
      <c r="Q19" s="119">
        <f t="shared" si="31"/>
        <v>134780.7354453</v>
      </c>
      <c r="R19" s="119">
        <f t="shared" si="32"/>
        <v>128939.58200625</v>
      </c>
      <c r="S19" s="119">
        <f t="shared" si="17"/>
        <v>7121.8926812499994</v>
      </c>
      <c r="T19" s="119"/>
      <c r="U19" s="110"/>
      <c r="V19" s="119">
        <f>_xll.DBRW(pFact,pCompany,V$3,V$1,$F$1,$A19,"Month")</f>
        <v>64739.763228429991</v>
      </c>
      <c r="W19" s="119">
        <f>_xll.DBRW(pFact,pCompany,W$3,W$1,$F$1,$A19,"Month")</f>
        <v>77162.864898119995</v>
      </c>
      <c r="X19" s="119">
        <f>_xll.DBRW(pFact,pCompany,X$3,X$1,$F$1,$A19,"Month")</f>
        <v>0</v>
      </c>
      <c r="Y19" s="119">
        <f>_xll.DBRW(pFact,pCompany,Y$3,Y$1,$F$1,$A19,"Month")</f>
        <v>0</v>
      </c>
      <c r="Z19" s="119">
        <f>_xll.DBRW(pFact,pCompany,Z$3,Z$1,$F$1,$A19,"Month")</f>
        <v>0</v>
      </c>
      <c r="AA19" s="119">
        <f>_xll.DBRW(pFact,pCompany,AA$3,AA$1,$F$1,$A19,"Month")</f>
        <v>0</v>
      </c>
      <c r="AB19" s="119">
        <f>_xll.DBRW(pFact,pCompany,AB$3,AB$1,$F$1,$A19,"Month")</f>
        <v>0</v>
      </c>
      <c r="AC19" s="119">
        <f>_xll.DBRW(pFact,pCompany,AC$3,AC$1,$F$1,$A19,"Month")</f>
        <v>0</v>
      </c>
      <c r="AD19" s="119">
        <f>_xll.DBRW(pFact,pCompany,AD$3,AD$1,$F$1,$A19,"Month")</f>
        <v>0</v>
      </c>
      <c r="AE19" s="119">
        <f>_xll.DBRW(pFact,pCompany,AE$3,AE$1,$F$1,$A19,"Month")</f>
        <v>0</v>
      </c>
      <c r="AF19" s="119">
        <f>_xll.DBRW(pFact,pCompany,AF$3,AF$1,$F$1,$A19,"Month")</f>
        <v>0</v>
      </c>
      <c r="AG19" s="119">
        <f>_xll.DBRW(pFact,pCompany,AG$3,AG$1,$F$1,$A19,"Month")</f>
        <v>0</v>
      </c>
      <c r="AH19" s="119"/>
      <c r="AI19" s="119">
        <f t="shared" si="18"/>
        <v>141902.62812655</v>
      </c>
      <c r="AJ19" s="119">
        <f t="shared" si="19"/>
        <v>0</v>
      </c>
      <c r="AK19" s="119">
        <f t="shared" si="20"/>
        <v>0</v>
      </c>
      <c r="AL19" s="119">
        <f t="shared" si="21"/>
        <v>0</v>
      </c>
      <c r="AM19" s="121">
        <f>SUM(AI19:AL19)</f>
        <v>141902.62812655</v>
      </c>
      <c r="AN19" s="110">
        <f t="shared" si="12"/>
        <v>0</v>
      </c>
      <c r="AO19" s="119">
        <f>_xll.DBRW(pFact,pCompany,AO$3,AO$1,$F$1,$A19,"Month")</f>
        <v>71392.225165149997</v>
      </c>
      <c r="AP19" s="119">
        <f>_xll.DBRW(pFact,pCompany,AP$3,AP$1,$F$1,$A19,"Month")</f>
        <v>57547.356841100001</v>
      </c>
      <c r="AQ19" s="119">
        <f>_xll.DBRW(pFact,pCompany,AQ$3,AQ$1,$F$1,$A19,"Month")</f>
        <v>86238.992971459986</v>
      </c>
      <c r="AR19" s="119">
        <f>_xll.DBRW(pFact,pCompany,AR$3,AR$1,$F$1,$A19,"Month")</f>
        <v>70920.290495990004</v>
      </c>
      <c r="AS19" s="119">
        <f>_xll.DBRW(pFact,pCompany,AS$3,AS$1,$F$1,$A19,"Month")</f>
        <v>74524.223252719996</v>
      </c>
      <c r="AT19" s="119">
        <f>_xll.DBRW(pFact,pCompany,AT$3,AT$1,$F$1,$A19,"Month")</f>
        <v>52048.91243366</v>
      </c>
      <c r="AU19" s="119">
        <f>_xll.DBRW(pFact,pCompany,AU$3,AU$1,$F$1,$A19,"Month")</f>
        <v>74449.931550680019</v>
      </c>
      <c r="AV19" s="119">
        <f>_xll.DBRW(pFact,pCompany,AV$3,AV$1,$F$1,$A19,"Month")</f>
        <v>70825.492182569971</v>
      </c>
      <c r="AW19" s="119">
        <f>_xll.DBRW(pFact,pCompany,AW$3,AW$1,$F$1,$A19,"Month")</f>
        <v>71578.721673019958</v>
      </c>
      <c r="AX19" s="119">
        <f>_xll.DBRW(pFact,pCompany,AX$3,AX$1,$F$1,$A19,"Month")</f>
        <v>38785.914114660016</v>
      </c>
      <c r="AY19" s="119">
        <f>_xll.DBRW(pFact,pCompany,AY$3,AY$1,$F$1,$A19,"Month")</f>
        <v>80292.39750455998</v>
      </c>
      <c r="AZ19" s="119">
        <f>_xll.DBRW(pFact,pCompany,AZ$3,AZ$1,$F$1,$A19,"Month")</f>
        <v>70210.104100960016</v>
      </c>
      <c r="BA19" s="119"/>
      <c r="BB19" s="119">
        <f t="shared" si="22"/>
        <v>215178.57497770997</v>
      </c>
      <c r="BC19" s="119">
        <f t="shared" si="23"/>
        <v>197493.42618236999</v>
      </c>
      <c r="BD19" s="119">
        <f t="shared" si="24"/>
        <v>216854.14540626996</v>
      </c>
      <c r="BE19" s="119">
        <f t="shared" si="25"/>
        <v>189288.41572018003</v>
      </c>
      <c r="BF19" s="121">
        <f>SUM(BB19:BE19)</f>
        <v>818814.56228652992</v>
      </c>
      <c r="BG19" s="119"/>
      <c r="BH19" s="119">
        <f>_xll.DBRW(pFact,pCompany,BH$3,BH$1,$F$1,$A19,"Month")</f>
        <v>72028.817665089984</v>
      </c>
      <c r="BI19" s="119">
        <f>_xll.DBRW(pFact,pCompany,BI$3,BI$1,$F$1,$A19,"Month")</f>
        <v>62751.917780210002</v>
      </c>
      <c r="BJ19" s="119">
        <f>_xll.DBRW(pFact,pCompany,BJ$3,BJ$1,$F$1,$A19,"Month")</f>
        <v>70772.792917889994</v>
      </c>
      <c r="BK19" s="119">
        <f>_xll.DBRW(pFact,pCompany,BK$3,BK$1,$F$1,$A19,"Month")</f>
        <v>73153.220119470003</v>
      </c>
      <c r="BL19" s="119">
        <f>_xll.DBRW(pFact,pCompany,BL$3,BL$1,$F$1,$A19,"Month")</f>
        <v>67823.402524810008</v>
      </c>
      <c r="BM19" s="119">
        <f>_xll.DBRW(pFact,pCompany,BM$3,BM$1,$F$1,$A19,"Month")</f>
        <v>61435.846316389994</v>
      </c>
      <c r="BN19" s="119">
        <f>_xll.DBRW(pFact,pCompany,BN$3,BN$1,$F$1,$A19,"Month")</f>
        <v>81549.172316990007</v>
      </c>
      <c r="BO19" s="119">
        <f>_xll.DBRW(pFact,pCompany,BO$3,BO$1,$F$1,$A19,"Month")</f>
        <v>81596.684628600007</v>
      </c>
      <c r="BP19" s="119">
        <f>_xll.DBRW(pFact,pCompany,BP$3,BP$1,$F$1,$A19,"Month")</f>
        <v>76819.825466070004</v>
      </c>
      <c r="BQ19" s="119">
        <f>_xll.DBRW(pFact,pCompany,BQ$3,BQ$1,$F$1,$A19,"Month")</f>
        <v>61744.85000731</v>
      </c>
      <c r="BR19" s="119">
        <f>_xll.DBRW(pFact,pCompany,BR$3,BR$1,$F$1,$A19,"Month")</f>
        <v>73700.152309440004</v>
      </c>
      <c r="BS19" s="119">
        <f>_xll.DBRW(pFact,pCompany,BS$3,BS$1,$F$1,$A19,"Month")</f>
        <v>74973.145483700006</v>
      </c>
      <c r="BT19" s="119"/>
      <c r="BU19" s="119">
        <f t="shared" si="26"/>
        <v>205553.52836319001</v>
      </c>
      <c r="BV19" s="119">
        <f t="shared" si="27"/>
        <v>202412.46896067003</v>
      </c>
      <c r="BW19" s="119">
        <f t="shared" si="28"/>
        <v>239965.68241166</v>
      </c>
      <c r="BX19" s="119">
        <f t="shared" si="29"/>
        <v>210418.14780045001</v>
      </c>
      <c r="BY19" s="121">
        <f>SUM(BU19:BX19)</f>
        <v>858349.82753597002</v>
      </c>
      <c r="BZ19" s="119"/>
      <c r="CA19" s="119">
        <f>_xll.DBRW(pFact,pCompany,CA$3,CA$1,$F$1,$A19,"Month")</f>
        <v>436911.41637830995</v>
      </c>
      <c r="CB19" s="119">
        <f>_xll.DBRW(pFact,pCompany,CB$3,CB$1,$F$1,$A19,"Month")</f>
        <v>421331.24808028992</v>
      </c>
      <c r="CC19" s="119">
        <f>_xll.DBRW(pFact,pCompany,CC$3,CC$1,$F$1,$A19,"Month")</f>
        <v>0</v>
      </c>
    </row>
    <row r="20" spans="1:81" ht="15" customHeight="1" outlineLevel="1" x14ac:dyDescent="0.25">
      <c r="A20" s="17" t="str">
        <f>_xll.DIMNM(pAccounts,_xll.DIMIX(pAccounts,$F20))</f>
        <v>L1_Sales Other</v>
      </c>
      <c r="B20" s="6" t="s">
        <v>46</v>
      </c>
      <c r="C20" s="6" t="s">
        <v>47</v>
      </c>
      <c r="E20" s="17">
        <v>9</v>
      </c>
      <c r="F20" s="50" t="s">
        <v>48</v>
      </c>
      <c r="G20" s="119">
        <f>_xll.DBRW(pFact,pCompany,G$3,G$1,$F$1,$A20,"Month")</f>
        <v>-293627.66641001008</v>
      </c>
      <c r="H20" s="119">
        <f>_xll.DBRW(pFact,pCompany,H$3,H$1,$F$1,$A20,"Month")</f>
        <v>-165851.44325154927</v>
      </c>
      <c r="I20" s="119">
        <f>_xll.DBRW(pFact,pCompany,I$3,I$1,$F$1,$A20,"Month")</f>
        <v>-334811.92568972532</v>
      </c>
      <c r="J20" s="120"/>
      <c r="K20" s="121">
        <f>_xll.DBRW(pFact,pCompany,K$3,K$1,$F$1,$A20,"Month")</f>
        <v>-346424.39220799005</v>
      </c>
      <c r="L20" s="119">
        <f>_xll.DBRW(pFact,pCompany,$K$3,L$1,$F$1,$A20,"Month")</f>
        <v>831448.74516156607</v>
      </c>
      <c r="M20" s="119">
        <f>_xll.DBRW(pFact,pCompany,M$3,M$1,$F$1,$A20,"Month")</f>
        <v>-110689.17360940995</v>
      </c>
      <c r="N20" s="119">
        <f t="shared" si="16"/>
        <v>-1177873.1373695561</v>
      </c>
      <c r="O20" s="110"/>
      <c r="P20" s="119">
        <f t="shared" si="30"/>
        <v>-681236.31789771537</v>
      </c>
      <c r="Q20" s="119">
        <f t="shared" si="31"/>
        <v>1368258.1347248913</v>
      </c>
      <c r="R20" s="119">
        <f t="shared" si="32"/>
        <v>17779.592467179871</v>
      </c>
      <c r="S20" s="119">
        <f t="shared" si="17"/>
        <v>-2049494.4526226067</v>
      </c>
      <c r="T20" s="119"/>
      <c r="U20" s="110"/>
      <c r="V20" s="119">
        <f>_xll.DBRW(pFact,pCompany,V$3,V$1,$F$1,$A20,"Month")</f>
        <v>-334811.92568972532</v>
      </c>
      <c r="W20" s="119">
        <f>_xll.DBRW(pFact,pCompany,W$3,W$1,$F$1,$A20,"Month")</f>
        <v>-346424.39220799005</v>
      </c>
      <c r="X20" s="119">
        <f>_xll.DBRW(pFact,pCompany,X$3,X$1,$F$1,$A20,"Month")</f>
        <v>0</v>
      </c>
      <c r="Y20" s="119">
        <f>_xll.DBRW(pFact,pCompany,Y$3,Y$1,$F$1,$A20,"Month")</f>
        <v>0</v>
      </c>
      <c r="Z20" s="119">
        <f>_xll.DBRW(pFact,pCompany,Z$3,Z$1,$F$1,$A20,"Month")</f>
        <v>0</v>
      </c>
      <c r="AA20" s="119">
        <f>_xll.DBRW(pFact,pCompany,AA$3,AA$1,$F$1,$A20,"Month")</f>
        <v>0</v>
      </c>
      <c r="AB20" s="119">
        <f>_xll.DBRW(pFact,pCompany,AB$3,AB$1,$F$1,$A20,"Month")</f>
        <v>0</v>
      </c>
      <c r="AC20" s="119">
        <f>_xll.DBRW(pFact,pCompany,AC$3,AC$1,$F$1,$A20,"Month")</f>
        <v>0</v>
      </c>
      <c r="AD20" s="119">
        <f>_xll.DBRW(pFact,pCompany,AD$3,AD$1,$F$1,$A20,"Month")</f>
        <v>0</v>
      </c>
      <c r="AE20" s="119">
        <f>_xll.DBRW(pFact,pCompany,AE$3,AE$1,$F$1,$A20,"Month")</f>
        <v>0</v>
      </c>
      <c r="AF20" s="119">
        <f>_xll.DBRW(pFact,pCompany,AF$3,AF$1,$F$1,$A20,"Month")</f>
        <v>0</v>
      </c>
      <c r="AG20" s="119">
        <f>_xll.DBRW(pFact,pCompany,AG$3,AG$1,$F$1,$A20,"Month")</f>
        <v>0</v>
      </c>
      <c r="AH20" s="119"/>
      <c r="AI20" s="119">
        <f t="shared" si="18"/>
        <v>-681236.31789771537</v>
      </c>
      <c r="AJ20" s="119">
        <f t="shared" si="19"/>
        <v>0</v>
      </c>
      <c r="AK20" s="119">
        <f t="shared" si="20"/>
        <v>0</v>
      </c>
      <c r="AL20" s="119">
        <f t="shared" si="21"/>
        <v>0</v>
      </c>
      <c r="AM20" s="121">
        <f>SUM(AI20:AL20)</f>
        <v>-681236.31789771537</v>
      </c>
      <c r="AN20" s="110">
        <f t="shared" si="12"/>
        <v>0</v>
      </c>
      <c r="AO20" s="119">
        <f>_xll.DBRW(pFact,pCompany,AO$3,AO$1,$F$1,$A20,"Month")</f>
        <v>128468.76607658982</v>
      </c>
      <c r="AP20" s="119">
        <f>_xll.DBRW(pFact,pCompany,AP$3,AP$1,$F$1,$A20,"Month")</f>
        <v>-110689.17360940995</v>
      </c>
      <c r="AQ20" s="119">
        <f>_xll.DBRW(pFact,pCompany,AQ$3,AQ$1,$F$1,$A20,"Month")</f>
        <v>-229114.25531102999</v>
      </c>
      <c r="AR20" s="119">
        <f>_xll.DBRW(pFact,pCompany,AR$3,AR$1,$F$1,$A20,"Month")</f>
        <v>118317.23428833997</v>
      </c>
      <c r="AS20" s="119">
        <f>_xll.DBRW(pFact,pCompany,AS$3,AS$1,$F$1,$A20,"Month")</f>
        <v>49772.841944270069</v>
      </c>
      <c r="AT20" s="119">
        <f>_xll.DBRW(pFact,pCompany,AT$3,AT$1,$F$1,$A20,"Month")</f>
        <v>-470096.01482634991</v>
      </c>
      <c r="AU20" s="119">
        <f>_xll.DBRW(pFact,pCompany,AU$3,AU$1,$F$1,$A20,"Month")</f>
        <v>-685510.65183886001</v>
      </c>
      <c r="AV20" s="119">
        <f>_xll.DBRW(pFact,pCompany,AV$3,AV$1,$F$1,$A20,"Month")</f>
        <v>103150.82590971002</v>
      </c>
      <c r="AW20" s="119">
        <f>_xll.DBRW(pFact,pCompany,AW$3,AW$1,$F$1,$A20,"Month")</f>
        <v>-215585.76562886999</v>
      </c>
      <c r="AX20" s="119">
        <f>_xll.DBRW(pFact,pCompany,AX$3,AX$1,$F$1,$A20,"Month")</f>
        <v>84988.243792959896</v>
      </c>
      <c r="AY20" s="119">
        <f>_xll.DBRW(pFact,pCompany,AY$3,AY$1,$F$1,$A20,"Month")</f>
        <v>-293627.66641001008</v>
      </c>
      <c r="AZ20" s="119">
        <f>_xll.DBRW(pFact,pCompany,AZ$3,AZ$1,$F$1,$A20,"Month")</f>
        <v>-165851.44325154927</v>
      </c>
      <c r="BA20" s="119"/>
      <c r="BB20" s="119">
        <f t="shared" si="22"/>
        <v>-211334.66284385012</v>
      </c>
      <c r="BC20" s="119">
        <f t="shared" si="23"/>
        <v>-302005.93859373988</v>
      </c>
      <c r="BD20" s="119">
        <f t="shared" si="24"/>
        <v>-797945.59155801998</v>
      </c>
      <c r="BE20" s="119">
        <f t="shared" si="25"/>
        <v>-374490.86586859945</v>
      </c>
      <c r="BF20" s="121">
        <f>SUM(BB20:BE20)</f>
        <v>-1685777.0588642093</v>
      </c>
      <c r="BG20" s="119"/>
      <c r="BH20" s="119">
        <f>_xll.DBRW(pFact,pCompany,BH$3,BH$1,$F$1,$A20,"Month")</f>
        <v>536809.38956332521</v>
      </c>
      <c r="BI20" s="119">
        <f>_xll.DBRW(pFact,pCompany,BI$3,BI$1,$F$1,$A20,"Month")</f>
        <v>831448.74516156607</v>
      </c>
      <c r="BJ20" s="119">
        <f>_xll.DBRW(pFact,pCompany,BJ$3,BJ$1,$F$1,$A20,"Month")</f>
        <v>892784.18567424675</v>
      </c>
      <c r="BK20" s="119">
        <f>_xll.DBRW(pFact,pCompany,BK$3,BK$1,$F$1,$A20,"Month")</f>
        <v>375425.81386212999</v>
      </c>
      <c r="BL20" s="119">
        <f>_xll.DBRW(pFact,pCompany,BL$3,BL$1,$F$1,$A20,"Month")</f>
        <v>331091.82034047996</v>
      </c>
      <c r="BM20" s="119">
        <f>_xll.DBRW(pFact,pCompany,BM$3,BM$1,$F$1,$A20,"Month")</f>
        <v>320052.58227060997</v>
      </c>
      <c r="BN20" s="119">
        <f>_xll.DBRW(pFact,pCompany,BN$3,BN$1,$F$1,$A20,"Month")</f>
        <v>389185.81885967002</v>
      </c>
      <c r="BO20" s="119">
        <f>_xll.DBRW(pFact,pCompany,BO$3,BO$1,$F$1,$A20,"Month")</f>
        <v>401839.31710235</v>
      </c>
      <c r="BP20" s="119">
        <f>_xll.DBRW(pFact,pCompany,BP$3,BP$1,$F$1,$A20,"Month")</f>
        <v>398389.47107694997</v>
      </c>
      <c r="BQ20" s="119">
        <f>_xll.DBRW(pFact,pCompany,BQ$3,BQ$1,$F$1,$A20,"Month")</f>
        <v>305621.71943036001</v>
      </c>
      <c r="BR20" s="119">
        <f>_xll.DBRW(pFact,pCompany,BR$3,BR$1,$F$1,$A20,"Month")</f>
        <v>333327.29567808</v>
      </c>
      <c r="BS20" s="119">
        <f>_xll.DBRW(pFact,pCompany,BS$3,BS$1,$F$1,$A20,"Month")</f>
        <v>330403.21935100999</v>
      </c>
      <c r="BT20" s="119"/>
      <c r="BU20" s="119">
        <f t="shared" si="26"/>
        <v>2261042.3203991381</v>
      </c>
      <c r="BV20" s="119">
        <f t="shared" si="27"/>
        <v>1026570.2164732199</v>
      </c>
      <c r="BW20" s="119">
        <f t="shared" si="28"/>
        <v>1189414.6070389701</v>
      </c>
      <c r="BX20" s="119">
        <f t="shared" si="29"/>
        <v>969352.23445945</v>
      </c>
      <c r="BY20" s="121">
        <f>SUM(BU20:BX20)</f>
        <v>5446379.3783707786</v>
      </c>
      <c r="BZ20" s="119"/>
      <c r="CA20" s="119">
        <f>_xll.DBRW(pFact,pCompany,CA$3,CA$1,$F$1,$A20,"Month")</f>
        <v>-947916.48815528955</v>
      </c>
      <c r="CB20" s="119">
        <f>_xll.DBRW(pFact,pCompany,CB$3,CB$1,$F$1,$A20,"Month")</f>
        <v>-3656756.2960385005</v>
      </c>
      <c r="CC20" s="119">
        <f>_xll.DBRW(pFact,pCompany,CC$3,CC$1,$F$1,$A20,"Month")</f>
        <v>0</v>
      </c>
    </row>
    <row r="21" spans="1:81" ht="15" customHeight="1" x14ac:dyDescent="0.25">
      <c r="A21" s="17" t="str">
        <f>_xll.DIMNM(pAccounts,_xll.DIMIX(pAccounts,$F21))</f>
        <v>Commission Received Point of Sale</v>
      </c>
      <c r="E21" s="17">
        <v>10</v>
      </c>
      <c r="F21" s="8" t="s">
        <v>49</v>
      </c>
      <c r="G21" s="109">
        <f>_xll.DBRW(pFact,pCompany,G$3,G$1,$F$1,$A21,"Month")</f>
        <v>64654.789964740026</v>
      </c>
      <c r="H21" s="109">
        <f>_xll.DBRW(pFact,pCompany,H$3,H$1,$F$1,$A21,"Month")</f>
        <v>84849.32557330998</v>
      </c>
      <c r="I21" s="109">
        <f>_xll.DBRW(pFact,pCompany,I$3,I$1,$F$1,$A21,"Month")</f>
        <v>84019.704424419993</v>
      </c>
      <c r="J21" s="110"/>
      <c r="K21" s="111">
        <f>_xll.DBRW(pFact,pCompany,K$3,K$1,$F$1,$A21,"Month")</f>
        <v>60837.332310640013</v>
      </c>
      <c r="L21" s="109">
        <f>_xll.DBRW(pFact,pCompany,$K$3,L$1,$F$1,$A21,"Month")</f>
        <v>83857.954665873956</v>
      </c>
      <c r="M21" s="109">
        <f>_xll.DBRW(pFact,pCompany,M$3,M$1,$F$1,$A21,"Month")</f>
        <v>80893.975705690013</v>
      </c>
      <c r="N21" s="109">
        <f t="shared" si="16"/>
        <v>-23020.622355233943</v>
      </c>
      <c r="O21" s="110"/>
      <c r="P21" s="109">
        <f t="shared" si="30"/>
        <v>144857.03673506001</v>
      </c>
      <c r="Q21" s="109">
        <f t="shared" si="31"/>
        <v>167504.24333462788</v>
      </c>
      <c r="R21" s="109">
        <f t="shared" si="32"/>
        <v>182283.00543602003</v>
      </c>
      <c r="S21" s="109">
        <f t="shared" si="17"/>
        <v>-22647.206599567871</v>
      </c>
      <c r="T21" s="109"/>
      <c r="U21" s="110"/>
      <c r="V21" s="109">
        <f>_xll.DBRW(pFact,pCompany,V$3,V$1,$F$1,$A21,"Month")</f>
        <v>84019.704424419993</v>
      </c>
      <c r="W21" s="109">
        <f>_xll.DBRW(pFact,pCompany,W$3,W$1,$F$1,$A21,"Month")</f>
        <v>60837.332310640013</v>
      </c>
      <c r="X21" s="109">
        <f>_xll.DBRW(pFact,pCompany,X$3,X$1,$F$1,$A21,"Month")</f>
        <v>0</v>
      </c>
      <c r="Y21" s="109">
        <f>_xll.DBRW(pFact,pCompany,Y$3,Y$1,$F$1,$A21,"Month")</f>
        <v>0</v>
      </c>
      <c r="Z21" s="109">
        <f>_xll.DBRW(pFact,pCompany,Z$3,Z$1,$F$1,$A21,"Month")</f>
        <v>0</v>
      </c>
      <c r="AA21" s="109">
        <f>_xll.DBRW(pFact,pCompany,AA$3,AA$1,$F$1,$A21,"Month")</f>
        <v>0</v>
      </c>
      <c r="AB21" s="109">
        <f>_xll.DBRW(pFact,pCompany,AB$3,AB$1,$F$1,$A21,"Month")</f>
        <v>0</v>
      </c>
      <c r="AC21" s="109">
        <f>_xll.DBRW(pFact,pCompany,AC$3,AC$1,$F$1,$A21,"Month")</f>
        <v>0</v>
      </c>
      <c r="AD21" s="109">
        <f>_xll.DBRW(pFact,pCompany,AD$3,AD$1,$F$1,$A21,"Month")</f>
        <v>0</v>
      </c>
      <c r="AE21" s="109">
        <f>_xll.DBRW(pFact,pCompany,AE$3,AE$1,$F$1,$A21,"Month")</f>
        <v>0</v>
      </c>
      <c r="AF21" s="109">
        <f>_xll.DBRW(pFact,pCompany,AF$3,AF$1,$F$1,$A21,"Month")</f>
        <v>0</v>
      </c>
      <c r="AG21" s="109">
        <f>_xll.DBRW(pFact,pCompany,AG$3,AG$1,$F$1,$A21,"Month")</f>
        <v>0</v>
      </c>
      <c r="AH21" s="109"/>
      <c r="AI21" s="109">
        <f t="shared" si="18"/>
        <v>144857.03673506001</v>
      </c>
      <c r="AJ21" s="109">
        <f t="shared" si="19"/>
        <v>0</v>
      </c>
      <c r="AK21" s="109">
        <f t="shared" si="20"/>
        <v>0</v>
      </c>
      <c r="AL21" s="109">
        <f t="shared" si="21"/>
        <v>0</v>
      </c>
      <c r="AM21" s="111">
        <f>SUM(AM22:AM26)</f>
        <v>144857.03673506001</v>
      </c>
      <c r="AN21" s="110">
        <f t="shared" si="12"/>
        <v>0</v>
      </c>
      <c r="AO21" s="109">
        <f>_xll.DBRW(pFact,pCompany,AO$3,AO$1,$F$1,$A21,"Month")</f>
        <v>101389.02973033</v>
      </c>
      <c r="AP21" s="109">
        <f>_xll.DBRW(pFact,pCompany,AP$3,AP$1,$F$1,$A21,"Month")</f>
        <v>80893.975705690013</v>
      </c>
      <c r="AQ21" s="109">
        <f>_xll.DBRW(pFact,pCompany,AQ$3,AQ$1,$F$1,$A21,"Month")</f>
        <v>71950.468187160019</v>
      </c>
      <c r="AR21" s="109">
        <f>_xll.DBRW(pFact,pCompany,AR$3,AR$1,$F$1,$A21,"Month")</f>
        <v>59420.539469120005</v>
      </c>
      <c r="AS21" s="109">
        <f>_xll.DBRW(pFact,pCompany,AS$3,AS$1,$F$1,$A21,"Month")</f>
        <v>52486.589250000005</v>
      </c>
      <c r="AT21" s="109">
        <f>_xll.DBRW(pFact,pCompany,AT$3,AT$1,$F$1,$A21,"Month")</f>
        <v>36467.483394669995</v>
      </c>
      <c r="AU21" s="109">
        <f>_xll.DBRW(pFact,pCompany,AU$3,AU$1,$F$1,$A21,"Month")</f>
        <v>114685.29089465</v>
      </c>
      <c r="AV21" s="109">
        <f>_xll.DBRW(pFact,pCompany,AV$3,AV$1,$F$1,$A21,"Month")</f>
        <v>67516.376766419984</v>
      </c>
      <c r="AW21" s="109">
        <f>_xll.DBRW(pFact,pCompany,AW$3,AW$1,$F$1,$A21,"Month")</f>
        <v>150539.69989551001</v>
      </c>
      <c r="AX21" s="109">
        <f>_xll.DBRW(pFact,pCompany,AX$3,AX$1,$F$1,$A21,"Month")</f>
        <v>21079.779724459961</v>
      </c>
      <c r="AY21" s="109">
        <f>_xll.DBRW(pFact,pCompany,AY$3,AY$1,$F$1,$A21,"Month")</f>
        <v>64654.789964740026</v>
      </c>
      <c r="AZ21" s="109">
        <f>_xll.DBRW(pFact,pCompany,AZ$3,AZ$1,$F$1,$A21,"Month")</f>
        <v>84849.32557330998</v>
      </c>
      <c r="BA21" s="109"/>
      <c r="BB21" s="109">
        <f t="shared" si="22"/>
        <v>254233.47362318006</v>
      </c>
      <c r="BC21" s="109">
        <f t="shared" si="23"/>
        <v>148374.61211379</v>
      </c>
      <c r="BD21" s="109">
        <f t="shared" si="24"/>
        <v>332741.36755657999</v>
      </c>
      <c r="BE21" s="109">
        <f t="shared" si="25"/>
        <v>170583.89526250996</v>
      </c>
      <c r="BF21" s="111">
        <f>SUM(BF22:BF26)</f>
        <v>905933.34855605988</v>
      </c>
      <c r="BG21" s="109"/>
      <c r="BH21" s="109">
        <f>_xll.DBRW(pFact,pCompany,BH$3,BH$1,$F$1,$A21,"Month")</f>
        <v>83646.288668753914</v>
      </c>
      <c r="BI21" s="109">
        <f>_xll.DBRW(pFact,pCompany,BI$3,BI$1,$F$1,$A21,"Month")</f>
        <v>83857.954665873956</v>
      </c>
      <c r="BJ21" s="109">
        <f>_xll.DBRW(pFact,pCompany,BJ$3,BJ$1,$F$1,$A21,"Month")</f>
        <v>101959.575292091</v>
      </c>
      <c r="BK21" s="109">
        <f>_xll.DBRW(pFact,pCompany,BK$3,BK$1,$F$1,$A21,"Month")</f>
        <v>114634.92712101</v>
      </c>
      <c r="BL21" s="109">
        <f>_xll.DBRW(pFact,pCompany,BL$3,BL$1,$F$1,$A21,"Month")</f>
        <v>96680.535996809995</v>
      </c>
      <c r="BM21" s="109">
        <f>_xll.DBRW(pFact,pCompany,BM$3,BM$1,$F$1,$A21,"Month")</f>
        <v>92198.406285069999</v>
      </c>
      <c r="BN21" s="109">
        <f>_xll.DBRW(pFact,pCompany,BN$3,BN$1,$F$1,$A21,"Month")</f>
        <v>113199.10846781</v>
      </c>
      <c r="BO21" s="109">
        <f>_xll.DBRW(pFact,pCompany,BO$3,BO$1,$F$1,$A21,"Month")</f>
        <v>112223.75141095</v>
      </c>
      <c r="BP21" s="109">
        <f>_xll.DBRW(pFact,pCompany,BP$3,BP$1,$F$1,$A21,"Month")</f>
        <v>128259.14502234</v>
      </c>
      <c r="BQ21" s="109">
        <f>_xll.DBRW(pFact,pCompany,BQ$3,BQ$1,$F$1,$A21,"Month")</f>
        <v>98141.608530959988</v>
      </c>
      <c r="BR21" s="109">
        <f>_xll.DBRW(pFact,pCompany,BR$3,BR$1,$F$1,$A21,"Month")</f>
        <v>102236.15670887001</v>
      </c>
      <c r="BS21" s="109">
        <f>_xll.DBRW(pFact,pCompany,BS$3,BS$1,$F$1,$A21,"Month")</f>
        <v>112038.57102794001</v>
      </c>
      <c r="BT21" s="109"/>
      <c r="BU21" s="109">
        <f t="shared" si="26"/>
        <v>269463.81862671889</v>
      </c>
      <c r="BV21" s="109">
        <f t="shared" si="27"/>
        <v>303513.86940288998</v>
      </c>
      <c r="BW21" s="109">
        <f t="shared" si="28"/>
        <v>353682.00490110001</v>
      </c>
      <c r="BX21" s="109">
        <f t="shared" si="29"/>
        <v>312416.33626777004</v>
      </c>
      <c r="BY21" s="111">
        <f>SUM(BY22:BY26)</f>
        <v>1239076.0291984789</v>
      </c>
      <c r="BZ21" s="109"/>
      <c r="CA21" s="109">
        <f>_xll.DBRW(pFact,pCompany,CA$3,CA$1,$F$1,$A21,"Month")</f>
        <v>613725.057057</v>
      </c>
      <c r="CB21" s="109">
        <f>_xll.DBRW(pFact,pCompany,CB$3,CB$1,$F$1,$A21,"Month")</f>
        <v>181278.94805927001</v>
      </c>
      <c r="CC21" s="109">
        <f>_xll.DBRW(pFact,pCompany,CC$3,CC$1,$F$1,$A21,"Month")</f>
        <v>0</v>
      </c>
    </row>
    <row r="22" spans="1:81" ht="15" customHeight="1" outlineLevel="1" x14ac:dyDescent="0.25">
      <c r="A22" s="17" t="str">
        <f>_xll.DIMNM(pAccounts,_xll.DIMIX(pAccounts,$F22))</f>
        <v>L1_Commission Air</v>
      </c>
      <c r="B22" s="6" t="s">
        <v>50</v>
      </c>
      <c r="C22" s="6" t="s">
        <v>35</v>
      </c>
      <c r="E22" s="17">
        <v>11</v>
      </c>
      <c r="F22" s="50" t="s">
        <v>51</v>
      </c>
      <c r="G22" s="119">
        <f>_xll.DBRW(pFact,pCompany,G$3,G$1,$F$1,$A22,"Month")</f>
        <v>13178.228812570002</v>
      </c>
      <c r="H22" s="119">
        <f>_xll.DBRW(pFact,pCompany,H$3,H$1,$F$1,$A22,"Month")</f>
        <v>25489.260595209995</v>
      </c>
      <c r="I22" s="119">
        <f>_xll.DBRW(pFact,pCompany,I$3,I$1,$F$1,$A22,"Month")</f>
        <v>36699.818701349999</v>
      </c>
      <c r="J22" s="120"/>
      <c r="K22" s="121">
        <f>_xll.DBRW(pFact,pCompany,K$3,K$1,$F$1,$A22,"Month")</f>
        <v>28854.626355140004</v>
      </c>
      <c r="L22" s="119">
        <f>_xll.DBRW(pFact,pCompany,$K$3,L$1,$F$1,$A22,"Month")</f>
        <v>27277.753995195158</v>
      </c>
      <c r="M22" s="119">
        <f>_xll.DBRW(pFact,pCompany,M$3,M$1,$F$1,$A22,"Month")</f>
        <v>16583.430451610002</v>
      </c>
      <c r="N22" s="119">
        <f t="shared" si="16"/>
        <v>1576.8723599448458</v>
      </c>
      <c r="O22" s="110"/>
      <c r="P22" s="119">
        <f t="shared" si="30"/>
        <v>65554.445056490003</v>
      </c>
      <c r="Q22" s="119">
        <f t="shared" si="31"/>
        <v>50287.041936023161</v>
      </c>
      <c r="R22" s="119">
        <f t="shared" si="32"/>
        <v>35249.492772930003</v>
      </c>
      <c r="S22" s="119">
        <f t="shared" si="17"/>
        <v>15267.403120466843</v>
      </c>
      <c r="T22" s="119"/>
      <c r="U22" s="110"/>
      <c r="V22" s="119">
        <f>_xll.DBRW(pFact,pCompany,V$3,V$1,$F$1,$A22,"Month")</f>
        <v>36699.818701349999</v>
      </c>
      <c r="W22" s="119">
        <f>_xll.DBRW(pFact,pCompany,W$3,W$1,$F$1,$A22,"Month")</f>
        <v>28854.626355140004</v>
      </c>
      <c r="X22" s="119">
        <f>_xll.DBRW(pFact,pCompany,X$3,X$1,$F$1,$A22,"Month")</f>
        <v>0</v>
      </c>
      <c r="Y22" s="119">
        <f>_xll.DBRW(pFact,pCompany,Y$3,Y$1,$F$1,$A22,"Month")</f>
        <v>0</v>
      </c>
      <c r="Z22" s="119">
        <f>_xll.DBRW(pFact,pCompany,Z$3,Z$1,$F$1,$A22,"Month")</f>
        <v>0</v>
      </c>
      <c r="AA22" s="119">
        <f>_xll.DBRW(pFact,pCompany,AA$3,AA$1,$F$1,$A22,"Month")</f>
        <v>0</v>
      </c>
      <c r="AB22" s="119">
        <f>_xll.DBRW(pFact,pCompany,AB$3,AB$1,$F$1,$A22,"Month")</f>
        <v>0</v>
      </c>
      <c r="AC22" s="119">
        <f>_xll.DBRW(pFact,pCompany,AC$3,AC$1,$F$1,$A22,"Month")</f>
        <v>0</v>
      </c>
      <c r="AD22" s="119">
        <f>_xll.DBRW(pFact,pCompany,AD$3,AD$1,$F$1,$A22,"Month")</f>
        <v>0</v>
      </c>
      <c r="AE22" s="119">
        <f>_xll.DBRW(pFact,pCompany,AE$3,AE$1,$F$1,$A22,"Month")</f>
        <v>0</v>
      </c>
      <c r="AF22" s="119">
        <f>_xll.DBRW(pFact,pCompany,AF$3,AF$1,$F$1,$A22,"Month")</f>
        <v>0</v>
      </c>
      <c r="AG22" s="119">
        <f>_xll.DBRW(pFact,pCompany,AG$3,AG$1,$F$1,$A22,"Month")</f>
        <v>0</v>
      </c>
      <c r="AH22" s="119"/>
      <c r="AI22" s="119">
        <f t="shared" si="18"/>
        <v>65554.445056490003</v>
      </c>
      <c r="AJ22" s="119">
        <f t="shared" si="19"/>
        <v>0</v>
      </c>
      <c r="AK22" s="119">
        <f t="shared" si="20"/>
        <v>0</v>
      </c>
      <c r="AL22" s="119">
        <f t="shared" si="21"/>
        <v>0</v>
      </c>
      <c r="AM22" s="121">
        <f>SUM(AI22:AL22)</f>
        <v>65554.445056490003</v>
      </c>
      <c r="AN22" s="110">
        <f t="shared" si="12"/>
        <v>0</v>
      </c>
      <c r="AO22" s="119">
        <f>_xll.DBRW(pFact,pCompany,AO$3,AO$1,$F$1,$A22,"Month")</f>
        <v>18666.062321320002</v>
      </c>
      <c r="AP22" s="119">
        <f>_xll.DBRW(pFact,pCompany,AP$3,AP$1,$F$1,$A22,"Month")</f>
        <v>16583.430451610002</v>
      </c>
      <c r="AQ22" s="119">
        <f>_xll.DBRW(pFact,pCompany,AQ$3,AQ$1,$F$1,$A22,"Month")</f>
        <v>29898.840160660005</v>
      </c>
      <c r="AR22" s="119">
        <f>_xll.DBRW(pFact,pCompany,AR$3,AR$1,$F$1,$A22,"Month")</f>
        <v>19665.211627250002</v>
      </c>
      <c r="AS22" s="119">
        <f>_xll.DBRW(pFact,pCompany,AS$3,AS$1,$F$1,$A22,"Month")</f>
        <v>17489.398879480003</v>
      </c>
      <c r="AT22" s="119">
        <f>_xll.DBRW(pFact,pCompany,AT$3,AT$1,$F$1,$A22,"Month")</f>
        <v>49073.690112980003</v>
      </c>
      <c r="AU22" s="119">
        <f>_xll.DBRW(pFact,pCompany,AU$3,AU$1,$F$1,$A22,"Month")</f>
        <v>56845.919226980004</v>
      </c>
      <c r="AV22" s="119">
        <f>_xll.DBRW(pFact,pCompany,AV$3,AV$1,$F$1,$A22,"Month")</f>
        <v>26810.191106449987</v>
      </c>
      <c r="AW22" s="119">
        <f>_xll.DBRW(pFact,pCompany,AW$3,AW$1,$F$1,$A22,"Month")</f>
        <v>41957.145773570024</v>
      </c>
      <c r="AX22" s="119">
        <f>_xll.DBRW(pFact,pCompany,AX$3,AX$1,$F$1,$A22,"Month")</f>
        <v>21576.879708069984</v>
      </c>
      <c r="AY22" s="119">
        <f>_xll.DBRW(pFact,pCompany,AY$3,AY$1,$F$1,$A22,"Month")</f>
        <v>13178.228812570002</v>
      </c>
      <c r="AZ22" s="119">
        <f>_xll.DBRW(pFact,pCompany,AZ$3,AZ$1,$F$1,$A22,"Month")</f>
        <v>25489.260595209995</v>
      </c>
      <c r="BA22" s="119"/>
      <c r="BB22" s="119">
        <f t="shared" si="22"/>
        <v>65148.332933590005</v>
      </c>
      <c r="BC22" s="119">
        <f t="shared" si="23"/>
        <v>86228.300619710004</v>
      </c>
      <c r="BD22" s="119">
        <f t="shared" si="24"/>
        <v>125613.25610700002</v>
      </c>
      <c r="BE22" s="119">
        <f t="shared" si="25"/>
        <v>60244.369115849986</v>
      </c>
      <c r="BF22" s="121">
        <f>SUM(BB22:BE22)</f>
        <v>337234.25877614995</v>
      </c>
      <c r="BG22" s="119"/>
      <c r="BH22" s="119">
        <f>_xll.DBRW(pFact,pCompany,BH$3,BH$1,$F$1,$A22,"Month")</f>
        <v>23009.287940827999</v>
      </c>
      <c r="BI22" s="119">
        <f>_xll.DBRW(pFact,pCompany,BI$3,BI$1,$F$1,$A22,"Month")</f>
        <v>27277.753995195158</v>
      </c>
      <c r="BJ22" s="119">
        <f>_xll.DBRW(pFact,pCompany,BJ$3,BJ$1,$F$1,$A22,"Month")</f>
        <v>34868.953348094154</v>
      </c>
      <c r="BK22" s="119">
        <f>_xll.DBRW(pFact,pCompany,BK$3,BK$1,$F$1,$A22,"Month")</f>
        <v>37839.419314999992</v>
      </c>
      <c r="BL22" s="119">
        <f>_xll.DBRW(pFact,pCompany,BL$3,BL$1,$F$1,$A22,"Month")</f>
        <v>29466.300297310001</v>
      </c>
      <c r="BM22" s="119">
        <f>_xll.DBRW(pFact,pCompany,BM$3,BM$1,$F$1,$A22,"Month")</f>
        <v>27646.657365089999</v>
      </c>
      <c r="BN22" s="119">
        <f>_xll.DBRW(pFact,pCompany,BN$3,BN$1,$F$1,$A22,"Month")</f>
        <v>31815.633057309995</v>
      </c>
      <c r="BO22" s="119">
        <f>_xll.DBRW(pFact,pCompany,BO$3,BO$1,$F$1,$A22,"Month")</f>
        <v>31756.942182740004</v>
      </c>
      <c r="BP22" s="119">
        <f>_xll.DBRW(pFact,pCompany,BP$3,BP$1,$F$1,$A22,"Month")</f>
        <v>36718.948739459993</v>
      </c>
      <c r="BQ22" s="119">
        <f>_xll.DBRW(pFact,pCompany,BQ$3,BQ$1,$F$1,$A22,"Month")</f>
        <v>29696.479999209998</v>
      </c>
      <c r="BR22" s="119">
        <f>_xll.DBRW(pFact,pCompany,BR$3,BR$1,$F$1,$A22,"Month")</f>
        <v>30669.10944529</v>
      </c>
      <c r="BS22" s="119">
        <f>_xll.DBRW(pFact,pCompany,BS$3,BS$1,$F$1,$A22,"Month")</f>
        <v>32550.610608439998</v>
      </c>
      <c r="BT22" s="119"/>
      <c r="BU22" s="119">
        <f t="shared" si="26"/>
        <v>85155.995284117322</v>
      </c>
      <c r="BV22" s="119">
        <f t="shared" si="27"/>
        <v>94952.376977399996</v>
      </c>
      <c r="BW22" s="119">
        <f t="shared" si="28"/>
        <v>100291.52397950999</v>
      </c>
      <c r="BX22" s="119">
        <f t="shared" si="29"/>
        <v>92916.200052939996</v>
      </c>
      <c r="BY22" s="121">
        <f>SUM(BU22:BX22)</f>
        <v>373316.09629396733</v>
      </c>
      <c r="BZ22" s="119"/>
      <c r="CA22" s="119">
        <f>_xll.DBRW(pFact,pCompany,CA$3,CA$1,$F$1,$A22,"Month")</f>
        <v>114945.05106293</v>
      </c>
      <c r="CB22" s="119">
        <f>_xll.DBRW(pFact,pCompany,CB$3,CB$1,$F$1,$A22,"Month")</f>
        <v>38149.608866439994</v>
      </c>
      <c r="CC22" s="119">
        <f>_xll.DBRW(pFact,pCompany,CC$3,CC$1,$F$1,$A22,"Month")</f>
        <v>0</v>
      </c>
    </row>
    <row r="23" spans="1:81" ht="15" customHeight="1" outlineLevel="1" x14ac:dyDescent="0.25">
      <c r="A23" s="17" t="str">
        <f>_xll.DIMNM(pAccounts,_xll.DIMIX(pAccounts,$F23))</f>
        <v>L1_Commission Hotel</v>
      </c>
      <c r="B23" s="6" t="s">
        <v>52</v>
      </c>
      <c r="C23" s="6" t="s">
        <v>38</v>
      </c>
      <c r="E23" s="17">
        <v>12</v>
      </c>
      <c r="F23" s="50" t="s">
        <v>53</v>
      </c>
      <c r="G23" s="119">
        <f>_xll.DBRW(pFact,pCompany,G$3,G$1,$F$1,$A23,"Month")</f>
        <v>35781.31162034002</v>
      </c>
      <c r="H23" s="119">
        <f>_xll.DBRW(pFact,pCompany,H$3,H$1,$F$1,$A23,"Month")</f>
        <v>33763.274192069992</v>
      </c>
      <c r="I23" s="119">
        <f>_xll.DBRW(pFact,pCompany,I$3,I$1,$F$1,$A23,"Month")</f>
        <v>32605.43040153</v>
      </c>
      <c r="J23" s="120"/>
      <c r="K23" s="121">
        <f>_xll.DBRW(pFact,pCompany,K$3,K$1,$F$1,$A23,"Month")</f>
        <v>19362.360719390006</v>
      </c>
      <c r="L23" s="119">
        <f>_xll.DBRW(pFact,pCompany,$K$3,L$1,$F$1,$A23,"Month")</f>
        <v>28342.506148457684</v>
      </c>
      <c r="M23" s="119">
        <f>_xll.DBRW(pFact,pCompany,M$3,M$1,$F$1,$A23,"Month")</f>
        <v>52581.750279580003</v>
      </c>
      <c r="N23" s="119">
        <f t="shared" si="16"/>
        <v>-8980.1454290676775</v>
      </c>
      <c r="O23" s="110"/>
      <c r="P23" s="119">
        <f t="shared" si="30"/>
        <v>51967.79112092001</v>
      </c>
      <c r="Q23" s="119">
        <f t="shared" si="31"/>
        <v>61228.624990712211</v>
      </c>
      <c r="R23" s="119">
        <f t="shared" si="32"/>
        <v>126658.90281365</v>
      </c>
      <c r="S23" s="119">
        <f t="shared" si="17"/>
        <v>-9260.8338697922009</v>
      </c>
      <c r="T23" s="119"/>
      <c r="U23" s="110"/>
      <c r="V23" s="119">
        <f>_xll.DBRW(pFact,pCompany,V$3,V$1,$F$1,$A23,"Month")</f>
        <v>32605.43040153</v>
      </c>
      <c r="W23" s="119">
        <f>_xll.DBRW(pFact,pCompany,W$3,W$1,$F$1,$A23,"Month")</f>
        <v>19362.360719390006</v>
      </c>
      <c r="X23" s="119">
        <f>_xll.DBRW(pFact,pCompany,X$3,X$1,$F$1,$A23,"Month")</f>
        <v>0</v>
      </c>
      <c r="Y23" s="119">
        <f>_xll.DBRW(pFact,pCompany,Y$3,Y$1,$F$1,$A23,"Month")</f>
        <v>0</v>
      </c>
      <c r="Z23" s="119">
        <f>_xll.DBRW(pFact,pCompany,Z$3,Z$1,$F$1,$A23,"Month")</f>
        <v>0</v>
      </c>
      <c r="AA23" s="119">
        <f>_xll.DBRW(pFact,pCompany,AA$3,AA$1,$F$1,$A23,"Month")</f>
        <v>0</v>
      </c>
      <c r="AB23" s="119">
        <f>_xll.DBRW(pFact,pCompany,AB$3,AB$1,$F$1,$A23,"Month")</f>
        <v>0</v>
      </c>
      <c r="AC23" s="119">
        <f>_xll.DBRW(pFact,pCompany,AC$3,AC$1,$F$1,$A23,"Month")</f>
        <v>0</v>
      </c>
      <c r="AD23" s="119">
        <f>_xll.DBRW(pFact,pCompany,AD$3,AD$1,$F$1,$A23,"Month")</f>
        <v>0</v>
      </c>
      <c r="AE23" s="119">
        <f>_xll.DBRW(pFact,pCompany,AE$3,AE$1,$F$1,$A23,"Month")</f>
        <v>0</v>
      </c>
      <c r="AF23" s="119">
        <f>_xll.DBRW(pFact,pCompany,AF$3,AF$1,$F$1,$A23,"Month")</f>
        <v>0</v>
      </c>
      <c r="AG23" s="119">
        <f>_xll.DBRW(pFact,pCompany,AG$3,AG$1,$F$1,$A23,"Month")</f>
        <v>0</v>
      </c>
      <c r="AH23" s="119"/>
      <c r="AI23" s="119">
        <f t="shared" si="18"/>
        <v>51967.79112092001</v>
      </c>
      <c r="AJ23" s="119">
        <f t="shared" si="19"/>
        <v>0</v>
      </c>
      <c r="AK23" s="119">
        <f t="shared" si="20"/>
        <v>0</v>
      </c>
      <c r="AL23" s="119">
        <f t="shared" si="21"/>
        <v>0</v>
      </c>
      <c r="AM23" s="121">
        <f>SUM(AI23:AL23)</f>
        <v>51967.79112092001</v>
      </c>
      <c r="AN23" s="110">
        <f t="shared" si="12"/>
        <v>0</v>
      </c>
      <c r="AO23" s="119">
        <f>_xll.DBRW(pFact,pCompany,AO$3,AO$1,$F$1,$A23,"Month")</f>
        <v>74077.152534070003</v>
      </c>
      <c r="AP23" s="119">
        <f>_xll.DBRW(pFact,pCompany,AP$3,AP$1,$F$1,$A23,"Month")</f>
        <v>52581.750279580003</v>
      </c>
      <c r="AQ23" s="119">
        <f>_xll.DBRW(pFact,pCompany,AQ$3,AQ$1,$F$1,$A23,"Month")</f>
        <v>22957.315767059998</v>
      </c>
      <c r="AR23" s="119">
        <f>_xll.DBRW(pFact,pCompany,AR$3,AR$1,$F$1,$A23,"Month")</f>
        <v>30645.046411250005</v>
      </c>
      <c r="AS23" s="119">
        <f>_xll.DBRW(pFact,pCompany,AS$3,AS$1,$F$1,$A23,"Month")</f>
        <v>29027.874939700007</v>
      </c>
      <c r="AT23" s="119">
        <f>_xll.DBRW(pFact,pCompany,AT$3,AT$1,$F$1,$A23,"Month")</f>
        <v>-31346.265588730002</v>
      </c>
      <c r="AU23" s="119">
        <f>_xll.DBRW(pFact,pCompany,AU$3,AU$1,$F$1,$A23,"Month")</f>
        <v>43906.931239940001</v>
      </c>
      <c r="AV23" s="119">
        <f>_xll.DBRW(pFact,pCompany,AV$3,AV$1,$F$1,$A23,"Month")</f>
        <v>17387.703323369999</v>
      </c>
      <c r="AW23" s="119">
        <f>_xll.DBRW(pFact,pCompany,AW$3,AW$1,$F$1,$A23,"Month")</f>
        <v>90859.858007399991</v>
      </c>
      <c r="AX23" s="119">
        <f>_xll.DBRW(pFact,pCompany,AX$3,AX$1,$F$1,$A23,"Month")</f>
        <v>-39282.860201070012</v>
      </c>
      <c r="AY23" s="119">
        <f>_xll.DBRW(pFact,pCompany,AY$3,AY$1,$F$1,$A23,"Month")</f>
        <v>35781.31162034002</v>
      </c>
      <c r="AZ23" s="119">
        <f>_xll.DBRW(pFact,pCompany,AZ$3,AZ$1,$F$1,$A23,"Month")</f>
        <v>33763.274192069992</v>
      </c>
      <c r="BA23" s="119"/>
      <c r="BB23" s="119">
        <f t="shared" si="22"/>
        <v>149616.21858071</v>
      </c>
      <c r="BC23" s="119">
        <f t="shared" si="23"/>
        <v>28326.655762220009</v>
      </c>
      <c r="BD23" s="119">
        <f t="shared" si="24"/>
        <v>152154.49257070999</v>
      </c>
      <c r="BE23" s="119">
        <f t="shared" si="25"/>
        <v>30261.72561134</v>
      </c>
      <c r="BF23" s="121">
        <f>SUM(BB23:BE23)</f>
        <v>360359.09252498002</v>
      </c>
      <c r="BG23" s="119"/>
      <c r="BH23" s="119">
        <f>_xll.DBRW(pFact,pCompany,BH$3,BH$1,$F$1,$A23,"Month")</f>
        <v>32886.118842254531</v>
      </c>
      <c r="BI23" s="119">
        <f>_xll.DBRW(pFact,pCompany,BI$3,BI$1,$F$1,$A23,"Month")</f>
        <v>28342.506148457684</v>
      </c>
      <c r="BJ23" s="119">
        <f>_xll.DBRW(pFact,pCompany,BJ$3,BJ$1,$F$1,$A23,"Month")</f>
        <v>35444.100874439835</v>
      </c>
      <c r="BK23" s="119">
        <f>_xll.DBRW(pFact,pCompany,BK$3,BK$1,$F$1,$A23,"Month")</f>
        <v>46176.681357699999</v>
      </c>
      <c r="BL23" s="119">
        <f>_xll.DBRW(pFact,pCompany,BL$3,BL$1,$F$1,$A23,"Month")</f>
        <v>38758.10645431</v>
      </c>
      <c r="BM23" s="119">
        <f>_xll.DBRW(pFact,pCompany,BM$3,BM$1,$F$1,$A23,"Month")</f>
        <v>36729.119395759997</v>
      </c>
      <c r="BN23" s="119">
        <f>_xll.DBRW(pFact,pCompany,BN$3,BN$1,$F$1,$A23,"Month")</f>
        <v>50010.772770750002</v>
      </c>
      <c r="BO23" s="119">
        <f>_xll.DBRW(pFact,pCompany,BO$3,BO$1,$F$1,$A23,"Month")</f>
        <v>49327.327970040002</v>
      </c>
      <c r="BP23" s="119">
        <f>_xll.DBRW(pFact,pCompany,BP$3,BP$1,$F$1,$A23,"Month")</f>
        <v>56964.517962340004</v>
      </c>
      <c r="BQ23" s="119">
        <f>_xll.DBRW(pFact,pCompany,BQ$3,BQ$1,$F$1,$A23,"Month")</f>
        <v>39604.558243609994</v>
      </c>
      <c r="BR23" s="119">
        <f>_xll.DBRW(pFact,pCompany,BR$3,BR$1,$F$1,$A23,"Month")</f>
        <v>41815.47198586</v>
      </c>
      <c r="BS23" s="119">
        <f>_xll.DBRW(pFact,pCompany,BS$3,BS$1,$F$1,$A23,"Month")</f>
        <v>47891.779487790001</v>
      </c>
      <c r="BT23" s="119"/>
      <c r="BU23" s="119">
        <f t="shared" si="26"/>
        <v>96672.725865152053</v>
      </c>
      <c r="BV23" s="119">
        <f t="shared" si="27"/>
        <v>121663.90720777001</v>
      </c>
      <c r="BW23" s="119">
        <f t="shared" si="28"/>
        <v>156302.61870312999</v>
      </c>
      <c r="BX23" s="119">
        <f t="shared" si="29"/>
        <v>129311.80971726</v>
      </c>
      <c r="BY23" s="121">
        <f>SUM(BU23:BX23)</f>
        <v>503951.06149331207</v>
      </c>
      <c r="BZ23" s="119"/>
      <c r="CA23" s="119">
        <f>_xll.DBRW(pFact,pCompany,CA$3,CA$1,$F$1,$A23,"Month")</f>
        <v>379066.62811719999</v>
      </c>
      <c r="CB23" s="119">
        <f>_xll.DBRW(pFact,pCompany,CB$3,CB$1,$F$1,$A23,"Month")</f>
        <v>137561.72106780999</v>
      </c>
      <c r="CC23" s="119">
        <f>_xll.DBRW(pFact,pCompany,CC$3,CC$1,$F$1,$A23,"Month")</f>
        <v>0</v>
      </c>
    </row>
    <row r="24" spans="1:81" ht="15" customHeight="1" outlineLevel="1" x14ac:dyDescent="0.25">
      <c r="A24" s="17" t="str">
        <f>_xll.DIMNM(pAccounts,_xll.DIMIX(pAccounts,$F24))</f>
        <v>L1_Commission Car</v>
      </c>
      <c r="B24" s="6" t="s">
        <v>54</v>
      </c>
      <c r="C24" s="6" t="s">
        <v>41</v>
      </c>
      <c r="E24" s="17">
        <v>13</v>
      </c>
      <c r="F24" s="50" t="s">
        <v>55</v>
      </c>
      <c r="G24" s="119">
        <f>_xll.DBRW(pFact,pCompany,G$3,G$1,$F$1,$A24,"Month")</f>
        <v>3843.7860462800049</v>
      </c>
      <c r="H24" s="119">
        <f>_xll.DBRW(pFact,pCompany,H$3,H$1,$F$1,$A24,"Month")</f>
        <v>3466.1537813599957</v>
      </c>
      <c r="I24" s="119">
        <f>_xll.DBRW(pFact,pCompany,I$3,I$1,$F$1,$A24,"Month")</f>
        <v>4579.2189828</v>
      </c>
      <c r="J24" s="120"/>
      <c r="K24" s="121">
        <f>_xll.DBRW(pFact,pCompany,K$3,K$1,$F$1,$A24,"Month")</f>
        <v>4197.6795518099998</v>
      </c>
      <c r="L24" s="119">
        <f>_xll.DBRW(pFact,pCompany,$K$3,L$1,$F$1,$A24,"Month")</f>
        <v>3488.9844449000002</v>
      </c>
      <c r="M24" s="119">
        <f>_xll.DBRW(pFact,pCompany,M$3,M$1,$F$1,$A24,"Month")</f>
        <v>2837.4388733800001</v>
      </c>
      <c r="N24" s="119">
        <f t="shared" si="16"/>
        <v>708.69510690999959</v>
      </c>
      <c r="O24" s="110"/>
      <c r="P24" s="119">
        <f t="shared" si="30"/>
        <v>8776.8985346099998</v>
      </c>
      <c r="Q24" s="119">
        <f t="shared" si="31"/>
        <v>8173.9896130799998</v>
      </c>
      <c r="R24" s="119">
        <f t="shared" si="32"/>
        <v>4681.11563131</v>
      </c>
      <c r="S24" s="119">
        <f t="shared" si="17"/>
        <v>602.90892153000004</v>
      </c>
      <c r="T24" s="119"/>
      <c r="U24" s="110"/>
      <c r="V24" s="119">
        <f>_xll.DBRW(pFact,pCompany,V$3,V$1,$F$1,$A24,"Month")</f>
        <v>4579.2189828</v>
      </c>
      <c r="W24" s="119">
        <f>_xll.DBRW(pFact,pCompany,W$3,W$1,$F$1,$A24,"Month")</f>
        <v>4197.6795518099998</v>
      </c>
      <c r="X24" s="119">
        <f>_xll.DBRW(pFact,pCompany,X$3,X$1,$F$1,$A24,"Month")</f>
        <v>0</v>
      </c>
      <c r="Y24" s="119">
        <f>_xll.DBRW(pFact,pCompany,Y$3,Y$1,$F$1,$A24,"Month")</f>
        <v>0</v>
      </c>
      <c r="Z24" s="119">
        <f>_xll.DBRW(pFact,pCompany,Z$3,Z$1,$F$1,$A24,"Month")</f>
        <v>0</v>
      </c>
      <c r="AA24" s="119">
        <f>_xll.DBRW(pFact,pCompany,AA$3,AA$1,$F$1,$A24,"Month")</f>
        <v>0</v>
      </c>
      <c r="AB24" s="119">
        <f>_xll.DBRW(pFact,pCompany,AB$3,AB$1,$F$1,$A24,"Month")</f>
        <v>0</v>
      </c>
      <c r="AC24" s="119">
        <f>_xll.DBRW(pFact,pCompany,AC$3,AC$1,$F$1,$A24,"Month")</f>
        <v>0</v>
      </c>
      <c r="AD24" s="119">
        <f>_xll.DBRW(pFact,pCompany,AD$3,AD$1,$F$1,$A24,"Month")</f>
        <v>0</v>
      </c>
      <c r="AE24" s="119">
        <f>_xll.DBRW(pFact,pCompany,AE$3,AE$1,$F$1,$A24,"Month")</f>
        <v>0</v>
      </c>
      <c r="AF24" s="119">
        <f>_xll.DBRW(pFact,pCompany,AF$3,AF$1,$F$1,$A24,"Month")</f>
        <v>0</v>
      </c>
      <c r="AG24" s="119">
        <f>_xll.DBRW(pFact,pCompany,AG$3,AG$1,$F$1,$A24,"Month")</f>
        <v>0</v>
      </c>
      <c r="AH24" s="119"/>
      <c r="AI24" s="119">
        <f t="shared" si="18"/>
        <v>8776.8985346099998</v>
      </c>
      <c r="AJ24" s="119">
        <f t="shared" si="19"/>
        <v>0</v>
      </c>
      <c r="AK24" s="119">
        <f t="shared" si="20"/>
        <v>0</v>
      </c>
      <c r="AL24" s="119">
        <f t="shared" si="21"/>
        <v>0</v>
      </c>
      <c r="AM24" s="121">
        <f>SUM(AI24:AL24)</f>
        <v>8776.8985346099998</v>
      </c>
      <c r="AN24" s="110">
        <f t="shared" si="12"/>
        <v>0</v>
      </c>
      <c r="AO24" s="119">
        <f>_xll.DBRW(pFact,pCompany,AO$3,AO$1,$F$1,$A24,"Month")</f>
        <v>1843.6767579300001</v>
      </c>
      <c r="AP24" s="119">
        <f>_xll.DBRW(pFact,pCompany,AP$3,AP$1,$F$1,$A24,"Month")</f>
        <v>2837.4388733800001</v>
      </c>
      <c r="AQ24" s="119">
        <f>_xll.DBRW(pFact,pCompany,AQ$3,AQ$1,$F$1,$A24,"Month")</f>
        <v>11770.54141899</v>
      </c>
      <c r="AR24" s="119">
        <f>_xll.DBRW(pFact,pCompany,AR$3,AR$1,$F$1,$A24,"Month")</f>
        <v>3500.1238436699996</v>
      </c>
      <c r="AS24" s="119">
        <f>_xll.DBRW(pFact,pCompany,AS$3,AS$1,$F$1,$A24,"Month")</f>
        <v>3128.9494555400015</v>
      </c>
      <c r="AT24" s="119">
        <f>_xll.DBRW(pFact,pCompany,AT$3,AT$1,$F$1,$A24,"Month")</f>
        <v>3715.0910282899981</v>
      </c>
      <c r="AU24" s="119">
        <f>_xll.DBRW(pFact,pCompany,AU$3,AU$1,$F$1,$A24,"Month")</f>
        <v>4215.0196736899998</v>
      </c>
      <c r="AV24" s="119">
        <f>_xll.DBRW(pFact,pCompany,AV$3,AV$1,$F$1,$A24,"Month")</f>
        <v>4984.0385081200002</v>
      </c>
      <c r="AW24" s="119">
        <f>_xll.DBRW(pFact,pCompany,AW$3,AW$1,$F$1,$A24,"Month")</f>
        <v>3663.4251653000001</v>
      </c>
      <c r="AX24" s="119">
        <f>_xll.DBRW(pFact,pCompany,AX$3,AX$1,$F$1,$A24,"Month")</f>
        <v>7050.9890476599994</v>
      </c>
      <c r="AY24" s="119">
        <f>_xll.DBRW(pFact,pCompany,AY$3,AY$1,$F$1,$A24,"Month")</f>
        <v>3843.7860462800049</v>
      </c>
      <c r="AZ24" s="119">
        <f>_xll.DBRW(pFact,pCompany,AZ$3,AZ$1,$F$1,$A24,"Month")</f>
        <v>3466.1537813599957</v>
      </c>
      <c r="BA24" s="119"/>
      <c r="BB24" s="119">
        <f t="shared" si="22"/>
        <v>16451.6570503</v>
      </c>
      <c r="BC24" s="119">
        <f t="shared" si="23"/>
        <v>10344.164327499999</v>
      </c>
      <c r="BD24" s="119">
        <f t="shared" si="24"/>
        <v>12862.483347109999</v>
      </c>
      <c r="BE24" s="119">
        <f t="shared" si="25"/>
        <v>14360.9288753</v>
      </c>
      <c r="BF24" s="121">
        <f>SUM(BB24:BE24)</f>
        <v>54019.233600209998</v>
      </c>
      <c r="BG24" s="119"/>
      <c r="BH24" s="119">
        <f>_xll.DBRW(pFact,pCompany,BH$3,BH$1,$F$1,$A24,"Month")</f>
        <v>4685.0051681799996</v>
      </c>
      <c r="BI24" s="119">
        <f>_xll.DBRW(pFact,pCompany,BI$3,BI$1,$F$1,$A24,"Month")</f>
        <v>3488.9844449000002</v>
      </c>
      <c r="BJ24" s="119">
        <f>_xll.DBRW(pFact,pCompany,BJ$3,BJ$1,$F$1,$A24,"Month")</f>
        <v>4549.87872367</v>
      </c>
      <c r="BK24" s="119">
        <f>_xll.DBRW(pFact,pCompany,BK$3,BK$1,$F$1,$A24,"Month")</f>
        <v>5209.9143494399996</v>
      </c>
      <c r="BL24" s="119">
        <f>_xll.DBRW(pFact,pCompany,BL$3,BL$1,$F$1,$A24,"Month")</f>
        <v>4380.4850235899994</v>
      </c>
      <c r="BM24" s="119">
        <f>_xll.DBRW(pFact,pCompany,BM$3,BM$1,$F$1,$A24,"Month")</f>
        <v>3969.1247315599999</v>
      </c>
      <c r="BN24" s="119">
        <f>_xll.DBRW(pFact,pCompany,BN$3,BN$1,$F$1,$A24,"Month")</f>
        <v>4882.7922897100007</v>
      </c>
      <c r="BO24" s="119">
        <f>_xll.DBRW(pFact,pCompany,BO$3,BO$1,$F$1,$A24,"Month")</f>
        <v>4621.0448578599999</v>
      </c>
      <c r="BP24" s="119">
        <f>_xll.DBRW(pFact,pCompany,BP$3,BP$1,$F$1,$A24,"Month")</f>
        <v>6040.9373810500001</v>
      </c>
      <c r="BQ24" s="119">
        <f>_xll.DBRW(pFact,pCompany,BQ$3,BQ$1,$F$1,$A24,"Month")</f>
        <v>3726.3672833300002</v>
      </c>
      <c r="BR24" s="119">
        <f>_xll.DBRW(pFact,pCompany,BR$3,BR$1,$F$1,$A24,"Month")</f>
        <v>3912.7579276900001</v>
      </c>
      <c r="BS24" s="119">
        <f>_xll.DBRW(pFact,pCompany,BS$3,BS$1,$F$1,$A24,"Month")</f>
        <v>5105.1498241800009</v>
      </c>
      <c r="BT24" s="119"/>
      <c r="BU24" s="119">
        <f t="shared" si="26"/>
        <v>12723.86833675</v>
      </c>
      <c r="BV24" s="119">
        <f t="shared" si="27"/>
        <v>13559.524104589998</v>
      </c>
      <c r="BW24" s="119">
        <f t="shared" si="28"/>
        <v>15544.774528620001</v>
      </c>
      <c r="BX24" s="119">
        <f t="shared" si="29"/>
        <v>12744.2750352</v>
      </c>
      <c r="BY24" s="121">
        <f>SUM(BU24:BX24)</f>
        <v>54572.442005160003</v>
      </c>
      <c r="BZ24" s="119"/>
      <c r="CA24" s="119">
        <f>_xll.DBRW(pFact,pCompany,CA$3,CA$1,$F$1,$A24,"Month")</f>
        <v>35895.445445670004</v>
      </c>
      <c r="CB24" s="119">
        <f>_xll.DBRW(pFact,pCompany,CB$3,CB$1,$F$1,$A24,"Month")</f>
        <v>23465.249915619999</v>
      </c>
      <c r="CC24" s="119">
        <f>_xll.DBRW(pFact,pCompany,CC$3,CC$1,$F$1,$A24,"Month")</f>
        <v>0</v>
      </c>
    </row>
    <row r="25" spans="1:81" ht="15" customHeight="1" outlineLevel="1" x14ac:dyDescent="0.25">
      <c r="A25" s="17" t="str">
        <f>_xll.DIMNM(pAccounts,_xll.DIMIX(pAccounts,$F25))</f>
        <v>L1_Commission Land Other</v>
      </c>
      <c r="B25" s="6" t="s">
        <v>56</v>
      </c>
      <c r="C25" s="6" t="s">
        <v>44</v>
      </c>
      <c r="E25" s="17">
        <v>14</v>
      </c>
      <c r="F25" s="50" t="s">
        <v>57</v>
      </c>
      <c r="G25" s="119">
        <f>_xll.DBRW(pFact,pCompany,G$3,G$1,$F$1,$A25,"Month")</f>
        <v>526.56000000000131</v>
      </c>
      <c r="H25" s="119">
        <f>_xll.DBRW(pFact,pCompany,H$3,H$1,$F$1,$A25,"Month")</f>
        <v>3022.5878100799987</v>
      </c>
      <c r="I25" s="119">
        <f>_xll.DBRW(pFact,pCompany,I$3,I$1,$F$1,$A25,"Month")</f>
        <v>440.37888463999997</v>
      </c>
      <c r="J25" s="120"/>
      <c r="K25" s="121">
        <f>_xll.DBRW(pFact,pCompany,K$3,K$1,$F$1,$A25,"Month")</f>
        <v>763.43350833</v>
      </c>
      <c r="L25" s="119">
        <f>_xll.DBRW(pFact,pCompany,$K$3,L$1,$F$1,$A25,"Month")</f>
        <v>939.60268295999992</v>
      </c>
      <c r="M25" s="119">
        <f>_xll.DBRW(pFact,pCompany,M$3,M$1,$F$1,$A25,"Month")</f>
        <v>798.97103249999986</v>
      </c>
      <c r="N25" s="119">
        <f t="shared" si="16"/>
        <v>-176.16917462999993</v>
      </c>
      <c r="O25" s="110"/>
      <c r="P25" s="119">
        <f t="shared" si="30"/>
        <v>1203.81239297</v>
      </c>
      <c r="Q25" s="119">
        <f t="shared" si="31"/>
        <v>2182.5753899199999</v>
      </c>
      <c r="R25" s="119">
        <f t="shared" si="32"/>
        <v>1648.0212965599999</v>
      </c>
      <c r="S25" s="119">
        <f t="shared" si="17"/>
        <v>-978.76299694999989</v>
      </c>
      <c r="T25" s="119"/>
      <c r="U25" s="110"/>
      <c r="V25" s="119">
        <f>_xll.DBRW(pFact,pCompany,V$3,V$1,$F$1,$A25,"Month")</f>
        <v>440.37888463999997</v>
      </c>
      <c r="W25" s="119">
        <f>_xll.DBRW(pFact,pCompany,W$3,W$1,$F$1,$A25,"Month")</f>
        <v>763.43350833</v>
      </c>
      <c r="X25" s="119">
        <f>_xll.DBRW(pFact,pCompany,X$3,X$1,$F$1,$A25,"Month")</f>
        <v>0</v>
      </c>
      <c r="Y25" s="119">
        <f>_xll.DBRW(pFact,pCompany,Y$3,Y$1,$F$1,$A25,"Month")</f>
        <v>0</v>
      </c>
      <c r="Z25" s="119">
        <f>_xll.DBRW(pFact,pCompany,Z$3,Z$1,$F$1,$A25,"Month")</f>
        <v>0</v>
      </c>
      <c r="AA25" s="119">
        <f>_xll.DBRW(pFact,pCompany,AA$3,AA$1,$F$1,$A25,"Month")</f>
        <v>0</v>
      </c>
      <c r="AB25" s="119">
        <f>_xll.DBRW(pFact,pCompany,AB$3,AB$1,$F$1,$A25,"Month")</f>
        <v>0</v>
      </c>
      <c r="AC25" s="119">
        <f>_xll.DBRW(pFact,pCompany,AC$3,AC$1,$F$1,$A25,"Month")</f>
        <v>0</v>
      </c>
      <c r="AD25" s="119">
        <f>_xll.DBRW(pFact,pCompany,AD$3,AD$1,$F$1,$A25,"Month")</f>
        <v>0</v>
      </c>
      <c r="AE25" s="119">
        <f>_xll.DBRW(pFact,pCompany,AE$3,AE$1,$F$1,$A25,"Month")</f>
        <v>0</v>
      </c>
      <c r="AF25" s="119">
        <f>_xll.DBRW(pFact,pCompany,AF$3,AF$1,$F$1,$A25,"Month")</f>
        <v>0</v>
      </c>
      <c r="AG25" s="119">
        <f>_xll.DBRW(pFact,pCompany,AG$3,AG$1,$F$1,$A25,"Month")</f>
        <v>0</v>
      </c>
      <c r="AH25" s="119"/>
      <c r="AI25" s="119">
        <f t="shared" si="18"/>
        <v>1203.81239297</v>
      </c>
      <c r="AJ25" s="119">
        <f t="shared" si="19"/>
        <v>0</v>
      </c>
      <c r="AK25" s="119">
        <f t="shared" si="20"/>
        <v>0</v>
      </c>
      <c r="AL25" s="119">
        <f t="shared" si="21"/>
        <v>0</v>
      </c>
      <c r="AM25" s="121">
        <f>SUM(AI25:AL25)</f>
        <v>1203.81239297</v>
      </c>
      <c r="AN25" s="110">
        <f t="shared" si="12"/>
        <v>0</v>
      </c>
      <c r="AO25" s="119">
        <f>_xll.DBRW(pFact,pCompany,AO$3,AO$1,$F$1,$A25,"Month")</f>
        <v>849.05026406000002</v>
      </c>
      <c r="AP25" s="119">
        <f>_xll.DBRW(pFact,pCompany,AP$3,AP$1,$F$1,$A25,"Month")</f>
        <v>798.97103249999986</v>
      </c>
      <c r="AQ25" s="119">
        <f>_xll.DBRW(pFact,pCompany,AQ$3,AQ$1,$F$1,$A25,"Month")</f>
        <v>1753.3527474300001</v>
      </c>
      <c r="AR25" s="119">
        <f>_xll.DBRW(pFact,pCompany,AR$3,AR$1,$F$1,$A25,"Month")</f>
        <v>1535.8214333999999</v>
      </c>
      <c r="AS25" s="119">
        <f>_xll.DBRW(pFact,pCompany,AS$3,AS$1,$F$1,$A25,"Month")</f>
        <v>700.52320922000024</v>
      </c>
      <c r="AT25" s="119">
        <f>_xll.DBRW(pFact,pCompany,AT$3,AT$1,$F$1,$A25,"Month")</f>
        <v>802.87250115999996</v>
      </c>
      <c r="AU25" s="119">
        <f>_xll.DBRW(pFact,pCompany,AU$3,AU$1,$F$1,$A25,"Month")</f>
        <v>877.13958988999968</v>
      </c>
      <c r="AV25" s="119">
        <f>_xll.DBRW(pFact,pCompany,AV$3,AV$1,$F$1,$A25,"Month")</f>
        <v>1534.1817422399999</v>
      </c>
      <c r="AW25" s="119">
        <f>_xll.DBRW(pFact,pCompany,AW$3,AW$1,$F$1,$A25,"Month")</f>
        <v>894.51177644999962</v>
      </c>
      <c r="AX25" s="119">
        <f>_xll.DBRW(pFact,pCompany,AX$3,AX$1,$F$1,$A25,"Month")</f>
        <v>475.45802815999969</v>
      </c>
      <c r="AY25" s="119">
        <f>_xll.DBRW(pFact,pCompany,AY$3,AY$1,$F$1,$A25,"Month")</f>
        <v>526.56000000000131</v>
      </c>
      <c r="AZ25" s="119">
        <f>_xll.DBRW(pFact,pCompany,AZ$3,AZ$1,$F$1,$A25,"Month")</f>
        <v>3022.5878100799987</v>
      </c>
      <c r="BA25" s="119"/>
      <c r="BB25" s="119">
        <f t="shared" si="22"/>
        <v>3401.3740439900002</v>
      </c>
      <c r="BC25" s="119">
        <f t="shared" si="23"/>
        <v>3039.2171437800002</v>
      </c>
      <c r="BD25" s="119">
        <f t="shared" si="24"/>
        <v>3305.8331085799991</v>
      </c>
      <c r="BE25" s="119">
        <f t="shared" si="25"/>
        <v>4024.6058382399997</v>
      </c>
      <c r="BF25" s="121">
        <f>SUM(BB25:BE25)</f>
        <v>13771.030134590001</v>
      </c>
      <c r="BG25" s="119"/>
      <c r="BH25" s="119">
        <f>_xll.DBRW(pFact,pCompany,BH$3,BH$1,$F$1,$A25,"Month")</f>
        <v>1242.9727069599999</v>
      </c>
      <c r="BI25" s="119">
        <f>_xll.DBRW(pFact,pCompany,BI$3,BI$1,$F$1,$A25,"Month")</f>
        <v>939.60268295999992</v>
      </c>
      <c r="BJ25" s="119">
        <f>_xll.DBRW(pFact,pCompany,BJ$3,BJ$1,$F$1,$A25,"Month")</f>
        <v>1065.4678853199998</v>
      </c>
      <c r="BK25" s="119">
        <f>_xll.DBRW(pFact,pCompany,BK$3,BK$1,$F$1,$A25,"Month")</f>
        <v>1240.1955970500001</v>
      </c>
      <c r="BL25" s="119">
        <f>_xll.DBRW(pFact,pCompany,BL$3,BL$1,$F$1,$A25,"Month")</f>
        <v>1087.22829849</v>
      </c>
      <c r="BM25" s="119">
        <f>_xll.DBRW(pFact,pCompany,BM$3,BM$1,$F$1,$A25,"Month")</f>
        <v>982.33269779</v>
      </c>
      <c r="BN25" s="119">
        <f>_xll.DBRW(pFact,pCompany,BN$3,BN$1,$F$1,$A25,"Month")</f>
        <v>1303.7070136400002</v>
      </c>
      <c r="BO25" s="119">
        <f>_xll.DBRW(pFact,pCompany,BO$3,BO$1,$F$1,$A25,"Month")</f>
        <v>1300.87712291</v>
      </c>
      <c r="BP25" s="119">
        <f>_xll.DBRW(pFact,pCompany,BP$3,BP$1,$F$1,$A25,"Month")</f>
        <v>1223.75069323</v>
      </c>
      <c r="BQ25" s="119">
        <f>_xll.DBRW(pFact,pCompany,BQ$3,BQ$1,$F$1,$A25,"Month")</f>
        <v>896.72766388000002</v>
      </c>
      <c r="BR25" s="119">
        <f>_xll.DBRW(pFact,pCompany,BR$3,BR$1,$F$1,$A25,"Month")</f>
        <v>1095.6744214800001</v>
      </c>
      <c r="BS25" s="119">
        <f>_xll.DBRW(pFact,pCompany,BS$3,BS$1,$F$1,$A25,"Month")</f>
        <v>1122.15375952</v>
      </c>
      <c r="BT25" s="119"/>
      <c r="BU25" s="119">
        <f t="shared" si="26"/>
        <v>3248.0432752399997</v>
      </c>
      <c r="BV25" s="119">
        <f t="shared" si="27"/>
        <v>3309.7565933300002</v>
      </c>
      <c r="BW25" s="119">
        <f t="shared" si="28"/>
        <v>3828.3348297800003</v>
      </c>
      <c r="BX25" s="119">
        <f t="shared" si="29"/>
        <v>3114.5558448800002</v>
      </c>
      <c r="BY25" s="121">
        <f>SUM(BU25:BX25)</f>
        <v>13500.690543230001</v>
      </c>
      <c r="BZ25" s="119"/>
      <c r="CA25" s="119">
        <f>_xll.DBRW(pFact,pCompany,CA$3,CA$1,$F$1,$A25,"Month")</f>
        <v>13936.220136979999</v>
      </c>
      <c r="CB25" s="119">
        <f>_xll.DBRW(pFact,pCompany,CB$3,CB$1,$F$1,$A25,"Month")</f>
        <v>27171.955566479999</v>
      </c>
      <c r="CC25" s="119">
        <f>_xll.DBRW(pFact,pCompany,CC$3,CC$1,$F$1,$A25,"Month")</f>
        <v>0</v>
      </c>
    </row>
    <row r="26" spans="1:81" ht="15" customHeight="1" outlineLevel="1" x14ac:dyDescent="0.25">
      <c r="A26" s="17" t="str">
        <f>_xll.DIMNM(pAccounts,_xll.DIMIX(pAccounts,$F26))</f>
        <v>L1_Commission Other</v>
      </c>
      <c r="B26" s="6" t="s">
        <v>58</v>
      </c>
      <c r="C26" s="6" t="s">
        <v>47</v>
      </c>
      <c r="E26" s="17">
        <v>15</v>
      </c>
      <c r="F26" s="50" t="s">
        <v>59</v>
      </c>
      <c r="G26" s="119">
        <f>_xll.DBRW(pFact,pCompany,G$3,G$1,$F$1,$A26,"Month")</f>
        <v>11324.903485550001</v>
      </c>
      <c r="H26" s="119">
        <f>_xll.DBRW(pFact,pCompany,H$3,H$1,$F$1,$A26,"Month")</f>
        <v>19108.049194589999</v>
      </c>
      <c r="I26" s="119">
        <f>_xll.DBRW(pFact,pCompany,I$3,I$1,$F$1,$A26,"Month")</f>
        <v>9694.8574541000016</v>
      </c>
      <c r="J26" s="120"/>
      <c r="K26" s="121">
        <f>_xll.DBRW(pFact,pCompany,K$3,K$1,$F$1,$A26,"Month")</f>
        <v>7659.2321759699998</v>
      </c>
      <c r="L26" s="119">
        <f>_xll.DBRW(pFact,pCompany,$K$3,L$1,$F$1,$A26,"Month")</f>
        <v>23809.107394361105</v>
      </c>
      <c r="M26" s="119">
        <f>_xll.DBRW(pFact,pCompany,M$3,M$1,$F$1,$A26,"Month")</f>
        <v>8092.3850686200003</v>
      </c>
      <c r="N26" s="119">
        <f t="shared" si="16"/>
        <v>-16149.875218391106</v>
      </c>
      <c r="O26" s="110"/>
      <c r="P26" s="119">
        <f t="shared" si="30"/>
        <v>17354.089630070001</v>
      </c>
      <c r="Q26" s="119">
        <f t="shared" si="31"/>
        <v>45632.011404892488</v>
      </c>
      <c r="R26" s="119">
        <f t="shared" si="32"/>
        <v>14045.472921569999</v>
      </c>
      <c r="S26" s="119">
        <f t="shared" si="17"/>
        <v>-28277.921774822487</v>
      </c>
      <c r="T26" s="119"/>
      <c r="U26" s="110"/>
      <c r="V26" s="119">
        <f>_xll.DBRW(pFact,pCompany,V$3,V$1,$F$1,$A26,"Month")</f>
        <v>9694.8574541000016</v>
      </c>
      <c r="W26" s="119">
        <f>_xll.DBRW(pFact,pCompany,W$3,W$1,$F$1,$A26,"Month")</f>
        <v>7659.2321759699998</v>
      </c>
      <c r="X26" s="119">
        <f>_xll.DBRW(pFact,pCompany,X$3,X$1,$F$1,$A26,"Month")</f>
        <v>0</v>
      </c>
      <c r="Y26" s="119">
        <f>_xll.DBRW(pFact,pCompany,Y$3,Y$1,$F$1,$A26,"Month")</f>
        <v>0</v>
      </c>
      <c r="Z26" s="119">
        <f>_xll.DBRW(pFact,pCompany,Z$3,Z$1,$F$1,$A26,"Month")</f>
        <v>0</v>
      </c>
      <c r="AA26" s="119">
        <f>_xll.DBRW(pFact,pCompany,AA$3,AA$1,$F$1,$A26,"Month")</f>
        <v>0</v>
      </c>
      <c r="AB26" s="119">
        <f>_xll.DBRW(pFact,pCompany,AB$3,AB$1,$F$1,$A26,"Month")</f>
        <v>0</v>
      </c>
      <c r="AC26" s="119">
        <f>_xll.DBRW(pFact,pCompany,AC$3,AC$1,$F$1,$A26,"Month")</f>
        <v>0</v>
      </c>
      <c r="AD26" s="119">
        <f>_xll.DBRW(pFact,pCompany,AD$3,AD$1,$F$1,$A26,"Month")</f>
        <v>0</v>
      </c>
      <c r="AE26" s="119">
        <f>_xll.DBRW(pFact,pCompany,AE$3,AE$1,$F$1,$A26,"Month")</f>
        <v>0</v>
      </c>
      <c r="AF26" s="119">
        <f>_xll.DBRW(pFact,pCompany,AF$3,AF$1,$F$1,$A26,"Month")</f>
        <v>0</v>
      </c>
      <c r="AG26" s="119">
        <f>_xll.DBRW(pFact,pCompany,AG$3,AG$1,$F$1,$A26,"Month")</f>
        <v>0</v>
      </c>
      <c r="AH26" s="119"/>
      <c r="AI26" s="119">
        <f t="shared" si="18"/>
        <v>17354.089630070001</v>
      </c>
      <c r="AJ26" s="119">
        <f t="shared" si="19"/>
        <v>0</v>
      </c>
      <c r="AK26" s="119">
        <f t="shared" si="20"/>
        <v>0</v>
      </c>
      <c r="AL26" s="119">
        <f t="shared" si="21"/>
        <v>0</v>
      </c>
      <c r="AM26" s="121">
        <f>SUM(AI26:AL26)</f>
        <v>17354.089630070001</v>
      </c>
      <c r="AN26" s="110">
        <f t="shared" si="12"/>
        <v>0</v>
      </c>
      <c r="AO26" s="119">
        <f>_xll.DBRW(pFact,pCompany,AO$3,AO$1,$F$1,$A26,"Month")</f>
        <v>5953.0878529499987</v>
      </c>
      <c r="AP26" s="119">
        <f>_xll.DBRW(pFact,pCompany,AP$3,AP$1,$F$1,$A26,"Month")</f>
        <v>8092.3850686200003</v>
      </c>
      <c r="AQ26" s="119">
        <f>_xll.DBRW(pFact,pCompany,AQ$3,AQ$1,$F$1,$A26,"Month")</f>
        <v>5570.41809302</v>
      </c>
      <c r="AR26" s="119">
        <f>_xll.DBRW(pFact,pCompany,AR$3,AR$1,$F$1,$A26,"Month")</f>
        <v>4074.3361535500003</v>
      </c>
      <c r="AS26" s="119">
        <f>_xll.DBRW(pFact,pCompany,AS$3,AS$1,$F$1,$A26,"Month")</f>
        <v>2139.84276606</v>
      </c>
      <c r="AT26" s="119">
        <f>_xll.DBRW(pFact,pCompany,AT$3,AT$1,$F$1,$A26,"Month")</f>
        <v>14222.09534097</v>
      </c>
      <c r="AU26" s="119">
        <f>_xll.DBRW(pFact,pCompany,AU$3,AU$1,$F$1,$A26,"Month")</f>
        <v>8840.2811641499975</v>
      </c>
      <c r="AV26" s="119">
        <f>_xll.DBRW(pFact,pCompany,AV$3,AV$1,$F$1,$A26,"Month")</f>
        <v>16800.26208624</v>
      </c>
      <c r="AW26" s="119">
        <f>_xll.DBRW(pFact,pCompany,AW$3,AW$1,$F$1,$A26,"Month")</f>
        <v>13164.759172790004</v>
      </c>
      <c r="AX26" s="119">
        <f>_xll.DBRW(pFact,pCompany,AX$3,AX$1,$F$1,$A26,"Month")</f>
        <v>31259.313141639988</v>
      </c>
      <c r="AY26" s="119">
        <f>_xll.DBRW(pFact,pCompany,AY$3,AY$1,$F$1,$A26,"Month")</f>
        <v>11324.903485550001</v>
      </c>
      <c r="AZ26" s="119">
        <f>_xll.DBRW(pFact,pCompany,AZ$3,AZ$1,$F$1,$A26,"Month")</f>
        <v>19108.049194589999</v>
      </c>
      <c r="BA26" s="119"/>
      <c r="BB26" s="119">
        <f t="shared" si="22"/>
        <v>19615.891014590001</v>
      </c>
      <c r="BC26" s="119">
        <f t="shared" si="23"/>
        <v>20436.274260580001</v>
      </c>
      <c r="BD26" s="119">
        <f t="shared" si="24"/>
        <v>38805.302423180001</v>
      </c>
      <c r="BE26" s="119">
        <f t="shared" si="25"/>
        <v>61692.265821779991</v>
      </c>
      <c r="BF26" s="121">
        <f>SUM(BB26:BE26)</f>
        <v>140549.73352012999</v>
      </c>
      <c r="BG26" s="119"/>
      <c r="BH26" s="119">
        <f>_xll.DBRW(pFact,pCompany,BH$3,BH$1,$F$1,$A26,"Month")</f>
        <v>21822.90401053138</v>
      </c>
      <c r="BI26" s="119">
        <f>_xll.DBRW(pFact,pCompany,BI$3,BI$1,$F$1,$A26,"Month")</f>
        <v>23809.107394361105</v>
      </c>
      <c r="BJ26" s="119">
        <f>_xll.DBRW(pFact,pCompany,BJ$3,BJ$1,$F$1,$A26,"Month")</f>
        <v>26031.174460567014</v>
      </c>
      <c r="BK26" s="119">
        <f>_xll.DBRW(pFact,pCompany,BK$3,BK$1,$F$1,$A26,"Month")</f>
        <v>24168.716501819999</v>
      </c>
      <c r="BL26" s="119">
        <f>_xll.DBRW(pFact,pCompany,BL$3,BL$1,$F$1,$A26,"Month")</f>
        <v>22988.415923110002</v>
      </c>
      <c r="BM26" s="119">
        <f>_xll.DBRW(pFact,pCompany,BM$3,BM$1,$F$1,$A26,"Month")</f>
        <v>22871.172094869999</v>
      </c>
      <c r="BN26" s="119">
        <f>_xll.DBRW(pFact,pCompany,BN$3,BN$1,$F$1,$A26,"Month")</f>
        <v>25186.203336399998</v>
      </c>
      <c r="BO26" s="119">
        <f>_xll.DBRW(pFact,pCompany,BO$3,BO$1,$F$1,$A26,"Month")</f>
        <v>25217.5592774</v>
      </c>
      <c r="BP26" s="119">
        <f>_xll.DBRW(pFact,pCompany,BP$3,BP$1,$F$1,$A26,"Month")</f>
        <v>27310.990246259997</v>
      </c>
      <c r="BQ26" s="119">
        <f>_xll.DBRW(pFact,pCompany,BQ$3,BQ$1,$F$1,$A26,"Month")</f>
        <v>24217.475340929999</v>
      </c>
      <c r="BR26" s="119">
        <f>_xll.DBRW(pFact,pCompany,BR$3,BR$1,$F$1,$A26,"Month")</f>
        <v>24743.142928550002</v>
      </c>
      <c r="BS26" s="119">
        <f>_xll.DBRW(pFact,pCompany,BS$3,BS$1,$F$1,$A26,"Month")</f>
        <v>25368.877348010003</v>
      </c>
      <c r="BT26" s="119"/>
      <c r="BU26" s="119">
        <f t="shared" si="26"/>
        <v>71663.185865459498</v>
      </c>
      <c r="BV26" s="119">
        <f t="shared" si="27"/>
        <v>70028.304519800004</v>
      </c>
      <c r="BW26" s="119">
        <f t="shared" si="28"/>
        <v>77714.752860059991</v>
      </c>
      <c r="BX26" s="119">
        <f t="shared" si="29"/>
        <v>74329.49561749</v>
      </c>
      <c r="BY26" s="121">
        <f>SUM(BU26:BX26)</f>
        <v>293735.73886280949</v>
      </c>
      <c r="BZ26" s="119"/>
      <c r="CA26" s="119">
        <f>_xll.DBRW(pFact,pCompany,CA$3,CA$1,$F$1,$A26,"Month")</f>
        <v>69881.712294220008</v>
      </c>
      <c r="CB26" s="119">
        <f>_xll.DBRW(pFact,pCompany,CB$3,CB$1,$F$1,$A26,"Month")</f>
        <v>-45069.58735708001</v>
      </c>
      <c r="CC26" s="119">
        <f>_xll.DBRW(pFact,pCompany,CC$3,CC$1,$F$1,$A26,"Month")</f>
        <v>0</v>
      </c>
    </row>
    <row r="27" spans="1:81" ht="15" customHeight="1" x14ac:dyDescent="0.25">
      <c r="A27" s="17" t="str">
        <f>_xll.DIMNM(pAccounts,_xll.DIMIX(pAccounts,$F27))</f>
        <v>L2_MSM/VCF</v>
      </c>
      <c r="E27" s="17">
        <v>16</v>
      </c>
      <c r="F27" s="8" t="s">
        <v>60</v>
      </c>
      <c r="G27" s="109">
        <f>_xll.DBRW(pFact,pCompany,G$3,G$1,$F$1,$A27,"Month")</f>
        <v>394443.6233312703</v>
      </c>
      <c r="H27" s="109">
        <f>_xll.DBRW(pFact,pCompany,H$3,H$1,$F$1,$A27,"Month")</f>
        <v>451844.38608410966</v>
      </c>
      <c r="I27" s="109">
        <f>_xll.DBRW(pFact,pCompany,I$3,I$1,$F$1,$A27,"Month")</f>
        <v>421158.69415875006</v>
      </c>
      <c r="J27" s="110"/>
      <c r="K27" s="111">
        <f>_xll.DBRW(pFact,pCompany,K$3,K$1,$F$1,$A27,"Month")</f>
        <v>349483.22064710001</v>
      </c>
      <c r="L27" s="109">
        <f>_xll.DBRW(pFact,pCompany,$K$3,L$1,$F$1,$A27,"Month")</f>
        <v>344218.50817904167</v>
      </c>
      <c r="M27" s="109">
        <f>_xll.DBRW(pFact,pCompany,M$3,M$1,$F$1,$A27,"Month")</f>
        <v>228139.23199775995</v>
      </c>
      <c r="N27" s="109">
        <f t="shared" si="16"/>
        <v>5264.7124680583365</v>
      </c>
      <c r="O27" s="110"/>
      <c r="P27" s="109">
        <f t="shared" si="30"/>
        <v>770641.91480585001</v>
      </c>
      <c r="Q27" s="109">
        <f t="shared" si="31"/>
        <v>729725.59438197128</v>
      </c>
      <c r="R27" s="109">
        <f t="shared" si="32"/>
        <v>448389.82728139998</v>
      </c>
      <c r="S27" s="109">
        <f t="shared" si="17"/>
        <v>40916.320423878729</v>
      </c>
      <c r="T27" s="109"/>
      <c r="U27" s="110"/>
      <c r="V27" s="109">
        <f>_xll.DBRW(pFact,pCompany,V$3,V$1,$F$1,$A27,"Month")</f>
        <v>421158.69415875006</v>
      </c>
      <c r="W27" s="109">
        <f>_xll.DBRW(pFact,pCompany,W$3,W$1,$F$1,$A27,"Month")</f>
        <v>349483.22064710001</v>
      </c>
      <c r="X27" s="109">
        <f>_xll.DBRW(pFact,pCompany,X$3,X$1,$F$1,$A27,"Month")</f>
        <v>0</v>
      </c>
      <c r="Y27" s="109">
        <f>_xll.DBRW(pFact,pCompany,Y$3,Y$1,$F$1,$A27,"Month")</f>
        <v>0</v>
      </c>
      <c r="Z27" s="109">
        <f>_xll.DBRW(pFact,pCompany,Z$3,Z$1,$F$1,$A27,"Month")</f>
        <v>0</v>
      </c>
      <c r="AA27" s="109">
        <f>_xll.DBRW(pFact,pCompany,AA$3,AA$1,$F$1,$A27,"Month")</f>
        <v>0</v>
      </c>
      <c r="AB27" s="109">
        <f>_xll.DBRW(pFact,pCompany,AB$3,AB$1,$F$1,$A27,"Month")</f>
        <v>0</v>
      </c>
      <c r="AC27" s="109">
        <f>_xll.DBRW(pFact,pCompany,AC$3,AC$1,$F$1,$A27,"Month")</f>
        <v>0</v>
      </c>
      <c r="AD27" s="109">
        <f>_xll.DBRW(pFact,pCompany,AD$3,AD$1,$F$1,$A27,"Month")</f>
        <v>0</v>
      </c>
      <c r="AE27" s="109">
        <f>_xll.DBRW(pFact,pCompany,AE$3,AE$1,$F$1,$A27,"Month")</f>
        <v>0</v>
      </c>
      <c r="AF27" s="109">
        <f>_xll.DBRW(pFact,pCompany,AF$3,AF$1,$F$1,$A27,"Month")</f>
        <v>0</v>
      </c>
      <c r="AG27" s="109">
        <f>_xll.DBRW(pFact,pCompany,AG$3,AG$1,$F$1,$A27,"Month")</f>
        <v>0</v>
      </c>
      <c r="AH27" s="109"/>
      <c r="AI27" s="109">
        <f t="shared" si="18"/>
        <v>770641.91480585001</v>
      </c>
      <c r="AJ27" s="109">
        <f t="shared" si="19"/>
        <v>0</v>
      </c>
      <c r="AK27" s="109">
        <f t="shared" si="20"/>
        <v>0</v>
      </c>
      <c r="AL27" s="109">
        <f t="shared" si="21"/>
        <v>0</v>
      </c>
      <c r="AM27" s="111">
        <f>SUM(AM28:AM32)</f>
        <v>770641.91480585013</v>
      </c>
      <c r="AN27" s="110">
        <f t="shared" si="12"/>
        <v>0</v>
      </c>
      <c r="AO27" s="109">
        <f>_xll.DBRW(pFact,pCompany,AO$3,AO$1,$F$1,$A27,"Month")</f>
        <v>220250.59528364</v>
      </c>
      <c r="AP27" s="109">
        <f>_xll.DBRW(pFact,pCompany,AP$3,AP$1,$F$1,$A27,"Month")</f>
        <v>228139.23199775995</v>
      </c>
      <c r="AQ27" s="109">
        <f>_xll.DBRW(pFact,pCompany,AQ$3,AQ$1,$F$1,$A27,"Month")</f>
        <v>303875.24986975006</v>
      </c>
      <c r="AR27" s="109">
        <f>_xll.DBRW(pFact,pCompany,AR$3,AR$1,$F$1,$A27,"Month")</f>
        <v>250427.50756943991</v>
      </c>
      <c r="AS27" s="109">
        <f>_xll.DBRW(pFact,pCompany,AS$3,AS$1,$F$1,$A27,"Month")</f>
        <v>292661.24303821998</v>
      </c>
      <c r="AT27" s="109">
        <f>_xll.DBRW(pFact,pCompany,AT$3,AT$1,$F$1,$A27,"Month")</f>
        <v>346516.94915789994</v>
      </c>
      <c r="AU27" s="109">
        <f>_xll.DBRW(pFact,pCompany,AU$3,AU$1,$F$1,$A27,"Month")</f>
        <v>463686.00316834997</v>
      </c>
      <c r="AV27" s="109">
        <f>_xll.DBRW(pFact,pCompany,AV$3,AV$1,$F$1,$A27,"Month")</f>
        <v>361072.55333193997</v>
      </c>
      <c r="AW27" s="109">
        <f>_xll.DBRW(pFact,pCompany,AW$3,AW$1,$F$1,$A27,"Month")</f>
        <v>316847.8182680399</v>
      </c>
      <c r="AX27" s="109">
        <f>_xll.DBRW(pFact,pCompany,AX$3,AX$1,$F$1,$A27,"Month")</f>
        <v>301656.09533797001</v>
      </c>
      <c r="AY27" s="109">
        <f>_xll.DBRW(pFact,pCompany,AY$3,AY$1,$F$1,$A27,"Month")</f>
        <v>394443.6233312703</v>
      </c>
      <c r="AZ27" s="109">
        <f>_xll.DBRW(pFact,pCompany,AZ$3,AZ$1,$F$1,$A27,"Month")</f>
        <v>451844.38608410966</v>
      </c>
      <c r="BA27" s="109"/>
      <c r="BB27" s="109">
        <f t="shared" si="22"/>
        <v>752265.07715114998</v>
      </c>
      <c r="BC27" s="109">
        <f t="shared" si="23"/>
        <v>889605.69976555987</v>
      </c>
      <c r="BD27" s="109">
        <f t="shared" si="24"/>
        <v>1141606.3747683298</v>
      </c>
      <c r="BE27" s="109">
        <f t="shared" si="25"/>
        <v>1147944.1047533499</v>
      </c>
      <c r="BF27" s="111">
        <f>SUM(BF28:BF32)</f>
        <v>3931421.2564383894</v>
      </c>
      <c r="BG27" s="109"/>
      <c r="BH27" s="109">
        <f>_xll.DBRW(pFact,pCompany,BH$3,BH$1,$F$1,$A27,"Month")</f>
        <v>385507.08620292955</v>
      </c>
      <c r="BI27" s="109">
        <f>_xll.DBRW(pFact,pCompany,BI$3,BI$1,$F$1,$A27,"Month")</f>
        <v>344218.50817904167</v>
      </c>
      <c r="BJ27" s="109">
        <f>_xll.DBRW(pFact,pCompany,BJ$3,BJ$1,$F$1,$A27,"Month")</f>
        <v>416654.01142482163</v>
      </c>
      <c r="BK27" s="109">
        <f>_xll.DBRW(pFact,pCompany,BK$3,BK$1,$F$1,$A27,"Month")</f>
        <v>426840.41908777994</v>
      </c>
      <c r="BL27" s="109">
        <f>_xll.DBRW(pFact,pCompany,BL$3,BL$1,$F$1,$A27,"Month")</f>
        <v>385876.06391226995</v>
      </c>
      <c r="BM27" s="109">
        <f>_xll.DBRW(pFact,pCompany,BM$3,BM$1,$F$1,$A27,"Month")</f>
        <v>343723.20386177994</v>
      </c>
      <c r="BN27" s="109">
        <f>_xll.DBRW(pFact,pCompany,BN$3,BN$1,$F$1,$A27,"Month")</f>
        <v>448657.65146517003</v>
      </c>
      <c r="BO27" s="109">
        <f>_xll.DBRW(pFact,pCompany,BO$3,BO$1,$F$1,$A27,"Month")</f>
        <v>433123.83335411001</v>
      </c>
      <c r="BP27" s="109">
        <f>_xll.DBRW(pFact,pCompany,BP$3,BP$1,$F$1,$A27,"Month")</f>
        <v>401061.01763021998</v>
      </c>
      <c r="BQ27" s="109">
        <f>_xll.DBRW(pFact,pCompany,BQ$3,BQ$1,$F$1,$A27,"Month")</f>
        <v>317223.79191214003</v>
      </c>
      <c r="BR27" s="109">
        <f>_xll.DBRW(pFact,pCompany,BR$3,BR$1,$F$1,$A27,"Month")</f>
        <v>373404.57544848003</v>
      </c>
      <c r="BS27" s="109">
        <f>_xll.DBRW(pFact,pCompany,BS$3,BS$1,$F$1,$A27,"Month")</f>
        <v>398640.22200164996</v>
      </c>
      <c r="BT27" s="109"/>
      <c r="BU27" s="109">
        <f t="shared" si="26"/>
        <v>1146379.6058067929</v>
      </c>
      <c r="BV27" s="109">
        <f t="shared" si="27"/>
        <v>1156439.6868618298</v>
      </c>
      <c r="BW27" s="109">
        <f t="shared" si="28"/>
        <v>1282842.5024494999</v>
      </c>
      <c r="BX27" s="109">
        <f t="shared" si="29"/>
        <v>1089268.58936227</v>
      </c>
      <c r="BY27" s="111">
        <f>SUM(BY28:BY32)</f>
        <v>4674930.3844803935</v>
      </c>
      <c r="BZ27" s="109"/>
      <c r="CA27" s="109">
        <f>_xll.DBRW(pFact,pCompany,CA$3,CA$1,$F$1,$A27,"Month")</f>
        <v>1202390.0646634803</v>
      </c>
      <c r="CB27" s="109">
        <f>_xll.DBRW(pFact,pCompany,CB$3,CB$1,$F$1,$A27,"Month")</f>
        <v>370227.64594893006</v>
      </c>
      <c r="CC27" s="109">
        <f>_xll.DBRW(pFact,pCompany,CC$3,CC$1,$F$1,$A27,"Month")</f>
        <v>0</v>
      </c>
    </row>
    <row r="28" spans="1:81" ht="15" customHeight="1" outlineLevel="1" x14ac:dyDescent="0.25">
      <c r="A28" s="17" t="str">
        <f>_xll.DIMNM(pAccounts,_xll.DIMIX(pAccounts,$F28))</f>
        <v>L1_MSM/VCF Air</v>
      </c>
      <c r="B28" s="6" t="s">
        <v>61</v>
      </c>
      <c r="C28" s="6" t="s">
        <v>35</v>
      </c>
      <c r="E28" s="17">
        <v>17</v>
      </c>
      <c r="F28" s="50" t="s">
        <v>62</v>
      </c>
      <c r="G28" s="119">
        <f>_xll.DBRW(pFact,pCompany,G$3,G$1,$F$1,$A28,"Month")</f>
        <v>367464.40745216026</v>
      </c>
      <c r="H28" s="119">
        <f>_xll.DBRW(pFact,pCompany,H$3,H$1,$F$1,$A28,"Month")</f>
        <v>437075.4137916597</v>
      </c>
      <c r="I28" s="119">
        <f>_xll.DBRW(pFact,pCompany,I$3,I$1,$F$1,$A28,"Month")</f>
        <v>384179.24019736005</v>
      </c>
      <c r="J28" s="120"/>
      <c r="K28" s="121">
        <f>_xll.DBRW(pFact,pCompany,K$3,K$1,$F$1,$A28,"Month")</f>
        <v>319485.90895453998</v>
      </c>
      <c r="L28" s="119">
        <f>_xll.DBRW(pFact,pCompany,$K$3,L$1,$F$1,$A28,"Month")</f>
        <v>364150.37234788947</v>
      </c>
      <c r="M28" s="119">
        <f>_xll.DBRW(pFact,pCompany,M$3,M$1,$F$1,$A28,"Month")</f>
        <v>260782.62563018996</v>
      </c>
      <c r="N28" s="119">
        <f t="shared" si="16"/>
        <v>-44664.463393349492</v>
      </c>
      <c r="O28" s="110"/>
      <c r="P28" s="119">
        <f t="shared" si="30"/>
        <v>703665.14915190008</v>
      </c>
      <c r="Q28" s="119">
        <f t="shared" si="31"/>
        <v>774385.74138352205</v>
      </c>
      <c r="R28" s="119">
        <f t="shared" si="32"/>
        <v>501027.23097616993</v>
      </c>
      <c r="S28" s="119">
        <f t="shared" si="17"/>
        <v>-70720.592231621966</v>
      </c>
      <c r="T28" s="119"/>
      <c r="U28" s="110"/>
      <c r="V28" s="119">
        <f>_xll.DBRW(pFact,pCompany,V$3,V$1,$F$1,$A28,"Month")</f>
        <v>384179.24019736005</v>
      </c>
      <c r="W28" s="119">
        <f>_xll.DBRW(pFact,pCompany,W$3,W$1,$F$1,$A28,"Month")</f>
        <v>319485.90895453998</v>
      </c>
      <c r="X28" s="119">
        <f>_xll.DBRW(pFact,pCompany,X$3,X$1,$F$1,$A28,"Month")</f>
        <v>0</v>
      </c>
      <c r="Y28" s="119">
        <f>_xll.DBRW(pFact,pCompany,Y$3,Y$1,$F$1,$A28,"Month")</f>
        <v>0</v>
      </c>
      <c r="Z28" s="119">
        <f>_xll.DBRW(pFact,pCompany,Z$3,Z$1,$F$1,$A28,"Month")</f>
        <v>0</v>
      </c>
      <c r="AA28" s="119">
        <f>_xll.DBRW(pFact,pCompany,AA$3,AA$1,$F$1,$A28,"Month")</f>
        <v>0</v>
      </c>
      <c r="AB28" s="119">
        <f>_xll.DBRW(pFact,pCompany,AB$3,AB$1,$F$1,$A28,"Month")</f>
        <v>0</v>
      </c>
      <c r="AC28" s="119">
        <f>_xll.DBRW(pFact,pCompany,AC$3,AC$1,$F$1,$A28,"Month")</f>
        <v>0</v>
      </c>
      <c r="AD28" s="119">
        <f>_xll.DBRW(pFact,pCompany,AD$3,AD$1,$F$1,$A28,"Month")</f>
        <v>0</v>
      </c>
      <c r="AE28" s="119">
        <f>_xll.DBRW(pFact,pCompany,AE$3,AE$1,$F$1,$A28,"Month")</f>
        <v>0</v>
      </c>
      <c r="AF28" s="119">
        <f>_xll.DBRW(pFact,pCompany,AF$3,AF$1,$F$1,$A28,"Month")</f>
        <v>0</v>
      </c>
      <c r="AG28" s="119">
        <f>_xll.DBRW(pFact,pCompany,AG$3,AG$1,$F$1,$A28,"Month")</f>
        <v>0</v>
      </c>
      <c r="AH28" s="119"/>
      <c r="AI28" s="119">
        <f t="shared" si="18"/>
        <v>703665.14915190008</v>
      </c>
      <c r="AJ28" s="119">
        <f t="shared" si="19"/>
        <v>0</v>
      </c>
      <c r="AK28" s="119">
        <f t="shared" si="20"/>
        <v>0</v>
      </c>
      <c r="AL28" s="119">
        <f t="shared" si="21"/>
        <v>0</v>
      </c>
      <c r="AM28" s="121">
        <f t="shared" ref="AM28:AM36" si="33">SUM(AI28:AL28)</f>
        <v>703665.14915190008</v>
      </c>
      <c r="AN28" s="110">
        <f t="shared" si="12"/>
        <v>0</v>
      </c>
      <c r="AO28" s="119">
        <f>_xll.DBRW(pFact,pCompany,AO$3,AO$1,$F$1,$A28,"Month")</f>
        <v>240244.60534598</v>
      </c>
      <c r="AP28" s="119">
        <f>_xll.DBRW(pFact,pCompany,AP$3,AP$1,$F$1,$A28,"Month")</f>
        <v>260782.62563018996</v>
      </c>
      <c r="AQ28" s="119">
        <f>_xll.DBRW(pFact,pCompany,AQ$3,AQ$1,$F$1,$A28,"Month")</f>
        <v>246798.38057982002</v>
      </c>
      <c r="AR28" s="119">
        <f>_xll.DBRW(pFact,pCompany,AR$3,AR$1,$F$1,$A28,"Month")</f>
        <v>230058.64149639994</v>
      </c>
      <c r="AS28" s="119">
        <f>_xll.DBRW(pFact,pCompany,AS$3,AS$1,$F$1,$A28,"Month")</f>
        <v>279234.51754069002</v>
      </c>
      <c r="AT28" s="119">
        <f>_xll.DBRW(pFact,pCompany,AT$3,AT$1,$F$1,$A28,"Month")</f>
        <v>286989.96479110001</v>
      </c>
      <c r="AU28" s="119">
        <f>_xll.DBRW(pFact,pCompany,AU$3,AU$1,$F$1,$A28,"Month")</f>
        <v>441946.66889229999</v>
      </c>
      <c r="AV28" s="119">
        <f>_xll.DBRW(pFact,pCompany,AV$3,AV$1,$F$1,$A28,"Month")</f>
        <v>335730.55553186999</v>
      </c>
      <c r="AW28" s="119">
        <f>_xll.DBRW(pFact,pCompany,AW$3,AW$1,$F$1,$A28,"Month")</f>
        <v>357155.70240858989</v>
      </c>
      <c r="AX28" s="119">
        <f>_xll.DBRW(pFact,pCompany,AX$3,AX$1,$F$1,$A28,"Month")</f>
        <v>209520.69095925</v>
      </c>
      <c r="AY28" s="119">
        <f>_xll.DBRW(pFact,pCompany,AY$3,AY$1,$F$1,$A28,"Month")</f>
        <v>367464.40745216026</v>
      </c>
      <c r="AZ28" s="119">
        <f>_xll.DBRW(pFact,pCompany,AZ$3,AZ$1,$F$1,$A28,"Month")</f>
        <v>437075.4137916597</v>
      </c>
      <c r="BA28" s="119"/>
      <c r="BB28" s="119">
        <f t="shared" si="22"/>
        <v>747825.61155598995</v>
      </c>
      <c r="BC28" s="119">
        <f t="shared" si="23"/>
        <v>796283.12382818991</v>
      </c>
      <c r="BD28" s="119">
        <f t="shared" si="24"/>
        <v>1134832.9268327598</v>
      </c>
      <c r="BE28" s="119">
        <f t="shared" si="25"/>
        <v>1014060.5122030699</v>
      </c>
      <c r="BF28" s="121">
        <f t="shared" ref="BF28:BF36" si="34">SUM(BB28:BE28)</f>
        <v>3693002.1744200094</v>
      </c>
      <c r="BG28" s="119"/>
      <c r="BH28" s="119">
        <f>_xll.DBRW(pFact,pCompany,BH$3,BH$1,$F$1,$A28,"Month")</f>
        <v>410235.36903563264</v>
      </c>
      <c r="BI28" s="119">
        <f>_xll.DBRW(pFact,pCompany,BI$3,BI$1,$F$1,$A28,"Month")</f>
        <v>364150.37234788947</v>
      </c>
      <c r="BJ28" s="119">
        <f>_xll.DBRW(pFact,pCompany,BJ$3,BJ$1,$F$1,$A28,"Month")</f>
        <v>433834.02213805355</v>
      </c>
      <c r="BK28" s="119">
        <f>_xll.DBRW(pFact,pCompany,BK$3,BK$1,$F$1,$A28,"Month")</f>
        <v>453483.88617976994</v>
      </c>
      <c r="BL28" s="119">
        <f>_xll.DBRW(pFact,pCompany,BL$3,BL$1,$F$1,$A28,"Month")</f>
        <v>409403.46918369998</v>
      </c>
      <c r="BM28" s="119">
        <f>_xll.DBRW(pFact,pCompany,BM$3,BM$1,$F$1,$A28,"Month")</f>
        <v>372356.11768184998</v>
      </c>
      <c r="BN28" s="119">
        <f>_xll.DBRW(pFact,pCompany,BN$3,BN$1,$F$1,$A28,"Month")</f>
        <v>457224.91079259</v>
      </c>
      <c r="BO28" s="119">
        <f>_xll.DBRW(pFact,pCompany,BO$3,BO$1,$F$1,$A28,"Month")</f>
        <v>445443.51163187</v>
      </c>
      <c r="BP28" s="119">
        <f>_xll.DBRW(pFact,pCompany,BP$3,BP$1,$F$1,$A28,"Month")</f>
        <v>413935.06137403997</v>
      </c>
      <c r="BQ28" s="119">
        <f>_xll.DBRW(pFact,pCompany,BQ$3,BQ$1,$F$1,$A28,"Month")</f>
        <v>334035.40380745003</v>
      </c>
      <c r="BR28" s="119">
        <f>_xll.DBRW(pFact,pCompany,BR$3,BR$1,$F$1,$A28,"Month")</f>
        <v>390651.72701035003</v>
      </c>
      <c r="BS28" s="119">
        <f>_xll.DBRW(pFact,pCompany,BS$3,BS$1,$F$1,$A28,"Month")</f>
        <v>411355.33210365998</v>
      </c>
      <c r="BT28" s="119"/>
      <c r="BU28" s="119">
        <f t="shared" si="26"/>
        <v>1208219.7635215756</v>
      </c>
      <c r="BV28" s="119">
        <f t="shared" si="27"/>
        <v>1235243.4730453198</v>
      </c>
      <c r="BW28" s="119">
        <f t="shared" si="28"/>
        <v>1316603.4837985002</v>
      </c>
      <c r="BX28" s="119">
        <f t="shared" si="29"/>
        <v>1136042.4629214602</v>
      </c>
      <c r="BY28" s="121">
        <f t="shared" ref="BY28:BY36" si="35">SUM(BU28:BX28)</f>
        <v>4896109.1832868559</v>
      </c>
      <c r="BZ28" s="119"/>
      <c r="CA28" s="119">
        <f>_xll.DBRW(pFact,pCompany,CA$3,CA$1,$F$1,$A28,"Month")</f>
        <v>1094189.2813859601</v>
      </c>
      <c r="CB28" s="119">
        <f>_xll.DBRW(pFact,pCompany,CB$3,CB$1,$F$1,$A28,"Month")</f>
        <v>361559.56868306</v>
      </c>
      <c r="CC28" s="119">
        <f>_xll.DBRW(pFact,pCompany,CC$3,CC$1,$F$1,$A28,"Month")</f>
        <v>0</v>
      </c>
    </row>
    <row r="29" spans="1:81" ht="15" customHeight="1" outlineLevel="1" x14ac:dyDescent="0.25">
      <c r="A29" s="17" t="str">
        <f>_xll.DIMNM(pAccounts,_xll.DIMIX(pAccounts,$F29))</f>
        <v>L1_MSM/VCF Hotel</v>
      </c>
      <c r="B29" s="6" t="s">
        <v>63</v>
      </c>
      <c r="C29" s="6" t="s">
        <v>38</v>
      </c>
      <c r="E29" s="17">
        <v>18</v>
      </c>
      <c r="F29" s="50" t="s">
        <v>64</v>
      </c>
      <c r="G29" s="119">
        <f>_xll.DBRW(pFact,pCompany,G$3,G$1,$F$1,$A29,"Month")</f>
        <v>25034.794938000006</v>
      </c>
      <c r="H29" s="119">
        <f>_xll.DBRW(pFact,pCompany,H$3,H$1,$F$1,$A29,"Month")</f>
        <v>12944.640953239996</v>
      </c>
      <c r="I29" s="119">
        <f>_xll.DBRW(pFact,pCompany,I$3,I$1,$F$1,$A29,"Month")</f>
        <v>35992.706497089996</v>
      </c>
      <c r="J29" s="120"/>
      <c r="K29" s="121">
        <f>_xll.DBRW(pFact,pCompany,K$3,K$1,$F$1,$A29,"Month")</f>
        <v>29791.77794557</v>
      </c>
      <c r="L29" s="119">
        <f>_xll.DBRW(pFact,pCompany,$K$3,L$1,$F$1,$A29,"Month")</f>
        <v>-25616.999620467799</v>
      </c>
      <c r="M29" s="119">
        <f>_xll.DBRW(pFact,pCompany,M$3,M$1,$F$1,$A29,"Month")</f>
        <v>9946.5453131600007</v>
      </c>
      <c r="N29" s="119">
        <f t="shared" si="16"/>
        <v>55408.777566037796</v>
      </c>
      <c r="O29" s="110"/>
      <c r="P29" s="119">
        <f t="shared" si="30"/>
        <v>65784.484442660003</v>
      </c>
      <c r="Q29" s="119">
        <f t="shared" si="31"/>
        <v>-51278.826365890898</v>
      </c>
      <c r="R29" s="119">
        <f t="shared" si="32"/>
        <v>-11030.49642598</v>
      </c>
      <c r="S29" s="119">
        <f t="shared" si="17"/>
        <v>117063.3108085509</v>
      </c>
      <c r="T29" s="119"/>
      <c r="U29" s="110"/>
      <c r="V29" s="119">
        <f>_xll.DBRW(pFact,pCompany,V$3,V$1,$F$1,$A29,"Month")</f>
        <v>35992.706497089996</v>
      </c>
      <c r="W29" s="119">
        <f>_xll.DBRW(pFact,pCompany,W$3,W$1,$F$1,$A29,"Month")</f>
        <v>29791.77794557</v>
      </c>
      <c r="X29" s="119">
        <f>_xll.DBRW(pFact,pCompany,X$3,X$1,$F$1,$A29,"Month")</f>
        <v>0</v>
      </c>
      <c r="Y29" s="119">
        <f>_xll.DBRW(pFact,pCompany,Y$3,Y$1,$F$1,$A29,"Month")</f>
        <v>0</v>
      </c>
      <c r="Z29" s="119">
        <f>_xll.DBRW(pFact,pCompany,Z$3,Z$1,$F$1,$A29,"Month")</f>
        <v>0</v>
      </c>
      <c r="AA29" s="119">
        <f>_xll.DBRW(pFact,pCompany,AA$3,AA$1,$F$1,$A29,"Month")</f>
        <v>0</v>
      </c>
      <c r="AB29" s="119">
        <f>_xll.DBRW(pFact,pCompany,AB$3,AB$1,$F$1,$A29,"Month")</f>
        <v>0</v>
      </c>
      <c r="AC29" s="119">
        <f>_xll.DBRW(pFact,pCompany,AC$3,AC$1,$F$1,$A29,"Month")</f>
        <v>0</v>
      </c>
      <c r="AD29" s="119">
        <f>_xll.DBRW(pFact,pCompany,AD$3,AD$1,$F$1,$A29,"Month")</f>
        <v>0</v>
      </c>
      <c r="AE29" s="119">
        <f>_xll.DBRW(pFact,pCompany,AE$3,AE$1,$F$1,$A29,"Month")</f>
        <v>0</v>
      </c>
      <c r="AF29" s="119">
        <f>_xll.DBRW(pFact,pCompany,AF$3,AF$1,$F$1,$A29,"Month")</f>
        <v>0</v>
      </c>
      <c r="AG29" s="119">
        <f>_xll.DBRW(pFact,pCompany,AG$3,AG$1,$F$1,$A29,"Month")</f>
        <v>0</v>
      </c>
      <c r="AH29" s="119"/>
      <c r="AI29" s="119">
        <f t="shared" si="18"/>
        <v>65784.484442660003</v>
      </c>
      <c r="AJ29" s="119">
        <f t="shared" si="19"/>
        <v>0</v>
      </c>
      <c r="AK29" s="119">
        <f t="shared" si="20"/>
        <v>0</v>
      </c>
      <c r="AL29" s="119">
        <f t="shared" si="21"/>
        <v>0</v>
      </c>
      <c r="AM29" s="121">
        <f t="shared" si="33"/>
        <v>65784.484442660003</v>
      </c>
      <c r="AN29" s="110">
        <f t="shared" si="12"/>
        <v>0</v>
      </c>
      <c r="AO29" s="119">
        <f>_xll.DBRW(pFact,pCompany,AO$3,AO$1,$F$1,$A29,"Month")</f>
        <v>-20977.041739140001</v>
      </c>
      <c r="AP29" s="119">
        <f>_xll.DBRW(pFact,pCompany,AP$3,AP$1,$F$1,$A29,"Month")</f>
        <v>9946.5453131600007</v>
      </c>
      <c r="AQ29" s="119">
        <f>_xll.DBRW(pFact,pCompany,AQ$3,AQ$1,$F$1,$A29,"Month")</f>
        <v>19753.56481322</v>
      </c>
      <c r="AR29" s="119">
        <f>_xll.DBRW(pFact,pCompany,AR$3,AR$1,$F$1,$A29,"Month")</f>
        <v>16456.434439069999</v>
      </c>
      <c r="AS29" s="119">
        <f>_xll.DBRW(pFact,pCompany,AS$3,AS$1,$F$1,$A29,"Month")</f>
        <v>12799.24234343</v>
      </c>
      <c r="AT29" s="119">
        <f>_xll.DBRW(pFact,pCompany,AT$3,AT$1,$F$1,$A29,"Month")</f>
        <v>58522.212502349998</v>
      </c>
      <c r="AU29" s="119">
        <f>_xll.DBRW(pFact,pCompany,AU$3,AU$1,$F$1,$A29,"Month")</f>
        <v>21252.183887670006</v>
      </c>
      <c r="AV29" s="119">
        <f>_xll.DBRW(pFact,pCompany,AV$3,AV$1,$F$1,$A29,"Month")</f>
        <v>23784.3519505</v>
      </c>
      <c r="AW29" s="119">
        <f>_xll.DBRW(pFact,pCompany,AW$3,AW$1,$F$1,$A29,"Month")</f>
        <v>-41304.500964769992</v>
      </c>
      <c r="AX29" s="119">
        <f>_xll.DBRW(pFact,pCompany,AX$3,AX$1,$F$1,$A29,"Month")</f>
        <v>91404.059530939965</v>
      </c>
      <c r="AY29" s="119">
        <f>_xll.DBRW(pFact,pCompany,AY$3,AY$1,$F$1,$A29,"Month")</f>
        <v>25034.794938000006</v>
      </c>
      <c r="AZ29" s="119">
        <f>_xll.DBRW(pFact,pCompany,AZ$3,AZ$1,$F$1,$A29,"Month")</f>
        <v>12944.640953239996</v>
      </c>
      <c r="BA29" s="119"/>
      <c r="BB29" s="119">
        <f t="shared" si="22"/>
        <v>8723.0683872400004</v>
      </c>
      <c r="BC29" s="119">
        <f t="shared" si="23"/>
        <v>87777.889284849996</v>
      </c>
      <c r="BD29" s="119">
        <f t="shared" si="24"/>
        <v>3732.0348734000145</v>
      </c>
      <c r="BE29" s="119">
        <f t="shared" si="25"/>
        <v>129383.49542217997</v>
      </c>
      <c r="BF29" s="121">
        <f t="shared" si="34"/>
        <v>229616.48796766996</v>
      </c>
      <c r="BG29" s="119"/>
      <c r="BH29" s="119">
        <f>_xll.DBRW(pFact,pCompany,BH$3,BH$1,$F$1,$A29,"Month")</f>
        <v>-25661.826745423099</v>
      </c>
      <c r="BI29" s="119">
        <f>_xll.DBRW(pFact,pCompany,BI$3,BI$1,$F$1,$A29,"Month")</f>
        <v>-25616.999620467799</v>
      </c>
      <c r="BJ29" s="119">
        <f>_xll.DBRW(pFact,pCompany,BJ$3,BJ$1,$F$1,$A29,"Month")</f>
        <v>-23272.541462951904</v>
      </c>
      <c r="BK29" s="119">
        <f>_xll.DBRW(pFact,pCompany,BK$3,BK$1,$F$1,$A29,"Month")</f>
        <v>-27582.176104359998</v>
      </c>
      <c r="BL29" s="119">
        <f>_xll.DBRW(pFact,pCompany,BL$3,BL$1,$F$1,$A29,"Month")</f>
        <v>-24368.809047489995</v>
      </c>
      <c r="BM29" s="119">
        <f>_xll.DBRW(pFact,pCompany,BM$3,BM$1,$F$1,$A29,"Month")</f>
        <v>-29375.516075819996</v>
      </c>
      <c r="BN29" s="119">
        <f>_xll.DBRW(pFact,pCompany,BN$3,BN$1,$F$1,$A29,"Month")</f>
        <v>-9636.3356939399964</v>
      </c>
      <c r="BO29" s="119">
        <f>_xll.DBRW(pFact,pCompany,BO$3,BO$1,$F$1,$A29,"Month")</f>
        <v>-13389.893382349994</v>
      </c>
      <c r="BP29" s="119">
        <f>_xll.DBRW(pFact,pCompany,BP$3,BP$1,$F$1,$A29,"Month")</f>
        <v>-13869.155405520003</v>
      </c>
      <c r="BQ29" s="119">
        <f>_xll.DBRW(pFact,pCompany,BQ$3,BQ$1,$F$1,$A29,"Month")</f>
        <v>-17599.900265229993</v>
      </c>
      <c r="BR29" s="119">
        <f>_xll.DBRW(pFact,pCompany,BR$3,BR$1,$F$1,$A29,"Month")</f>
        <v>-18230.046389599996</v>
      </c>
      <c r="BS29" s="119">
        <f>_xll.DBRW(pFact,pCompany,BS$3,BS$1,$F$1,$A29,"Month")</f>
        <v>-13707.63650891</v>
      </c>
      <c r="BT29" s="119"/>
      <c r="BU29" s="119">
        <f t="shared" si="26"/>
        <v>-74551.367828842805</v>
      </c>
      <c r="BV29" s="119">
        <f t="shared" si="27"/>
        <v>-81326.501227669985</v>
      </c>
      <c r="BW29" s="119">
        <f t="shared" si="28"/>
        <v>-36895.38448180999</v>
      </c>
      <c r="BX29" s="119">
        <f t="shared" si="29"/>
        <v>-49537.58316373999</v>
      </c>
      <c r="BY29" s="121">
        <f t="shared" si="35"/>
        <v>-242310.83670206275</v>
      </c>
      <c r="BZ29" s="119"/>
      <c r="CA29" s="119">
        <f>_xll.DBRW(pFact,pCompany,CA$3,CA$1,$F$1,$A29,"Month")</f>
        <v>106157.16825627</v>
      </c>
      <c r="CB29" s="119">
        <f>_xll.DBRW(pFact,pCompany,CB$3,CB$1,$F$1,$A29,"Month")</f>
        <v>4671.5822049700027</v>
      </c>
      <c r="CC29" s="119">
        <f>_xll.DBRW(pFact,pCompany,CC$3,CC$1,$F$1,$A29,"Month")</f>
        <v>0</v>
      </c>
    </row>
    <row r="30" spans="1:81" ht="15" customHeight="1" outlineLevel="1" x14ac:dyDescent="0.25">
      <c r="A30" s="17" t="str">
        <f>_xll.DIMNM(pAccounts,_xll.DIMIX(pAccounts,$F30))</f>
        <v>L1_MSM/VCF Car</v>
      </c>
      <c r="B30" s="6" t="s">
        <v>65</v>
      </c>
      <c r="C30" s="6" t="s">
        <v>41</v>
      </c>
      <c r="E30" s="17">
        <v>19</v>
      </c>
      <c r="F30" s="50" t="s">
        <v>66</v>
      </c>
      <c r="G30" s="119">
        <f>_xll.DBRW(pFact,pCompany,G$3,G$1,$F$1,$A30,"Month")</f>
        <v>-14.34156029000053</v>
      </c>
      <c r="H30" s="119">
        <f>_xll.DBRW(pFact,pCompany,H$3,H$1,$F$1,$A30,"Month")</f>
        <v>389.42808878000011</v>
      </c>
      <c r="I30" s="119">
        <f>_xll.DBRW(pFact,pCompany,I$3,I$1,$F$1,$A30,"Month")</f>
        <v>324.43882144999998</v>
      </c>
      <c r="J30" s="120"/>
      <c r="K30" s="121">
        <f>_xll.DBRW(pFact,pCompany,K$3,K$1,$F$1,$A30,"Month")</f>
        <v>-311.25588684999985</v>
      </c>
      <c r="L30" s="119">
        <f>_xll.DBRW(pFact,pCompany,$K$3,L$1,$F$1,$A30,"Month")</f>
        <v>361.69614602999997</v>
      </c>
      <c r="M30" s="119">
        <f>_xll.DBRW(pFact,pCompany,M$3,M$1,$F$1,$A30,"Month")</f>
        <v>-43989.924951199995</v>
      </c>
      <c r="N30" s="119">
        <f t="shared" si="16"/>
        <v>-672.95203287999982</v>
      </c>
      <c r="O30" s="110"/>
      <c r="P30" s="119">
        <f t="shared" si="30"/>
        <v>13.182934600000124</v>
      </c>
      <c r="Q30" s="119">
        <f t="shared" si="31"/>
        <v>770.11830334000001</v>
      </c>
      <c r="R30" s="119">
        <f t="shared" si="32"/>
        <v>-43752.584951199999</v>
      </c>
      <c r="S30" s="119">
        <f t="shared" si="17"/>
        <v>-756.93536873999983</v>
      </c>
      <c r="T30" s="119"/>
      <c r="U30" s="110"/>
      <c r="V30" s="119">
        <f>_xll.DBRW(pFact,pCompany,V$3,V$1,$F$1,$A30,"Month")</f>
        <v>324.43882144999998</v>
      </c>
      <c r="W30" s="119">
        <f>_xll.DBRW(pFact,pCompany,W$3,W$1,$F$1,$A30,"Month")</f>
        <v>-311.25588684999985</v>
      </c>
      <c r="X30" s="119">
        <f>_xll.DBRW(pFact,pCompany,X$3,X$1,$F$1,$A30,"Month")</f>
        <v>0</v>
      </c>
      <c r="Y30" s="119">
        <f>_xll.DBRW(pFact,pCompany,Y$3,Y$1,$F$1,$A30,"Month")</f>
        <v>0</v>
      </c>
      <c r="Z30" s="119">
        <f>_xll.DBRW(pFact,pCompany,Z$3,Z$1,$F$1,$A30,"Month")</f>
        <v>0</v>
      </c>
      <c r="AA30" s="119">
        <f>_xll.DBRW(pFact,pCompany,AA$3,AA$1,$F$1,$A30,"Month")</f>
        <v>0</v>
      </c>
      <c r="AB30" s="119">
        <f>_xll.DBRW(pFact,pCompany,AB$3,AB$1,$F$1,$A30,"Month")</f>
        <v>0</v>
      </c>
      <c r="AC30" s="119">
        <f>_xll.DBRW(pFact,pCompany,AC$3,AC$1,$F$1,$A30,"Month")</f>
        <v>0</v>
      </c>
      <c r="AD30" s="119">
        <f>_xll.DBRW(pFact,pCompany,AD$3,AD$1,$F$1,$A30,"Month")</f>
        <v>0</v>
      </c>
      <c r="AE30" s="119">
        <f>_xll.DBRW(pFact,pCompany,AE$3,AE$1,$F$1,$A30,"Month")</f>
        <v>0</v>
      </c>
      <c r="AF30" s="119">
        <f>_xll.DBRW(pFact,pCompany,AF$3,AF$1,$F$1,$A30,"Month")</f>
        <v>0</v>
      </c>
      <c r="AG30" s="119">
        <f>_xll.DBRW(pFact,pCompany,AG$3,AG$1,$F$1,$A30,"Month")</f>
        <v>0</v>
      </c>
      <c r="AH30" s="119"/>
      <c r="AI30" s="119">
        <f t="shared" si="18"/>
        <v>13.182934600000124</v>
      </c>
      <c r="AJ30" s="119">
        <f t="shared" si="19"/>
        <v>0</v>
      </c>
      <c r="AK30" s="119">
        <f t="shared" si="20"/>
        <v>0</v>
      </c>
      <c r="AL30" s="119">
        <f t="shared" si="21"/>
        <v>0</v>
      </c>
      <c r="AM30" s="121">
        <f t="shared" si="33"/>
        <v>13.182934600000124</v>
      </c>
      <c r="AN30" s="110">
        <f t="shared" si="12"/>
        <v>0</v>
      </c>
      <c r="AO30" s="119">
        <f>_xll.DBRW(pFact,pCompany,AO$3,AO$1,$F$1,$A30,"Month")</f>
        <v>237.34</v>
      </c>
      <c r="AP30" s="119">
        <f>_xll.DBRW(pFact,pCompany,AP$3,AP$1,$F$1,$A30,"Month")</f>
        <v>-43989.924951199995</v>
      </c>
      <c r="AQ30" s="119">
        <f>_xll.DBRW(pFact,pCompany,AQ$3,AQ$1,$F$1,$A30,"Month")</f>
        <v>35813.577062709999</v>
      </c>
      <c r="AR30" s="119">
        <f>_xll.DBRW(pFact,pCompany,AR$3,AR$1,$F$1,$A30,"Month")</f>
        <v>40.779999999996939</v>
      </c>
      <c r="AS30" s="119">
        <f>_xll.DBRW(pFact,pCompany,AS$3,AS$1,$F$1,$A30,"Month")</f>
        <v>-322.81124431999956</v>
      </c>
      <c r="AT30" s="119">
        <f>_xll.DBRW(pFact,pCompany,AT$3,AT$1,$F$1,$A30,"Month")</f>
        <v>-131.65538820000063</v>
      </c>
      <c r="AU30" s="119">
        <f>_xll.DBRW(pFact,pCompany,AU$3,AU$1,$F$1,$A30,"Month")</f>
        <v>388.91261171000053</v>
      </c>
      <c r="AV30" s="119">
        <f>_xll.DBRW(pFact,pCompany,AV$3,AV$1,$F$1,$A30,"Month")</f>
        <v>484.6089804199994</v>
      </c>
      <c r="AW30" s="119">
        <f>_xll.DBRW(pFact,pCompany,AW$3,AW$1,$F$1,$A30,"Month")</f>
        <v>389.38533656000021</v>
      </c>
      <c r="AX30" s="119">
        <f>_xll.DBRW(pFact,pCompany,AX$3,AX$1,$F$1,$A30,"Month")</f>
        <v>224.44964050000053</v>
      </c>
      <c r="AY30" s="119">
        <f>_xll.DBRW(pFact,pCompany,AY$3,AY$1,$F$1,$A30,"Month")</f>
        <v>-14.34156029000053</v>
      </c>
      <c r="AZ30" s="119">
        <f>_xll.DBRW(pFact,pCompany,AZ$3,AZ$1,$F$1,$A30,"Month")</f>
        <v>389.42808878000011</v>
      </c>
      <c r="BA30" s="119"/>
      <c r="BB30" s="119">
        <f t="shared" si="22"/>
        <v>-7939.0078884899995</v>
      </c>
      <c r="BC30" s="119">
        <f t="shared" si="23"/>
        <v>-413.68663252000323</v>
      </c>
      <c r="BD30" s="119">
        <f t="shared" si="24"/>
        <v>1262.9069286900001</v>
      </c>
      <c r="BE30" s="119">
        <f t="shared" si="25"/>
        <v>599.53616899000008</v>
      </c>
      <c r="BF30" s="121">
        <f t="shared" si="34"/>
        <v>-6490.2514233300017</v>
      </c>
      <c r="BG30" s="119"/>
      <c r="BH30" s="119">
        <f>_xll.DBRW(pFact,pCompany,BH$3,BH$1,$F$1,$A30,"Month")</f>
        <v>408.42215730999999</v>
      </c>
      <c r="BI30" s="119">
        <f>_xll.DBRW(pFact,pCompany,BI$3,BI$1,$F$1,$A30,"Month")</f>
        <v>361.69614602999997</v>
      </c>
      <c r="BJ30" s="119">
        <f>_xll.DBRW(pFact,pCompany,BJ$3,BJ$1,$F$1,$A30,"Month")</f>
        <v>394.29213211000001</v>
      </c>
      <c r="BK30" s="119">
        <f>_xll.DBRW(pFact,pCompany,BK$3,BK$1,$F$1,$A30,"Month")</f>
        <v>410.42314498999997</v>
      </c>
      <c r="BL30" s="119">
        <f>_xll.DBRW(pFact,pCompany,BL$3,BL$1,$F$1,$A30,"Month")</f>
        <v>357.74555062999997</v>
      </c>
      <c r="BM30" s="119">
        <f>_xll.DBRW(pFact,pCompany,BM$3,BM$1,$F$1,$A30,"Month")</f>
        <v>324.58636510999997</v>
      </c>
      <c r="BN30" s="119">
        <f>_xll.DBRW(pFact,pCompany,BN$3,BN$1,$F$1,$A30,"Month")</f>
        <v>437.60306331000004</v>
      </c>
      <c r="BO30" s="119">
        <f>_xll.DBRW(pFact,pCompany,BO$3,BO$1,$F$1,$A30,"Month")</f>
        <v>447.95384887</v>
      </c>
      <c r="BP30" s="119">
        <f>_xll.DBRW(pFact,pCompany,BP$3,BP$1,$F$1,$A30,"Month")</f>
        <v>420.02242131000003</v>
      </c>
      <c r="BQ30" s="119">
        <f>_xll.DBRW(pFact,pCompany,BQ$3,BQ$1,$F$1,$A30,"Month")</f>
        <v>341.69861122999998</v>
      </c>
      <c r="BR30" s="119">
        <f>_xll.DBRW(pFact,pCompany,BR$3,BR$1,$F$1,$A30,"Month")</f>
        <v>425.97300615</v>
      </c>
      <c r="BS30" s="119">
        <f>_xll.DBRW(pFact,pCompany,BS$3,BS$1,$F$1,$A30,"Month")</f>
        <v>417.56031135000001</v>
      </c>
      <c r="BT30" s="119"/>
      <c r="BU30" s="119">
        <f t="shared" si="26"/>
        <v>1164.41043545</v>
      </c>
      <c r="BV30" s="119">
        <f t="shared" si="27"/>
        <v>1092.75506073</v>
      </c>
      <c r="BW30" s="119">
        <f t="shared" si="28"/>
        <v>1305.57933349</v>
      </c>
      <c r="BX30" s="119">
        <f t="shared" si="29"/>
        <v>1185.2319287300002</v>
      </c>
      <c r="BY30" s="121">
        <f t="shared" si="35"/>
        <v>4747.9767584000001</v>
      </c>
      <c r="BZ30" s="119"/>
      <c r="CA30" s="119">
        <f>_xll.DBRW(pFact,pCompany,CA$3,CA$1,$F$1,$A30,"Month")</f>
        <v>-2219.0694226900005</v>
      </c>
      <c r="CB30" s="119">
        <f>_xll.DBRW(pFact,pCompany,CB$3,CB$1,$F$1,$A30,"Month")</f>
        <v>-197.32311813999999</v>
      </c>
      <c r="CC30" s="119">
        <f>_xll.DBRW(pFact,pCompany,CC$3,CC$1,$F$1,$A30,"Month")</f>
        <v>0</v>
      </c>
    </row>
    <row r="31" spans="1:81" ht="15" customHeight="1" outlineLevel="1" x14ac:dyDescent="0.25">
      <c r="A31" s="17" t="str">
        <f>_xll.DIMNM(pAccounts,_xll.DIMIX(pAccounts,$F31))</f>
        <v>L1_MSM/VCF Land Other</v>
      </c>
      <c r="B31" s="6" t="s">
        <v>67</v>
      </c>
      <c r="C31" s="6" t="s">
        <v>44</v>
      </c>
      <c r="E31" s="17">
        <v>20</v>
      </c>
      <c r="F31" s="50" t="s">
        <v>68</v>
      </c>
      <c r="G31" s="119">
        <f>_xll.DBRW(pFact,pCompany,G$3,G$1,$F$1,$A31,"Month")</f>
        <v>160.92796045999989</v>
      </c>
      <c r="H31" s="119">
        <f>_xll.DBRW(pFact,pCompany,H$3,H$1,$F$1,$A31,"Month")</f>
        <v>225.27354661000004</v>
      </c>
      <c r="I31" s="119">
        <f>_xll.DBRW(pFact,pCompany,I$3,I$1,$F$1,$A31,"Month")</f>
        <v>276.24280371999998</v>
      </c>
      <c r="J31" s="120"/>
      <c r="K31" s="121">
        <f>_xll.DBRW(pFact,pCompany,K$3,K$1,$F$1,$A31,"Month")</f>
        <v>99.235337839999985</v>
      </c>
      <c r="L31" s="119">
        <f>_xll.DBRW(pFact,pCompany,$K$3,L$1,$F$1,$A31,"Month")</f>
        <v>170.80134805</v>
      </c>
      <c r="M31" s="119">
        <f>_xll.DBRW(pFact,pCompany,M$3,M$1,$F$1,$A31,"Month")</f>
        <v>35.099999999999994</v>
      </c>
      <c r="N31" s="119">
        <f t="shared" si="16"/>
        <v>-71.566010210000016</v>
      </c>
      <c r="O31" s="110"/>
      <c r="P31" s="119">
        <f t="shared" si="30"/>
        <v>375.47814155999998</v>
      </c>
      <c r="Q31" s="119">
        <f t="shared" si="31"/>
        <v>360.20767960000001</v>
      </c>
      <c r="R31" s="119">
        <f t="shared" si="32"/>
        <v>198.87</v>
      </c>
      <c r="S31" s="119">
        <f t="shared" si="17"/>
        <v>15.270461959999977</v>
      </c>
      <c r="T31" s="119"/>
      <c r="U31" s="110"/>
      <c r="V31" s="119">
        <f>_xll.DBRW(pFact,pCompany,V$3,V$1,$F$1,$A31,"Month")</f>
        <v>276.24280371999998</v>
      </c>
      <c r="W31" s="119">
        <f>_xll.DBRW(pFact,pCompany,W$3,W$1,$F$1,$A31,"Month")</f>
        <v>99.235337839999985</v>
      </c>
      <c r="X31" s="119">
        <f>_xll.DBRW(pFact,pCompany,X$3,X$1,$F$1,$A31,"Month")</f>
        <v>0</v>
      </c>
      <c r="Y31" s="119">
        <f>_xll.DBRW(pFact,pCompany,Y$3,Y$1,$F$1,$A31,"Month")</f>
        <v>0</v>
      </c>
      <c r="Z31" s="119">
        <f>_xll.DBRW(pFact,pCompany,Z$3,Z$1,$F$1,$A31,"Month")</f>
        <v>0</v>
      </c>
      <c r="AA31" s="119">
        <f>_xll.DBRW(pFact,pCompany,AA$3,AA$1,$F$1,$A31,"Month")</f>
        <v>0</v>
      </c>
      <c r="AB31" s="119">
        <f>_xll.DBRW(pFact,pCompany,AB$3,AB$1,$F$1,$A31,"Month")</f>
        <v>0</v>
      </c>
      <c r="AC31" s="119">
        <f>_xll.DBRW(pFact,pCompany,AC$3,AC$1,$F$1,$A31,"Month")</f>
        <v>0</v>
      </c>
      <c r="AD31" s="119">
        <f>_xll.DBRW(pFact,pCompany,AD$3,AD$1,$F$1,$A31,"Month")</f>
        <v>0</v>
      </c>
      <c r="AE31" s="119">
        <f>_xll.DBRW(pFact,pCompany,AE$3,AE$1,$F$1,$A31,"Month")</f>
        <v>0</v>
      </c>
      <c r="AF31" s="119">
        <f>_xll.DBRW(pFact,pCompany,AF$3,AF$1,$F$1,$A31,"Month")</f>
        <v>0</v>
      </c>
      <c r="AG31" s="119">
        <f>_xll.DBRW(pFact,pCompany,AG$3,AG$1,$F$1,$A31,"Month")</f>
        <v>0</v>
      </c>
      <c r="AH31" s="119"/>
      <c r="AI31" s="119">
        <f t="shared" si="18"/>
        <v>375.47814155999998</v>
      </c>
      <c r="AJ31" s="119">
        <f t="shared" si="19"/>
        <v>0</v>
      </c>
      <c r="AK31" s="119">
        <f t="shared" si="20"/>
        <v>0</v>
      </c>
      <c r="AL31" s="119">
        <f t="shared" si="21"/>
        <v>0</v>
      </c>
      <c r="AM31" s="121">
        <f t="shared" si="33"/>
        <v>375.47814155999998</v>
      </c>
      <c r="AN31" s="110">
        <f t="shared" si="12"/>
        <v>0</v>
      </c>
      <c r="AO31" s="119">
        <f>_xll.DBRW(pFact,pCompany,AO$3,AO$1,$F$1,$A31,"Month")</f>
        <v>163.77000000000001</v>
      </c>
      <c r="AP31" s="119">
        <f>_xll.DBRW(pFact,pCompany,AP$3,AP$1,$F$1,$A31,"Month")</f>
        <v>35.099999999999994</v>
      </c>
      <c r="AQ31" s="119">
        <f>_xll.DBRW(pFact,pCompany,AQ$3,AQ$1,$F$1,$A31,"Month")</f>
        <v>183.19</v>
      </c>
      <c r="AR31" s="119">
        <f>_xll.DBRW(pFact,pCompany,AR$3,AR$1,$F$1,$A31,"Month")</f>
        <v>56.329999999999984</v>
      </c>
      <c r="AS31" s="119">
        <f>_xll.DBRW(pFact,pCompany,AS$3,AS$1,$F$1,$A31,"Month")</f>
        <v>493.16199467999991</v>
      </c>
      <c r="AT31" s="119">
        <f>_xll.DBRW(pFact,pCompany,AT$3,AT$1,$F$1,$A31,"Month")</f>
        <v>64.62</v>
      </c>
      <c r="AU31" s="119">
        <f>_xll.DBRW(pFact,pCompany,AU$3,AU$1,$F$1,$A31,"Month")</f>
        <v>82.286025999999993</v>
      </c>
      <c r="AV31" s="119">
        <f>_xll.DBRW(pFact,pCompany,AV$3,AV$1,$F$1,$A31,"Month")</f>
        <v>139.75807144000004</v>
      </c>
      <c r="AW31" s="119">
        <f>_xll.DBRW(pFact,pCompany,AW$3,AW$1,$F$1,$A31,"Month")</f>
        <v>263.0038227</v>
      </c>
      <c r="AX31" s="119">
        <f>_xll.DBRW(pFact,pCompany,AX$3,AX$1,$F$1,$A31,"Month")</f>
        <v>103.57000000000005</v>
      </c>
      <c r="AY31" s="119">
        <f>_xll.DBRW(pFact,pCompany,AY$3,AY$1,$F$1,$A31,"Month")</f>
        <v>160.92796045999989</v>
      </c>
      <c r="AZ31" s="119">
        <f>_xll.DBRW(pFact,pCompany,AZ$3,AZ$1,$F$1,$A31,"Month")</f>
        <v>225.27354661000004</v>
      </c>
      <c r="BA31" s="119"/>
      <c r="BB31" s="119">
        <f t="shared" si="22"/>
        <v>382.06</v>
      </c>
      <c r="BC31" s="119">
        <f t="shared" si="23"/>
        <v>614.11199467999984</v>
      </c>
      <c r="BD31" s="119">
        <f t="shared" si="24"/>
        <v>485.04792014000003</v>
      </c>
      <c r="BE31" s="119">
        <f t="shared" si="25"/>
        <v>489.77150706999998</v>
      </c>
      <c r="BF31" s="121">
        <f t="shared" si="34"/>
        <v>1970.9914218899999</v>
      </c>
      <c r="BG31" s="119"/>
      <c r="BH31" s="119">
        <f>_xll.DBRW(pFact,pCompany,BH$3,BH$1,$F$1,$A31,"Month")</f>
        <v>189.40633155</v>
      </c>
      <c r="BI31" s="119">
        <f>_xll.DBRW(pFact,pCompany,BI$3,BI$1,$F$1,$A31,"Month")</f>
        <v>170.80134805</v>
      </c>
      <c r="BJ31" s="119">
        <f>_xll.DBRW(pFact,pCompany,BJ$3,BJ$1,$F$1,$A31,"Month")</f>
        <v>191.53130826</v>
      </c>
      <c r="BK31" s="119">
        <f>_xll.DBRW(pFact,pCompany,BK$3,BK$1,$F$1,$A31,"Month")</f>
        <v>196.12345267000001</v>
      </c>
      <c r="BL31" s="119">
        <f>_xll.DBRW(pFact,pCompany,BL$3,BL$1,$F$1,$A31,"Month")</f>
        <v>187.68110723999999</v>
      </c>
      <c r="BM31" s="119">
        <f>_xll.DBRW(pFact,pCompany,BM$3,BM$1,$F$1,$A31,"Month")</f>
        <v>177.10951755000002</v>
      </c>
      <c r="BN31" s="119">
        <f>_xll.DBRW(pFact,pCompany,BN$3,BN$1,$F$1,$A31,"Month")</f>
        <v>205.20633705999998</v>
      </c>
      <c r="BO31" s="119">
        <f>_xll.DBRW(pFact,pCompany,BO$3,BO$1,$F$1,$A31,"Month")</f>
        <v>203.89616945999998</v>
      </c>
      <c r="BP31" s="119">
        <f>_xll.DBRW(pFact,pCompany,BP$3,BP$1,$F$1,$A31,"Month")</f>
        <v>190.93880883999998</v>
      </c>
      <c r="BQ31" s="119">
        <f>_xll.DBRW(pFact,pCompany,BQ$3,BQ$1,$F$1,$A31,"Month")</f>
        <v>161.80696220000002</v>
      </c>
      <c r="BR31" s="119">
        <f>_xll.DBRW(pFact,pCompany,BR$3,BR$1,$F$1,$A31,"Month")</f>
        <v>188.04121549999999</v>
      </c>
      <c r="BS31" s="119">
        <f>_xll.DBRW(pFact,pCompany,BS$3,BS$1,$F$1,$A31,"Month")</f>
        <v>192.11763714</v>
      </c>
      <c r="BT31" s="119"/>
      <c r="BU31" s="119">
        <f t="shared" si="26"/>
        <v>551.73898785999995</v>
      </c>
      <c r="BV31" s="119">
        <f t="shared" si="27"/>
        <v>560.91407746000004</v>
      </c>
      <c r="BW31" s="119">
        <f t="shared" si="28"/>
        <v>600.04131536</v>
      </c>
      <c r="BX31" s="119">
        <f t="shared" si="29"/>
        <v>541.96581484000001</v>
      </c>
      <c r="BY31" s="121">
        <f t="shared" si="35"/>
        <v>2254.6601955199999</v>
      </c>
      <c r="BZ31" s="119"/>
      <c r="CA31" s="119">
        <f>_xll.DBRW(pFact,pCompany,CA$3,CA$1,$F$1,$A31,"Month")</f>
        <v>371.42393799999996</v>
      </c>
      <c r="CB31" s="119">
        <f>_xll.DBRW(pFact,pCompany,CB$3,CB$1,$F$1,$A31,"Month")</f>
        <v>148.14957920000001</v>
      </c>
      <c r="CC31" s="119">
        <f>_xll.DBRW(pFact,pCompany,CC$3,CC$1,$F$1,$A31,"Month")</f>
        <v>0</v>
      </c>
    </row>
    <row r="32" spans="1:81" ht="15" customHeight="1" outlineLevel="1" x14ac:dyDescent="0.25">
      <c r="A32" s="17" t="str">
        <f>_xll.DIMNM(pAccounts,_xll.DIMIX(pAccounts,$F32))</f>
        <v>L1_MSM/VCF Other</v>
      </c>
      <c r="B32" s="6" t="s">
        <v>69</v>
      </c>
      <c r="C32" s="6" t="s">
        <v>47</v>
      </c>
      <c r="E32" s="17">
        <v>21</v>
      </c>
      <c r="F32" s="50" t="s">
        <v>70</v>
      </c>
      <c r="G32" s="119">
        <f>_xll.DBRW(pFact,pCompany,G$3,G$1,$F$1,$A32,"Month")</f>
        <v>1797.8345409400004</v>
      </c>
      <c r="H32" s="119">
        <f>_xll.DBRW(pFact,pCompany,H$3,H$1,$F$1,$A32,"Month")</f>
        <v>1209.6297038200005</v>
      </c>
      <c r="I32" s="119">
        <f>_xll.DBRW(pFact,pCompany,I$3,I$1,$F$1,$A32,"Month")</f>
        <v>386.06583913000003</v>
      </c>
      <c r="J32" s="120"/>
      <c r="K32" s="121">
        <f>_xll.DBRW(pFact,pCompany,K$3,K$1,$F$1,$A32,"Month")</f>
        <v>417.55429600000002</v>
      </c>
      <c r="L32" s="119">
        <f>_xll.DBRW(pFact,pCompany,$K$3,L$1,$F$1,$A32,"Month")</f>
        <v>5152.6379575400015</v>
      </c>
      <c r="M32" s="119">
        <f>_xll.DBRW(pFact,pCompany,M$3,M$1,$F$1,$A32,"Month")</f>
        <v>1364.88600561</v>
      </c>
      <c r="N32" s="119">
        <f t="shared" si="16"/>
        <v>-4735.0836615400012</v>
      </c>
      <c r="O32" s="110"/>
      <c r="P32" s="119">
        <f t="shared" si="30"/>
        <v>803.62013513000011</v>
      </c>
      <c r="Q32" s="119">
        <f t="shared" si="31"/>
        <v>5488.3533814000011</v>
      </c>
      <c r="R32" s="119">
        <f t="shared" si="32"/>
        <v>1946.8076824100001</v>
      </c>
      <c r="S32" s="119">
        <f t="shared" si="17"/>
        <v>-4684.7332462700015</v>
      </c>
      <c r="T32" s="119"/>
      <c r="U32" s="110"/>
      <c r="V32" s="119">
        <f>_xll.DBRW(pFact,pCompany,V$3,V$1,$F$1,$A32,"Month")</f>
        <v>386.06583913000003</v>
      </c>
      <c r="W32" s="119">
        <f>_xll.DBRW(pFact,pCompany,W$3,W$1,$F$1,$A32,"Month")</f>
        <v>417.55429600000002</v>
      </c>
      <c r="X32" s="119">
        <f>_xll.DBRW(pFact,pCompany,X$3,X$1,$F$1,$A32,"Month")</f>
        <v>0</v>
      </c>
      <c r="Y32" s="119">
        <f>_xll.DBRW(pFact,pCompany,Y$3,Y$1,$F$1,$A32,"Month")</f>
        <v>0</v>
      </c>
      <c r="Z32" s="119">
        <f>_xll.DBRW(pFact,pCompany,Z$3,Z$1,$F$1,$A32,"Month")</f>
        <v>0</v>
      </c>
      <c r="AA32" s="119">
        <f>_xll.DBRW(pFact,pCompany,AA$3,AA$1,$F$1,$A32,"Month")</f>
        <v>0</v>
      </c>
      <c r="AB32" s="119">
        <f>_xll.DBRW(pFact,pCompany,AB$3,AB$1,$F$1,$A32,"Month")</f>
        <v>0</v>
      </c>
      <c r="AC32" s="119">
        <f>_xll.DBRW(pFact,pCompany,AC$3,AC$1,$F$1,$A32,"Month")</f>
        <v>0</v>
      </c>
      <c r="AD32" s="119">
        <f>_xll.DBRW(pFact,pCompany,AD$3,AD$1,$F$1,$A32,"Month")</f>
        <v>0</v>
      </c>
      <c r="AE32" s="119">
        <f>_xll.DBRW(pFact,pCompany,AE$3,AE$1,$F$1,$A32,"Month")</f>
        <v>0</v>
      </c>
      <c r="AF32" s="119">
        <f>_xll.DBRW(pFact,pCompany,AF$3,AF$1,$F$1,$A32,"Month")</f>
        <v>0</v>
      </c>
      <c r="AG32" s="119">
        <f>_xll.DBRW(pFact,pCompany,AG$3,AG$1,$F$1,$A32,"Month")</f>
        <v>0</v>
      </c>
      <c r="AH32" s="119"/>
      <c r="AI32" s="119">
        <f t="shared" si="18"/>
        <v>803.62013513000011</v>
      </c>
      <c r="AJ32" s="119">
        <f t="shared" si="19"/>
        <v>0</v>
      </c>
      <c r="AK32" s="119">
        <f t="shared" si="20"/>
        <v>0</v>
      </c>
      <c r="AL32" s="119">
        <f t="shared" si="21"/>
        <v>0</v>
      </c>
      <c r="AM32" s="121">
        <f t="shared" si="33"/>
        <v>803.62013513000011</v>
      </c>
      <c r="AN32" s="110">
        <f t="shared" si="12"/>
        <v>0</v>
      </c>
      <c r="AO32" s="119">
        <f>_xll.DBRW(pFact,pCompany,AO$3,AO$1,$F$1,$A32,"Month")</f>
        <v>581.92167680000011</v>
      </c>
      <c r="AP32" s="119">
        <f>_xll.DBRW(pFact,pCompany,AP$3,AP$1,$F$1,$A32,"Month")</f>
        <v>1364.88600561</v>
      </c>
      <c r="AQ32" s="119">
        <f>_xll.DBRW(pFact,pCompany,AQ$3,AQ$1,$F$1,$A32,"Month")</f>
        <v>1326.5374140000001</v>
      </c>
      <c r="AR32" s="119">
        <f>_xll.DBRW(pFact,pCompany,AR$3,AR$1,$F$1,$A32,"Month")</f>
        <v>3815.3216339699998</v>
      </c>
      <c r="AS32" s="119">
        <f>_xll.DBRW(pFact,pCompany,AS$3,AS$1,$F$1,$A32,"Month")</f>
        <v>457.13240374000094</v>
      </c>
      <c r="AT32" s="119">
        <f>_xll.DBRW(pFact,pCompany,AT$3,AT$1,$F$1,$A32,"Month")</f>
        <v>1071.8072526499998</v>
      </c>
      <c r="AU32" s="119">
        <f>_xll.DBRW(pFact,pCompany,AU$3,AU$1,$F$1,$A32,"Month")</f>
        <v>15.951750669999658</v>
      </c>
      <c r="AV32" s="119">
        <f>_xll.DBRW(pFact,pCompany,AV$3,AV$1,$F$1,$A32,"Month")</f>
        <v>933.27879771000028</v>
      </c>
      <c r="AW32" s="119">
        <f>_xll.DBRW(pFact,pCompany,AW$3,AW$1,$F$1,$A32,"Month")</f>
        <v>344.22766495999889</v>
      </c>
      <c r="AX32" s="119">
        <f>_xll.DBRW(pFact,pCompany,AX$3,AX$1,$F$1,$A32,"Month")</f>
        <v>403.32520728000065</v>
      </c>
      <c r="AY32" s="119">
        <f>_xll.DBRW(pFact,pCompany,AY$3,AY$1,$F$1,$A32,"Month")</f>
        <v>1797.8345409400004</v>
      </c>
      <c r="AZ32" s="119">
        <f>_xll.DBRW(pFact,pCompany,AZ$3,AZ$1,$F$1,$A32,"Month")</f>
        <v>1209.6297038200005</v>
      </c>
      <c r="BA32" s="119"/>
      <c r="BB32" s="119">
        <f t="shared" si="22"/>
        <v>3273.3450964100002</v>
      </c>
      <c r="BC32" s="119">
        <f t="shared" si="23"/>
        <v>5344.2612903600011</v>
      </c>
      <c r="BD32" s="119">
        <f t="shared" si="24"/>
        <v>1293.4582133399988</v>
      </c>
      <c r="BE32" s="119">
        <f t="shared" si="25"/>
        <v>3410.7894520400014</v>
      </c>
      <c r="BF32" s="121">
        <f t="shared" si="34"/>
        <v>13321.85405215</v>
      </c>
      <c r="BG32" s="119"/>
      <c r="BH32" s="119">
        <f>_xll.DBRW(pFact,pCompany,BH$3,BH$1,$F$1,$A32,"Month")</f>
        <v>335.71542385999999</v>
      </c>
      <c r="BI32" s="119">
        <f>_xll.DBRW(pFact,pCompany,BI$3,BI$1,$F$1,$A32,"Month")</f>
        <v>5152.6379575400015</v>
      </c>
      <c r="BJ32" s="119">
        <f>_xll.DBRW(pFact,pCompany,BJ$3,BJ$1,$F$1,$A32,"Month")</f>
        <v>5506.7073093500003</v>
      </c>
      <c r="BK32" s="119">
        <f>_xll.DBRW(pFact,pCompany,BK$3,BK$1,$F$1,$A32,"Month")</f>
        <v>332.16241471000001</v>
      </c>
      <c r="BL32" s="119">
        <f>_xll.DBRW(pFact,pCompany,BL$3,BL$1,$F$1,$A32,"Month")</f>
        <v>295.97711819000006</v>
      </c>
      <c r="BM32" s="119">
        <f>_xll.DBRW(pFact,pCompany,BM$3,BM$1,$F$1,$A32,"Month")</f>
        <v>240.90637309000002</v>
      </c>
      <c r="BN32" s="119">
        <f>_xll.DBRW(pFact,pCompany,BN$3,BN$1,$F$1,$A32,"Month")</f>
        <v>426.26696615000003</v>
      </c>
      <c r="BO32" s="119">
        <f>_xll.DBRW(pFact,pCompany,BO$3,BO$1,$F$1,$A32,"Month")</f>
        <v>418.36508626000006</v>
      </c>
      <c r="BP32" s="119">
        <f>_xll.DBRW(pFact,pCompany,BP$3,BP$1,$F$1,$A32,"Month")</f>
        <v>384.15043155000001</v>
      </c>
      <c r="BQ32" s="119">
        <f>_xll.DBRW(pFact,pCompany,BQ$3,BQ$1,$F$1,$A32,"Month")</f>
        <v>284.78279649000007</v>
      </c>
      <c r="BR32" s="119">
        <f>_xll.DBRW(pFact,pCompany,BR$3,BR$1,$F$1,$A32,"Month")</f>
        <v>368.88060608000006</v>
      </c>
      <c r="BS32" s="119">
        <f>_xll.DBRW(pFact,pCompany,BS$3,BS$1,$F$1,$A32,"Month")</f>
        <v>382.84845841000003</v>
      </c>
      <c r="BT32" s="119"/>
      <c r="BU32" s="119">
        <f t="shared" si="26"/>
        <v>10995.060690750001</v>
      </c>
      <c r="BV32" s="119">
        <f t="shared" si="27"/>
        <v>869.04590599000005</v>
      </c>
      <c r="BW32" s="119">
        <f t="shared" si="28"/>
        <v>1228.7824839600003</v>
      </c>
      <c r="BX32" s="119">
        <f t="shared" si="29"/>
        <v>1036.5118609800002</v>
      </c>
      <c r="BY32" s="121">
        <f t="shared" si="35"/>
        <v>14129.40094168</v>
      </c>
      <c r="BZ32" s="119"/>
      <c r="CA32" s="119">
        <f>_xll.DBRW(pFact,pCompany,CA$3,CA$1,$F$1,$A32,"Month")</f>
        <v>3891.2605059399993</v>
      </c>
      <c r="CB32" s="119">
        <f>_xll.DBRW(pFact,pCompany,CB$3,CB$1,$F$1,$A32,"Month")</f>
        <v>4045.6685998400003</v>
      </c>
      <c r="CC32" s="119">
        <f>_xll.DBRW(pFact,pCompany,CC$3,CC$1,$F$1,$A32,"Month")</f>
        <v>0</v>
      </c>
    </row>
    <row r="33" spans="1:81" ht="15" customHeight="1" x14ac:dyDescent="0.3">
      <c r="A33" s="17" t="str">
        <f>_xll.DIMNM(pAccounts,_xll.DIMIX(pAccounts,$F33))</f>
        <v>Professional Fees</v>
      </c>
      <c r="B33" s="6" t="s">
        <v>71</v>
      </c>
      <c r="C33" s="6" t="s">
        <v>47</v>
      </c>
      <c r="E33" s="17">
        <v>22</v>
      </c>
      <c r="F33" s="8" t="s">
        <v>72</v>
      </c>
      <c r="G33" s="109">
        <f>_xll.DBRW(pFact,pCompany,G$3,G$1,$F$1,$A33,"Month")</f>
        <v>402939.11630242015</v>
      </c>
      <c r="H33" s="109">
        <f>_xll.DBRW(pFact,pCompany,H$3,H$1,$F$1,$A33,"Month")</f>
        <v>432146.24761763</v>
      </c>
      <c r="I33" s="109">
        <f>_xll.DBRW(pFact,pCompany,I$3,I$1,$F$1,$A33,"Month")</f>
        <v>448367.09035249997</v>
      </c>
      <c r="J33" s="110"/>
      <c r="K33" s="117">
        <f>_xll.DBRW(pFact,pCompany,K$3,K$1,$F$1,$A33,"Month")</f>
        <v>405962.14441872999</v>
      </c>
      <c r="L33" s="109">
        <f>_xll.DBRW(pFact,pCompany,$K$3,L$1,$F$1,$A33,"Month")</f>
        <v>457176.53874826821</v>
      </c>
      <c r="M33" s="109">
        <f>_xll.DBRW(pFact,pCompany,M$3,M$1,$F$1,$A33,"Month")</f>
        <v>407873.20610308001</v>
      </c>
      <c r="N33" s="109">
        <f t="shared" si="16"/>
        <v>-51214.39432953822</v>
      </c>
      <c r="O33" s="110"/>
      <c r="P33" s="109">
        <f t="shared" si="30"/>
        <v>854329.23477123003</v>
      </c>
      <c r="Q33" s="109">
        <f t="shared" si="31"/>
        <v>960059.51052164286</v>
      </c>
      <c r="R33" s="109">
        <f t="shared" si="32"/>
        <v>799439.62555895001</v>
      </c>
      <c r="S33" s="109">
        <f t="shared" si="17"/>
        <v>-105730.27575041284</v>
      </c>
      <c r="T33" s="109"/>
      <c r="U33" s="110"/>
      <c r="V33" s="112">
        <f>_xll.DBRW(pFact,pCompany,V$3,V$1,$F$1,$A33,"Month")</f>
        <v>448367.09035249997</v>
      </c>
      <c r="W33" s="112">
        <f>_xll.DBRW(pFact,pCompany,W$3,W$1,$F$1,$A33,"Month")</f>
        <v>405962.14441872999</v>
      </c>
      <c r="X33" s="112">
        <f>_xll.DBRW(pFact,pCompany,X$3,X$1,$F$1,$A33,"Month")</f>
        <v>0</v>
      </c>
      <c r="Y33" s="112">
        <f>_xll.DBRW(pFact,pCompany,Y$3,Y$1,$F$1,$A33,"Month")</f>
        <v>0</v>
      </c>
      <c r="Z33" s="112">
        <f>_xll.DBRW(pFact,pCompany,Z$3,Z$1,$F$1,$A33,"Month")</f>
        <v>0</v>
      </c>
      <c r="AA33" s="112">
        <f>_xll.DBRW(pFact,pCompany,AA$3,AA$1,$F$1,$A33,"Month")</f>
        <v>0</v>
      </c>
      <c r="AB33" s="112">
        <f>_xll.DBRW(pFact,pCompany,AB$3,AB$1,$F$1,$A33,"Month")</f>
        <v>0</v>
      </c>
      <c r="AC33" s="112">
        <f>_xll.DBRW(pFact,pCompany,AC$3,AC$1,$F$1,$A33,"Month")</f>
        <v>0</v>
      </c>
      <c r="AD33" s="112">
        <f>_xll.DBRW(pFact,pCompany,AD$3,AD$1,$F$1,$A33,"Month")</f>
        <v>0</v>
      </c>
      <c r="AE33" s="112">
        <f>_xll.DBRW(pFact,pCompany,AE$3,AE$1,$F$1,$A33,"Month")</f>
        <v>0</v>
      </c>
      <c r="AF33" s="112">
        <f>_xll.DBRW(pFact,pCompany,AF$3,AF$1,$F$1,$A33,"Month")</f>
        <v>0</v>
      </c>
      <c r="AG33" s="112">
        <f>_xll.DBRW(pFact,pCompany,AG$3,AG$1,$F$1,$A33,"Month")</f>
        <v>0</v>
      </c>
      <c r="AH33" s="115"/>
      <c r="AI33" s="109">
        <f t="shared" si="18"/>
        <v>854329.23477123003</v>
      </c>
      <c r="AJ33" s="109">
        <f t="shared" si="19"/>
        <v>0</v>
      </c>
      <c r="AK33" s="109">
        <f t="shared" si="20"/>
        <v>0</v>
      </c>
      <c r="AL33" s="109">
        <f t="shared" si="21"/>
        <v>0</v>
      </c>
      <c r="AM33" s="118">
        <f t="shared" si="33"/>
        <v>854329.23477123003</v>
      </c>
      <c r="AN33" s="110">
        <f t="shared" si="12"/>
        <v>0</v>
      </c>
      <c r="AO33" s="116">
        <f>_xll.DBRW(pFact,pCompany,AO$3,AO$1,$F$1,$A33,"Month")</f>
        <v>391566.41945587</v>
      </c>
      <c r="AP33" s="116">
        <f>_xll.DBRW(pFact,pCompany,AP$3,AP$1,$F$1,$A33,"Month")</f>
        <v>407873.20610308001</v>
      </c>
      <c r="AQ33" s="116">
        <f>_xll.DBRW(pFact,pCompany,AQ$3,AQ$1,$F$1,$A33,"Month")</f>
        <v>464575.25143646006</v>
      </c>
      <c r="AR33" s="116">
        <f>_xll.DBRW(pFact,pCompany,AR$3,AR$1,$F$1,$A33,"Month")</f>
        <v>472537.01864837011</v>
      </c>
      <c r="AS33" s="116">
        <f>_xll.DBRW(pFact,pCompany,AS$3,AS$1,$F$1,$A33,"Month")</f>
        <v>417625.47180206003</v>
      </c>
      <c r="AT33" s="116">
        <f>_xll.DBRW(pFact,pCompany,AT$3,AT$1,$F$1,$A33,"Month")</f>
        <v>423242.32497548993</v>
      </c>
      <c r="AU33" s="116">
        <f>_xll.DBRW(pFact,pCompany,AU$3,AU$1,$F$1,$A33,"Month")</f>
        <v>505490.7819290901</v>
      </c>
      <c r="AV33" s="116">
        <f>_xll.DBRW(pFact,pCompany,AV$3,AV$1,$F$1,$A33,"Month")</f>
        <v>445626.60256755981</v>
      </c>
      <c r="AW33" s="116">
        <f>_xll.DBRW(pFact,pCompany,AW$3,AW$1,$F$1,$A33,"Month")</f>
        <v>431393.98901787022</v>
      </c>
      <c r="AX33" s="116">
        <f>_xll.DBRW(pFact,pCompany,AX$3,AX$1,$F$1,$A33,"Month")</f>
        <v>351720.20340667997</v>
      </c>
      <c r="AY33" s="116">
        <f>_xll.DBRW(pFact,pCompany,AY$3,AY$1,$F$1,$A33,"Month")</f>
        <v>402939.11630242015</v>
      </c>
      <c r="AZ33" s="116">
        <f>_xll.DBRW(pFact,pCompany,AZ$3,AZ$1,$F$1,$A33,"Month")</f>
        <v>432146.24761763</v>
      </c>
      <c r="BA33" s="115"/>
      <c r="BB33" s="109">
        <f t="shared" si="22"/>
        <v>1264014.8769954101</v>
      </c>
      <c r="BC33" s="109">
        <f t="shared" si="23"/>
        <v>1313404.8154259201</v>
      </c>
      <c r="BD33" s="109">
        <f t="shared" si="24"/>
        <v>1382511.3735145202</v>
      </c>
      <c r="BE33" s="109">
        <f t="shared" si="25"/>
        <v>1186805.5673267301</v>
      </c>
      <c r="BF33" s="118">
        <f t="shared" si="34"/>
        <v>5146736.6332625803</v>
      </c>
      <c r="BG33" s="115"/>
      <c r="BH33" s="116">
        <f>_xll.DBRW(pFact,pCompany,BH$3,BH$1,$F$1,$A33,"Month")</f>
        <v>502882.97177337459</v>
      </c>
      <c r="BI33" s="116">
        <f>_xll.DBRW(pFact,pCompany,BI$3,BI$1,$F$1,$A33,"Month")</f>
        <v>457176.53874826821</v>
      </c>
      <c r="BJ33" s="116">
        <f>_xll.DBRW(pFact,pCompany,BJ$3,BJ$1,$F$1,$A33,"Month")</f>
        <v>523222.50021395623</v>
      </c>
      <c r="BK33" s="116">
        <f>_xll.DBRW(pFact,pCompany,BK$3,BK$1,$F$1,$A33,"Month")</f>
        <v>599114.7823965</v>
      </c>
      <c r="BL33" s="116">
        <f>_xll.DBRW(pFact,pCompany,BL$3,BL$1,$F$1,$A33,"Month")</f>
        <v>528508.63176497002</v>
      </c>
      <c r="BM33" s="116">
        <f>_xll.DBRW(pFact,pCompany,BM$3,BM$1,$F$1,$A33,"Month")</f>
        <v>526824.87079257995</v>
      </c>
      <c r="BN33" s="116">
        <f>_xll.DBRW(pFact,pCompany,BN$3,BN$1,$F$1,$A33,"Month")</f>
        <v>640786.29514559999</v>
      </c>
      <c r="BO33" s="116">
        <f>_xll.DBRW(pFact,pCompany,BO$3,BO$1,$F$1,$A33,"Month")</f>
        <v>641841.60955944995</v>
      </c>
      <c r="BP33" s="116">
        <f>_xll.DBRW(pFact,pCompany,BP$3,BP$1,$F$1,$A33,"Month")</f>
        <v>622999.47430242994</v>
      </c>
      <c r="BQ33" s="116">
        <f>_xll.DBRW(pFact,pCompany,BQ$3,BQ$1,$F$1,$A33,"Month")</f>
        <v>514362.69889448996</v>
      </c>
      <c r="BR33" s="116">
        <f>_xll.DBRW(pFact,pCompany,BR$3,BR$1,$F$1,$A33,"Month")</f>
        <v>560803.36688990006</v>
      </c>
      <c r="BS33" s="116">
        <f>_xll.DBRW(pFact,pCompany,BS$3,BS$1,$F$1,$A33,"Month")</f>
        <v>565284.07229187002</v>
      </c>
      <c r="BT33" s="115"/>
      <c r="BU33" s="109">
        <f t="shared" si="26"/>
        <v>1483282.0107355991</v>
      </c>
      <c r="BV33" s="109">
        <f t="shared" si="27"/>
        <v>1654448.2849540501</v>
      </c>
      <c r="BW33" s="109">
        <f t="shared" si="28"/>
        <v>1905627.3790074799</v>
      </c>
      <c r="BX33" s="109">
        <f t="shared" si="29"/>
        <v>1640450.1380762602</v>
      </c>
      <c r="BY33" s="118">
        <f t="shared" si="35"/>
        <v>6683807.8127733897</v>
      </c>
      <c r="BZ33" s="110"/>
      <c r="CA33" s="116">
        <f>_xll.DBRW(pFact,pCompany,CA$3,CA$1,$F$1,$A33,"Month")</f>
        <v>3571923.4884012104</v>
      </c>
      <c r="CB33" s="116">
        <f>_xll.DBRW(pFact,pCompany,CB$3,CB$1,$F$1,$A33,"Month")</f>
        <v>2153218.4779847898</v>
      </c>
      <c r="CC33" s="116">
        <f>_xll.DBRW(pFact,pCompany,CC$3,CC$1,$F$1,$A33,"Month")</f>
        <v>0</v>
      </c>
    </row>
    <row r="34" spans="1:81" ht="15" customHeight="1" x14ac:dyDescent="0.3">
      <c r="A34" s="17" t="s">
        <v>73</v>
      </c>
      <c r="B34" s="6" t="s">
        <v>74</v>
      </c>
      <c r="C34" t="s">
        <v>47</v>
      </c>
      <c r="D34"/>
      <c r="E34" s="17">
        <v>23</v>
      </c>
      <c r="F34" s="8" t="s">
        <v>75</v>
      </c>
      <c r="G34" s="109">
        <f>_xll.DBRW(pFact,pCompany,G$3,G$1,$F$1,$A34,"Month")</f>
        <v>45864.75060213</v>
      </c>
      <c r="H34" s="109">
        <f>_xll.DBRW(pFact,pCompany,H$3,H$1,$F$1,$A34,"Month")</f>
        <v>36410.369791419995</v>
      </c>
      <c r="I34" s="109">
        <f>_xll.DBRW(pFact,pCompany,I$3,I$1,$F$1,$A34,"Month")</f>
        <v>33097.069261799996</v>
      </c>
      <c r="J34" s="110"/>
      <c r="K34" s="117">
        <f>_xll.DBRW(pFact,pCompany,K$3,K$1,$F$1,$A34,"Month")</f>
        <v>42929.652858900001</v>
      </c>
      <c r="L34" s="109">
        <f>_xll.DBRW(pFact,pCompany,$K$3,L$1,$F$1,$A34,"Month")</f>
        <v>34639.637556150003</v>
      </c>
      <c r="M34" s="109">
        <f>_xll.DBRW(pFact,pCompany,M$3,M$1,$F$1,$A34,"Month")</f>
        <v>32815.652184829996</v>
      </c>
      <c r="N34" s="109">
        <f t="shared" si="16"/>
        <v>8290.0153027499982</v>
      </c>
      <c r="O34" s="110"/>
      <c r="P34" s="109">
        <f t="shared" si="30"/>
        <v>76026.722120699997</v>
      </c>
      <c r="Q34" s="109">
        <f t="shared" si="31"/>
        <v>75452.179201120016</v>
      </c>
      <c r="R34" s="109">
        <f t="shared" si="32"/>
        <v>63956.349882619994</v>
      </c>
      <c r="S34" s="109">
        <f t="shared" si="17"/>
        <v>574.54291957998066</v>
      </c>
      <c r="T34" s="109"/>
      <c r="U34" s="110"/>
      <c r="V34" s="112">
        <f>_xll.DBRW(pFact,pCompany,V$3,V$1,$F$1,$A34,"Month")</f>
        <v>33097.069261799996</v>
      </c>
      <c r="W34" s="112">
        <f>_xll.DBRW(pFact,pCompany,W$3,W$1,$F$1,$A34,"Month")</f>
        <v>42929.652858900001</v>
      </c>
      <c r="X34" s="112">
        <f>_xll.DBRW(pFact,pCompany,X$3,X$1,$F$1,$A34,"Month")</f>
        <v>0</v>
      </c>
      <c r="Y34" s="112">
        <f>_xll.DBRW(pFact,pCompany,Y$3,Y$1,$F$1,$A34,"Month")</f>
        <v>0</v>
      </c>
      <c r="Z34" s="112">
        <f>_xll.DBRW(pFact,pCompany,Z$3,Z$1,$F$1,$A34,"Month")</f>
        <v>0</v>
      </c>
      <c r="AA34" s="112">
        <f>_xll.DBRW(pFact,pCompany,AA$3,AA$1,$F$1,$A34,"Month")</f>
        <v>0</v>
      </c>
      <c r="AB34" s="112">
        <f>_xll.DBRW(pFact,pCompany,AB$3,AB$1,$F$1,$A34,"Month")</f>
        <v>0</v>
      </c>
      <c r="AC34" s="112">
        <f>_xll.DBRW(pFact,pCompany,AC$3,AC$1,$F$1,$A34,"Month")</f>
        <v>0</v>
      </c>
      <c r="AD34" s="112">
        <f>_xll.DBRW(pFact,pCompany,AD$3,AD$1,$F$1,$A34,"Month")</f>
        <v>0</v>
      </c>
      <c r="AE34" s="112">
        <f>_xll.DBRW(pFact,pCompany,AE$3,AE$1,$F$1,$A34,"Month")</f>
        <v>0</v>
      </c>
      <c r="AF34" s="112">
        <f>_xll.DBRW(pFact,pCompany,AF$3,AF$1,$F$1,$A34,"Month")</f>
        <v>0</v>
      </c>
      <c r="AG34" s="112">
        <f>_xll.DBRW(pFact,pCompany,AG$3,AG$1,$F$1,$A34,"Month")</f>
        <v>0</v>
      </c>
      <c r="AH34" s="115"/>
      <c r="AI34" s="109">
        <f t="shared" si="18"/>
        <v>76026.722120699997</v>
      </c>
      <c r="AJ34" s="109">
        <f t="shared" si="19"/>
        <v>0</v>
      </c>
      <c r="AK34" s="109">
        <f t="shared" si="20"/>
        <v>0</v>
      </c>
      <c r="AL34" s="109">
        <f t="shared" si="21"/>
        <v>0</v>
      </c>
      <c r="AM34" s="118">
        <f t="shared" si="33"/>
        <v>76026.722120699997</v>
      </c>
      <c r="AN34" s="110">
        <f t="shared" si="12"/>
        <v>0</v>
      </c>
      <c r="AO34" s="116">
        <f>_xll.DBRW(pFact,pCompany,AO$3,AO$1,$F$1,$A34,"Month")</f>
        <v>31140.697697790001</v>
      </c>
      <c r="AP34" s="116">
        <f>_xll.DBRW(pFact,pCompany,AP$3,AP$1,$F$1,$A34,"Month")</f>
        <v>32815.652184829996</v>
      </c>
      <c r="AQ34" s="116">
        <f>_xll.DBRW(pFact,pCompany,AQ$3,AQ$1,$F$1,$A34,"Month")</f>
        <v>40032.553333520002</v>
      </c>
      <c r="AR34" s="116">
        <f>_xll.DBRW(pFact,pCompany,AR$3,AR$1,$F$1,$A34,"Month")</f>
        <v>40794.636349600005</v>
      </c>
      <c r="AS34" s="116">
        <f>_xll.DBRW(pFact,pCompany,AS$3,AS$1,$F$1,$A34,"Month")</f>
        <v>41989.626115430001</v>
      </c>
      <c r="AT34" s="116">
        <f>_xll.DBRW(pFact,pCompany,AT$3,AT$1,$F$1,$A34,"Month")</f>
        <v>41423.802117209998</v>
      </c>
      <c r="AU34" s="116">
        <f>_xll.DBRW(pFact,pCompany,AU$3,AU$1,$F$1,$A34,"Month")</f>
        <v>48112.640411269982</v>
      </c>
      <c r="AV34" s="116">
        <f>_xll.DBRW(pFact,pCompany,AV$3,AV$1,$F$1,$A34,"Month")</f>
        <v>43899.202323970007</v>
      </c>
      <c r="AW34" s="116">
        <f>_xll.DBRW(pFact,pCompany,AW$3,AW$1,$F$1,$A34,"Month")</f>
        <v>39486.034555490012</v>
      </c>
      <c r="AX34" s="116">
        <f>_xll.DBRW(pFact,pCompany,AX$3,AX$1,$F$1,$A34,"Month")</f>
        <v>39574.160562019984</v>
      </c>
      <c r="AY34" s="116">
        <f>_xll.DBRW(pFact,pCompany,AY$3,AY$1,$F$1,$A34,"Month")</f>
        <v>45864.75060213</v>
      </c>
      <c r="AZ34" s="116">
        <f>_xll.DBRW(pFact,pCompany,AZ$3,AZ$1,$F$1,$A34,"Month")</f>
        <v>36410.369791419995</v>
      </c>
      <c r="BA34" s="115"/>
      <c r="BB34" s="109">
        <f t="shared" si="22"/>
        <v>103988.90321614</v>
      </c>
      <c r="BC34" s="109">
        <f t="shared" si="23"/>
        <v>124208.06458224001</v>
      </c>
      <c r="BD34" s="109">
        <f t="shared" si="24"/>
        <v>131497.87729073002</v>
      </c>
      <c r="BE34" s="109">
        <f t="shared" si="25"/>
        <v>121849.28095556999</v>
      </c>
      <c r="BF34" s="118">
        <f t="shared" si="34"/>
        <v>481544.12604468002</v>
      </c>
      <c r="BG34" s="115"/>
      <c r="BH34" s="116">
        <f>_xll.DBRW(pFact,pCompany,BH$3,BH$1,$F$1,$A34,"Month")</f>
        <v>40812.541644970006</v>
      </c>
      <c r="BI34" s="116">
        <f>_xll.DBRW(pFact,pCompany,BI$3,BI$1,$F$1,$A34,"Month")</f>
        <v>34639.637556150003</v>
      </c>
      <c r="BJ34" s="116">
        <f>_xll.DBRW(pFact,pCompany,BJ$3,BJ$1,$F$1,$A34,"Month")</f>
        <v>37067.009557910002</v>
      </c>
      <c r="BK34" s="116">
        <f>_xll.DBRW(pFact,pCompany,BK$3,BK$1,$F$1,$A34,"Month")</f>
        <v>43261.147101219998</v>
      </c>
      <c r="BL34" s="116">
        <f>_xll.DBRW(pFact,pCompany,BL$3,BL$1,$F$1,$A34,"Month")</f>
        <v>42884.869064730003</v>
      </c>
      <c r="BM34" s="116">
        <f>_xll.DBRW(pFact,pCompany,BM$3,BM$1,$F$1,$A34,"Month")</f>
        <v>42521.297814320002</v>
      </c>
      <c r="BN34" s="116">
        <f>_xll.DBRW(pFact,pCompany,BN$3,BN$1,$F$1,$A34,"Month")</f>
        <v>50473.66271923</v>
      </c>
      <c r="BO34" s="116">
        <f>_xll.DBRW(pFact,pCompany,BO$3,BO$1,$F$1,$A34,"Month")</f>
        <v>53729.332529260006</v>
      </c>
      <c r="BP34" s="116">
        <f>_xll.DBRW(pFact,pCompany,BP$3,BP$1,$F$1,$A34,"Month")</f>
        <v>52574.300457770005</v>
      </c>
      <c r="BQ34" s="116">
        <f>_xll.DBRW(pFact,pCompany,BQ$3,BQ$1,$F$1,$A34,"Month")</f>
        <v>41032.261896119999</v>
      </c>
      <c r="BR34" s="116">
        <f>_xll.DBRW(pFact,pCompany,BR$3,BR$1,$F$1,$A34,"Month")</f>
        <v>42891.563205380007</v>
      </c>
      <c r="BS34" s="116">
        <f>_xll.DBRW(pFact,pCompany,BS$3,BS$1,$F$1,$A34,"Month")</f>
        <v>49095.750048610003</v>
      </c>
      <c r="BT34" s="115"/>
      <c r="BU34" s="109">
        <f t="shared" si="26"/>
        <v>112519.18875903002</v>
      </c>
      <c r="BV34" s="109">
        <f t="shared" si="27"/>
        <v>128667.31398027</v>
      </c>
      <c r="BW34" s="109">
        <f t="shared" si="28"/>
        <v>156777.29570626002</v>
      </c>
      <c r="BX34" s="109">
        <f t="shared" si="29"/>
        <v>133019.57515011</v>
      </c>
      <c r="BY34" s="118">
        <f t="shared" si="35"/>
        <v>530983.3735956701</v>
      </c>
      <c r="BZ34" s="110"/>
      <c r="CA34" s="116">
        <f>_xll.DBRW(pFact,pCompany,CA$3,CA$1,$F$1,$A34,"Month")</f>
        <v>144603.53738406999</v>
      </c>
      <c r="CB34" s="116">
        <f>_xll.DBRW(pFact,pCompany,CB$3,CB$1,$F$1,$A34,"Month")</f>
        <v>0</v>
      </c>
      <c r="CC34" s="116">
        <f>_xll.DBRW(pFact,pCompany,CC$3,CC$1,$F$1,$A34,"Month")</f>
        <v>0</v>
      </c>
    </row>
    <row r="35" spans="1:81" ht="15" customHeight="1" x14ac:dyDescent="0.3">
      <c r="A35" s="17" t="str">
        <f>_xll.DIMNM(pAccounts,_xll.DIMIX(pAccounts,$F35))</f>
        <v>L1_Wings24</v>
      </c>
      <c r="B35" s="6" t="s">
        <v>76</v>
      </c>
      <c r="C35" t="s">
        <v>47</v>
      </c>
      <c r="D35"/>
      <c r="E35" s="17">
        <v>24</v>
      </c>
      <c r="F35" s="8" t="s">
        <v>77</v>
      </c>
      <c r="G35" s="109">
        <f>_xll.DBRW(pFact,pCompany,G$3,G$1,$F$1,$A35,"Month")</f>
        <v>11975.595101160001</v>
      </c>
      <c r="H35" s="109">
        <f>_xll.DBRW(pFact,pCompany,H$3,H$1,$F$1,$A35,"Month")</f>
        <v>22519.594091990017</v>
      </c>
      <c r="I35" s="109">
        <f>_xll.DBRW(pFact,pCompany,I$3,I$1,$F$1,$A35,"Month")</f>
        <v>15474.93383921</v>
      </c>
      <c r="J35" s="110"/>
      <c r="K35" s="117">
        <f>_xll.DBRW(pFact,pCompany,K$3,K$1,$F$1,$A35,"Month")</f>
        <v>28324.07001028</v>
      </c>
      <c r="L35" s="109">
        <f>_xll.DBRW(pFact,pCompany,$K$3,L$1,$F$1,$A35,"Month")</f>
        <v>27858.632890011999</v>
      </c>
      <c r="M35" s="109">
        <f>_xll.DBRW(pFact,pCompany,M$3,M$1,$F$1,$A35,"Month")</f>
        <v>22989.656368639997</v>
      </c>
      <c r="N35" s="109">
        <f t="shared" si="16"/>
        <v>465.43712026800131</v>
      </c>
      <c r="O35" s="110"/>
      <c r="P35" s="109">
        <f t="shared" si="30"/>
        <v>43799.00384949</v>
      </c>
      <c r="Q35" s="109">
        <f t="shared" si="31"/>
        <v>54379.540211229265</v>
      </c>
      <c r="R35" s="109">
        <f t="shared" si="32"/>
        <v>46545.501173779994</v>
      </c>
      <c r="S35" s="109">
        <f t="shared" si="17"/>
        <v>-10580.536361739265</v>
      </c>
      <c r="T35" s="109"/>
      <c r="U35" s="110"/>
      <c r="V35" s="112">
        <f>_xll.DBRW(pFact,pCompany,V$3,V$1,$F$1,$A35,"Month")</f>
        <v>15474.93383921</v>
      </c>
      <c r="W35" s="112">
        <f>_xll.DBRW(pFact,pCompany,W$3,W$1,$F$1,$A35,"Month")</f>
        <v>28324.07001028</v>
      </c>
      <c r="X35" s="112">
        <f>_xll.DBRW(pFact,pCompany,X$3,X$1,$F$1,$A35,"Month")</f>
        <v>0</v>
      </c>
      <c r="Y35" s="112">
        <f>_xll.DBRW(pFact,pCompany,Y$3,Y$1,$F$1,$A35,"Month")</f>
        <v>0</v>
      </c>
      <c r="Z35" s="112">
        <f>_xll.DBRW(pFact,pCompany,Z$3,Z$1,$F$1,$A35,"Month")</f>
        <v>0</v>
      </c>
      <c r="AA35" s="112">
        <f>_xll.DBRW(pFact,pCompany,AA$3,AA$1,$F$1,$A35,"Month")</f>
        <v>0</v>
      </c>
      <c r="AB35" s="112">
        <f>_xll.DBRW(pFact,pCompany,AB$3,AB$1,$F$1,$A35,"Month")</f>
        <v>0</v>
      </c>
      <c r="AC35" s="112">
        <f>_xll.DBRW(pFact,pCompany,AC$3,AC$1,$F$1,$A35,"Month")</f>
        <v>0</v>
      </c>
      <c r="AD35" s="112">
        <f>_xll.DBRW(pFact,pCompany,AD$3,AD$1,$F$1,$A35,"Month")</f>
        <v>0</v>
      </c>
      <c r="AE35" s="112">
        <f>_xll.DBRW(pFact,pCompany,AE$3,AE$1,$F$1,$A35,"Month")</f>
        <v>0</v>
      </c>
      <c r="AF35" s="112">
        <f>_xll.DBRW(pFact,pCompany,AF$3,AF$1,$F$1,$A35,"Month")</f>
        <v>0</v>
      </c>
      <c r="AG35" s="112">
        <f>_xll.DBRW(pFact,pCompany,AG$3,AG$1,$F$1,$A35,"Month")</f>
        <v>0</v>
      </c>
      <c r="AH35" s="115"/>
      <c r="AI35" s="109">
        <f t="shared" si="18"/>
        <v>43799.00384949</v>
      </c>
      <c r="AJ35" s="109">
        <f t="shared" si="19"/>
        <v>0</v>
      </c>
      <c r="AK35" s="109">
        <f t="shared" si="20"/>
        <v>0</v>
      </c>
      <c r="AL35" s="109">
        <f t="shared" si="21"/>
        <v>0</v>
      </c>
      <c r="AM35" s="118">
        <f t="shared" si="33"/>
        <v>43799.00384949</v>
      </c>
      <c r="AN35" s="110">
        <f t="shared" si="12"/>
        <v>0</v>
      </c>
      <c r="AO35" s="116">
        <f>_xll.DBRW(pFact,pCompany,AO$3,AO$1,$F$1,$A35,"Month")</f>
        <v>23555.844805140001</v>
      </c>
      <c r="AP35" s="116">
        <f>_xll.DBRW(pFact,pCompany,AP$3,AP$1,$F$1,$A35,"Month")</f>
        <v>22989.656368639997</v>
      </c>
      <c r="AQ35" s="116">
        <f>_xll.DBRW(pFact,pCompany,AQ$3,AQ$1,$F$1,$A35,"Month")</f>
        <v>34168.677563249999</v>
      </c>
      <c r="AR35" s="116">
        <f>_xll.DBRW(pFact,pCompany,AR$3,AR$1,$F$1,$A35,"Month")</f>
        <v>18723.976594790001</v>
      </c>
      <c r="AS35" s="116">
        <f>_xll.DBRW(pFact,pCompany,AS$3,AS$1,$F$1,$A35,"Month")</f>
        <v>23001.080339760003</v>
      </c>
      <c r="AT35" s="116">
        <f>_xll.DBRW(pFact,pCompany,AT$3,AT$1,$F$1,$A35,"Month")</f>
        <v>27325.611387420009</v>
      </c>
      <c r="AU35" s="116">
        <f>_xll.DBRW(pFact,pCompany,AU$3,AU$1,$F$1,$A35,"Month")</f>
        <v>30909.729709579995</v>
      </c>
      <c r="AV35" s="116">
        <f>_xll.DBRW(pFact,pCompany,AV$3,AV$1,$F$1,$A35,"Month")</f>
        <v>19980.371819039996</v>
      </c>
      <c r="AW35" s="116">
        <f>_xll.DBRW(pFact,pCompany,AW$3,AW$1,$F$1,$A35,"Month")</f>
        <v>28642.829706920005</v>
      </c>
      <c r="AX35" s="116">
        <f>_xll.DBRW(pFact,pCompany,AX$3,AX$1,$F$1,$A35,"Month")</f>
        <v>18161.559641489992</v>
      </c>
      <c r="AY35" s="116">
        <f>_xll.DBRW(pFact,pCompany,AY$3,AY$1,$F$1,$A35,"Month")</f>
        <v>11975.595101160001</v>
      </c>
      <c r="AZ35" s="116">
        <f>_xll.DBRW(pFact,pCompany,AZ$3,AZ$1,$F$1,$A35,"Month")</f>
        <v>22519.594091990017</v>
      </c>
      <c r="BA35" s="115"/>
      <c r="BB35" s="109">
        <f t="shared" si="22"/>
        <v>80714.178737029986</v>
      </c>
      <c r="BC35" s="109">
        <f t="shared" si="23"/>
        <v>69050.668321970006</v>
      </c>
      <c r="BD35" s="109">
        <f t="shared" si="24"/>
        <v>79532.931235539989</v>
      </c>
      <c r="BE35" s="109">
        <f t="shared" si="25"/>
        <v>52656.748834640006</v>
      </c>
      <c r="BF35" s="118">
        <f t="shared" si="34"/>
        <v>281954.52712917997</v>
      </c>
      <c r="BG35" s="115"/>
      <c r="BH35" s="116">
        <f>_xll.DBRW(pFact,pCompany,BH$3,BH$1,$F$1,$A35,"Month")</f>
        <v>26520.907321217266</v>
      </c>
      <c r="BI35" s="116">
        <f>_xll.DBRW(pFact,pCompany,BI$3,BI$1,$F$1,$A35,"Month")</f>
        <v>27858.632890011999</v>
      </c>
      <c r="BJ35" s="116">
        <f>_xll.DBRW(pFact,pCompany,BJ$3,BJ$1,$F$1,$A35,"Month")</f>
        <v>32424.994057886983</v>
      </c>
      <c r="BK35" s="116">
        <f>_xll.DBRW(pFact,pCompany,BK$3,BK$1,$F$1,$A35,"Month")</f>
        <v>32779.781817070005</v>
      </c>
      <c r="BL35" s="116">
        <f>_xll.DBRW(pFact,pCompany,BL$3,BL$1,$F$1,$A35,"Month")</f>
        <v>25523.62368764</v>
      </c>
      <c r="BM35" s="116">
        <f>_xll.DBRW(pFact,pCompany,BM$3,BM$1,$F$1,$A35,"Month")</f>
        <v>28454.038452780002</v>
      </c>
      <c r="BN35" s="116">
        <f>_xll.DBRW(pFact,pCompany,BN$3,BN$1,$F$1,$A35,"Month")</f>
        <v>42386.387430540002</v>
      </c>
      <c r="BO35" s="116">
        <f>_xll.DBRW(pFact,pCompany,BO$3,BO$1,$F$1,$A35,"Month")</f>
        <v>38053.4018259</v>
      </c>
      <c r="BP35" s="116">
        <f>_xll.DBRW(pFact,pCompany,BP$3,BP$1,$F$1,$A35,"Month")</f>
        <v>42480.717355979999</v>
      </c>
      <c r="BQ35" s="116">
        <f>_xll.DBRW(pFact,pCompany,BQ$3,BQ$1,$F$1,$A35,"Month")</f>
        <v>27657.932760070002</v>
      </c>
      <c r="BR35" s="116">
        <f>_xll.DBRW(pFact,pCompany,BR$3,BR$1,$F$1,$A35,"Month")</f>
        <v>33250.60452447</v>
      </c>
      <c r="BS35" s="116">
        <f>_xll.DBRW(pFact,pCompany,BS$3,BS$1,$F$1,$A35,"Month")</f>
        <v>33834.826340359999</v>
      </c>
      <c r="BT35" s="115"/>
      <c r="BU35" s="109">
        <f t="shared" si="26"/>
        <v>86804.534269116251</v>
      </c>
      <c r="BV35" s="109">
        <f t="shared" si="27"/>
        <v>86757.443957490003</v>
      </c>
      <c r="BW35" s="109">
        <f t="shared" si="28"/>
        <v>122920.50661242001</v>
      </c>
      <c r="BX35" s="109">
        <f t="shared" si="29"/>
        <v>94743.363624899997</v>
      </c>
      <c r="BY35" s="118">
        <f t="shared" si="35"/>
        <v>391225.84846392629</v>
      </c>
      <c r="BZ35" s="110"/>
      <c r="CA35" s="116">
        <f>_xll.DBRW(pFact,pCompany,CA$3,CA$1,$F$1,$A35,"Month")</f>
        <v>230688.33684454</v>
      </c>
      <c r="CB35" s="116">
        <f>_xll.DBRW(pFact,pCompany,CB$3,CB$1,$F$1,$A35,"Month")</f>
        <v>79610.917122700004</v>
      </c>
      <c r="CC35" s="116">
        <f>_xll.DBRW(pFact,pCompany,CC$3,CC$1,$F$1,$A35,"Month")</f>
        <v>0</v>
      </c>
    </row>
    <row r="36" spans="1:81" ht="15" customHeight="1" x14ac:dyDescent="0.3">
      <c r="A36" s="17" t="s">
        <v>78</v>
      </c>
      <c r="B36" s="6" t="s">
        <v>79</v>
      </c>
      <c r="C36" s="51" t="s">
        <v>47</v>
      </c>
      <c r="D36" s="51"/>
      <c r="E36" s="17">
        <v>25</v>
      </c>
      <c r="F36" s="8" t="s">
        <v>80</v>
      </c>
      <c r="G36" s="124">
        <f>_xll.DBRW(pFact,pCompany,G$3,G$1,$F$1,$A36,"Month")</f>
        <v>-334822.53469362011</v>
      </c>
      <c r="H36" s="124">
        <f>_xll.DBRW(pFact,pCompany,H$3,H$1,$F$1,$A36,"Month")</f>
        <v>-396106.25580384966</v>
      </c>
      <c r="I36" s="124">
        <f>_xll.DBRW(pFact,pCompany,I$3,I$1,$F$1,$A36,"Month")</f>
        <v>-346207.574379</v>
      </c>
      <c r="J36" s="110"/>
      <c r="K36" s="123">
        <f>_xll.DBRW(pFact,pCompany,K$3,K$1,$F$1,$A36,"Month")</f>
        <v>-340746.17699600005</v>
      </c>
      <c r="L36" s="124">
        <f>_xll.DBRW(pFact,pCompany,$K$3,L$1,$F$1,$A36,"Month")</f>
        <v>-336082.75000000006</v>
      </c>
      <c r="M36" s="124">
        <f>_xll.DBRW(pFact,pCompany,M$3,M$1,$F$1,$A36,"Month")</f>
        <v>-241858.57023699989</v>
      </c>
      <c r="N36" s="124">
        <f t="shared" si="16"/>
        <v>-4663.4269959999947</v>
      </c>
      <c r="O36" s="110"/>
      <c r="P36" s="124">
        <f t="shared" si="30"/>
        <v>-686953.75137499999</v>
      </c>
      <c r="Q36" s="124">
        <f t="shared" si="31"/>
        <v>-674477.49000000011</v>
      </c>
      <c r="R36" s="124">
        <f t="shared" si="32"/>
        <v>-468570.44753799995</v>
      </c>
      <c r="S36" s="124">
        <f t="shared" si="17"/>
        <v>-12476.261374999885</v>
      </c>
      <c r="T36" s="109"/>
      <c r="U36" s="110"/>
      <c r="V36" s="122">
        <f>_xll.DBRW(pFact,pCompany,V$3,V$1,$F$1,$A36,"Month")</f>
        <v>-346207.574379</v>
      </c>
      <c r="W36" s="122">
        <f>_xll.DBRW(pFact,pCompany,W$3,W$1,$F$1,$A36,"Month")</f>
        <v>-340746.17699600005</v>
      </c>
      <c r="X36" s="122">
        <f>_xll.DBRW(pFact,pCompany,X$3,X$1,$F$1,$A36,"Month")</f>
        <v>0</v>
      </c>
      <c r="Y36" s="122">
        <f>_xll.DBRW(pFact,pCompany,Y$3,Y$1,$F$1,$A36,"Month")</f>
        <v>0</v>
      </c>
      <c r="Z36" s="122">
        <f>_xll.DBRW(pFact,pCompany,Z$3,Z$1,$F$1,$A36,"Month")</f>
        <v>0</v>
      </c>
      <c r="AA36" s="122">
        <f>_xll.DBRW(pFact,pCompany,AA$3,AA$1,$F$1,$A36,"Month")</f>
        <v>0</v>
      </c>
      <c r="AB36" s="122">
        <f>_xll.DBRW(pFact,pCompany,AB$3,AB$1,$F$1,$A36,"Month")</f>
        <v>0</v>
      </c>
      <c r="AC36" s="122">
        <f>_xll.DBRW(pFact,pCompany,AC$3,AC$1,$F$1,$A36,"Month")</f>
        <v>0</v>
      </c>
      <c r="AD36" s="122">
        <f>_xll.DBRW(pFact,pCompany,AD$3,AD$1,$F$1,$A36,"Month")</f>
        <v>0</v>
      </c>
      <c r="AE36" s="122">
        <f>_xll.DBRW(pFact,pCompany,AE$3,AE$1,$F$1,$A36,"Month")</f>
        <v>0</v>
      </c>
      <c r="AF36" s="122">
        <f>_xll.DBRW(pFact,pCompany,AF$3,AF$1,$F$1,$A36,"Month")</f>
        <v>0</v>
      </c>
      <c r="AG36" s="122">
        <f>_xll.DBRW(pFact,pCompany,AG$3,AG$1,$F$1,$A36,"Month")</f>
        <v>0</v>
      </c>
      <c r="AH36" s="115"/>
      <c r="AI36" s="124">
        <f t="shared" si="18"/>
        <v>-686953.75137499999</v>
      </c>
      <c r="AJ36" s="124">
        <f t="shared" si="19"/>
        <v>0</v>
      </c>
      <c r="AK36" s="124">
        <f t="shared" si="20"/>
        <v>0</v>
      </c>
      <c r="AL36" s="124">
        <f t="shared" si="21"/>
        <v>0</v>
      </c>
      <c r="AM36" s="125">
        <f t="shared" si="33"/>
        <v>-686953.75137499999</v>
      </c>
      <c r="AN36" s="110">
        <f t="shared" si="12"/>
        <v>0</v>
      </c>
      <c r="AO36" s="126">
        <f>_xll.DBRW(pFact,pCompany,AO$3,AO$1,$F$1,$A36,"Month")</f>
        <v>-226711.87730100006</v>
      </c>
      <c r="AP36" s="126">
        <f>_xll.DBRW(pFact,pCompany,AP$3,AP$1,$F$1,$A36,"Month")</f>
        <v>-241858.57023699989</v>
      </c>
      <c r="AQ36" s="126">
        <f>_xll.DBRW(pFact,pCompany,AQ$3,AQ$1,$F$1,$A36,"Month")</f>
        <v>-292520.04207400017</v>
      </c>
      <c r="AR36" s="126">
        <f>_xll.DBRW(pFact,pCompany,AR$3,AR$1,$F$1,$A36,"Month")</f>
        <v>-267439.68699399987</v>
      </c>
      <c r="AS36" s="126">
        <f>_xll.DBRW(pFact,pCompany,AS$3,AS$1,$F$1,$A36,"Month")</f>
        <v>-284435.41714599985</v>
      </c>
      <c r="AT36" s="126">
        <f>_xll.DBRW(pFact,pCompany,AT$3,AT$1,$F$1,$A36,"Month")</f>
        <v>-296973.91036700021</v>
      </c>
      <c r="AU36" s="126">
        <f>_xll.DBRW(pFact,pCompany,AU$3,AU$1,$F$1,$A36,"Month")</f>
        <v>-311059.02839199972</v>
      </c>
      <c r="AV36" s="126">
        <f>_xll.DBRW(pFact,pCompany,AV$3,AV$1,$F$1,$A36,"Month")</f>
        <v>-335549.51699493022</v>
      </c>
      <c r="AW36" s="126">
        <f>_xll.DBRW(pFact,pCompany,AW$3,AW$1,$F$1,$A36,"Month")</f>
        <v>-308944.74653999996</v>
      </c>
      <c r="AX36" s="126">
        <f>_xll.DBRW(pFact,pCompany,AX$3,AX$1,$F$1,$A36,"Month")</f>
        <v>-329207.18917000026</v>
      </c>
      <c r="AY36" s="126">
        <f>_xll.DBRW(pFact,pCompany,AY$3,AY$1,$F$1,$A36,"Month")</f>
        <v>-334822.53469362011</v>
      </c>
      <c r="AZ36" s="126">
        <f>_xll.DBRW(pFact,pCompany,AZ$3,AZ$1,$F$1,$A36,"Month")</f>
        <v>-396106.25580384966</v>
      </c>
      <c r="BA36" s="115"/>
      <c r="BB36" s="124">
        <f t="shared" si="22"/>
        <v>-761090.48961200006</v>
      </c>
      <c r="BC36" s="124">
        <f t="shared" si="23"/>
        <v>-848849.01450699987</v>
      </c>
      <c r="BD36" s="124">
        <f t="shared" si="24"/>
        <v>-955553.29192692996</v>
      </c>
      <c r="BE36" s="124">
        <f t="shared" si="25"/>
        <v>-1060135.9796674699</v>
      </c>
      <c r="BF36" s="125">
        <f t="shared" si="34"/>
        <v>-3625628.7757134</v>
      </c>
      <c r="BG36" s="115"/>
      <c r="BH36" s="126">
        <f>_xll.DBRW(pFact,pCompany,BH$3,BH$1,$F$1,$A36,"Month")</f>
        <v>-338394.74000000005</v>
      </c>
      <c r="BI36" s="126">
        <f>_xll.DBRW(pFact,pCompany,BI$3,BI$1,$F$1,$A36,"Month")</f>
        <v>-336082.75000000006</v>
      </c>
      <c r="BJ36" s="126">
        <f>_xll.DBRW(pFact,pCompany,BJ$3,BJ$1,$F$1,$A36,"Month")</f>
        <v>-362960.82</v>
      </c>
      <c r="BK36" s="126">
        <f>_xll.DBRW(pFact,pCompany,BK$3,BK$1,$F$1,$A36,"Month")</f>
        <v>-376725.54999999993</v>
      </c>
      <c r="BL36" s="126">
        <f>_xll.DBRW(pFact,pCompany,BL$3,BL$1,$F$1,$A36,"Month")</f>
        <v>-381617.14</v>
      </c>
      <c r="BM36" s="126">
        <f>_xll.DBRW(pFact,pCompany,BM$3,BM$1,$F$1,$A36,"Month")</f>
        <v>-383199.93999999989</v>
      </c>
      <c r="BN36" s="126">
        <f>_xll.DBRW(pFact,pCompany,BN$3,BN$1,$F$1,$A36,"Month")</f>
        <v>-395267.18</v>
      </c>
      <c r="BO36" s="126">
        <f>_xll.DBRW(pFact,pCompany,BO$3,BO$1,$F$1,$A36,"Month")</f>
        <v>-405882.76999999996</v>
      </c>
      <c r="BP36" s="126">
        <f>_xll.DBRW(pFact,pCompany,BP$3,BP$1,$F$1,$A36,"Month")</f>
        <v>-409241.3299999999</v>
      </c>
      <c r="BQ36" s="126">
        <f>_xll.DBRW(pFact,pCompany,BQ$3,BQ$1,$F$1,$A36,"Month")</f>
        <v>-404516.84999999992</v>
      </c>
      <c r="BR36" s="126">
        <f>_xll.DBRW(pFact,pCompany,BR$3,BR$1,$F$1,$A36,"Month")</f>
        <v>-402410.29</v>
      </c>
      <c r="BS36" s="126">
        <f>_xll.DBRW(pFact,pCompany,BS$3,BS$1,$F$1,$A36,"Month")</f>
        <v>-403722.60999999993</v>
      </c>
      <c r="BT36" s="115"/>
      <c r="BU36" s="124">
        <f t="shared" si="26"/>
        <v>-1037438.31</v>
      </c>
      <c r="BV36" s="124">
        <f t="shared" si="27"/>
        <v>-1141542.6299999999</v>
      </c>
      <c r="BW36" s="124">
        <f t="shared" si="28"/>
        <v>-1210391.2799999998</v>
      </c>
      <c r="BX36" s="124">
        <f t="shared" si="29"/>
        <v>-1210649.7499999998</v>
      </c>
      <c r="BY36" s="125">
        <f t="shared" si="35"/>
        <v>-4600021.97</v>
      </c>
      <c r="BZ36" s="110"/>
      <c r="CA36" s="126">
        <f>_xll.DBRW(pFact,pCompany,CA$3,CA$1,$F$1,$A36,"Month")</f>
        <v>-2265187.7886173101</v>
      </c>
      <c r="CB36" s="126">
        <f>_xll.DBRW(pFact,pCompany,CB$3,CB$1,$F$1,$A36,"Month")</f>
        <v>759819.23</v>
      </c>
      <c r="CC36" s="126">
        <f>_xll.DBRW(pFact,pCompany,CC$3,CC$1,$F$1,$A36,"Month")</f>
        <v>0</v>
      </c>
    </row>
    <row r="37" spans="1:81" s="18" customFormat="1" ht="18" customHeight="1" x14ac:dyDescent="0.3">
      <c r="A37" s="67" t="str">
        <f>_xll.DIMNM(pAccounts,_xll.DIMIX(pAccounts,$F37))</f>
        <v>Total Revenue</v>
      </c>
      <c r="E37" s="17">
        <v>26</v>
      </c>
      <c r="F37" s="52" t="s">
        <v>81</v>
      </c>
      <c r="G37" s="131">
        <f>_xll.DBRW(pFact,pCompany,G$3,G$1,$F$1,$A37,"Month")</f>
        <v>10711358.456491897</v>
      </c>
      <c r="H37" s="131">
        <f>_xll.DBRW(pFact,pCompany,H$3,H$1,$F$1,$A37,"Month")</f>
        <v>11202740.720895922</v>
      </c>
      <c r="I37" s="131">
        <f>_xll.DBRW(pFact,pCompany,I$3,I$1,$F$1,$A37,"Month")</f>
        <v>11426650.454614324</v>
      </c>
      <c r="J37" s="128"/>
      <c r="K37" s="129">
        <f>_xll.DBRW(pFact,pCompany,K$3,K$1,$F$1,$A37,"Month")</f>
        <v>10407894.760353271</v>
      </c>
      <c r="L37" s="131">
        <f>_xll.DBRW(pFact,pCompany,$K$3,L$1,$F$1,$A37,"Month")</f>
        <v>11607097.891193042</v>
      </c>
      <c r="M37" s="131">
        <f>_xll.DBRW(pFact,pCompany,M$3,M$1,$F$1,$A37,"Month")</f>
        <v>9954245.3374386169</v>
      </c>
      <c r="N37" s="131">
        <f t="shared" si="16"/>
        <v>-1199203.1308397707</v>
      </c>
      <c r="O37" s="128"/>
      <c r="P37" s="131">
        <f t="shared" si="30"/>
        <v>21834545.214967594</v>
      </c>
      <c r="Q37" s="131">
        <f t="shared" si="31"/>
        <v>24424909.005882673</v>
      </c>
      <c r="R37" s="131">
        <f t="shared" si="32"/>
        <v>20019504.72928182</v>
      </c>
      <c r="S37" s="131">
        <f>((((((S15+S21)+S27)+S33)+S34)+S35)+S36)</f>
        <v>-2521948.8180353092</v>
      </c>
      <c r="T37" s="132"/>
      <c r="U37" s="128"/>
      <c r="V37" s="127">
        <f>_xll.DBRW(pFact,pCompany,V$3,V$1,$F$1,$A37,"Month")</f>
        <v>11426650.454614324</v>
      </c>
      <c r="W37" s="127">
        <f>_xll.DBRW(pFact,pCompany,W$3,W$1,$F$1,$A37,"Month")</f>
        <v>10407894.760353271</v>
      </c>
      <c r="X37" s="127">
        <f>_xll.DBRW(pFact,pCompany,X$3,X$1,$F$1,$A37,"Month")</f>
        <v>0</v>
      </c>
      <c r="Y37" s="127">
        <f>_xll.DBRW(pFact,pCompany,Y$3,Y$1,$F$1,$A37,"Month")</f>
        <v>0</v>
      </c>
      <c r="Z37" s="127">
        <f>_xll.DBRW(pFact,pCompany,Z$3,Z$1,$F$1,$A37,"Month")</f>
        <v>0</v>
      </c>
      <c r="AA37" s="127">
        <f>_xll.DBRW(pFact,pCompany,AA$3,AA$1,$F$1,$A37,"Month")</f>
        <v>0</v>
      </c>
      <c r="AB37" s="127">
        <f>_xll.DBRW(pFact,pCompany,AB$3,AB$1,$F$1,$A37,"Month")</f>
        <v>0</v>
      </c>
      <c r="AC37" s="127">
        <f>_xll.DBRW(pFact,pCompany,AC$3,AC$1,$F$1,$A37,"Month")</f>
        <v>0</v>
      </c>
      <c r="AD37" s="127">
        <f>_xll.DBRW(pFact,pCompany,AD$3,AD$1,$F$1,$A37,"Month")</f>
        <v>0</v>
      </c>
      <c r="AE37" s="127">
        <f>_xll.DBRW(pFact,pCompany,AE$3,AE$1,$F$1,$A37,"Month")</f>
        <v>0</v>
      </c>
      <c r="AF37" s="127">
        <f>_xll.DBRW(pFact,pCompany,AF$3,AF$1,$F$1,$A37,"Month")</f>
        <v>0</v>
      </c>
      <c r="AG37" s="127">
        <f>_xll.DBRW(pFact,pCompany,AG$3,AG$1,$F$1,$A37,"Month")</f>
        <v>0</v>
      </c>
      <c r="AH37" s="133"/>
      <c r="AI37" s="131">
        <f t="shared" si="18"/>
        <v>21834545.214967594</v>
      </c>
      <c r="AJ37" s="131">
        <f t="shared" si="19"/>
        <v>0</v>
      </c>
      <c r="AK37" s="131">
        <f t="shared" si="20"/>
        <v>0</v>
      </c>
      <c r="AL37" s="131">
        <f t="shared" si="21"/>
        <v>0</v>
      </c>
      <c r="AM37" s="134">
        <f>((((((AM15+AM21)+AM27)+AM33)+AM34)+AM35)+AM36)</f>
        <v>21374772.71784737</v>
      </c>
      <c r="AN37" s="110">
        <f t="shared" ref="AN37:AN100" si="36">AM37-SUM(V37:AG37)</f>
        <v>-459772.49712022394</v>
      </c>
      <c r="AO37" s="130">
        <f>_xll.DBRW(pFact,pCompany,AO$3,AO$1,$F$1,$A37,"Month")</f>
        <v>10065259.391843203</v>
      </c>
      <c r="AP37" s="130">
        <f>_xll.DBRW(pFact,pCompany,AP$3,AP$1,$F$1,$A37,"Month")</f>
        <v>9954245.3374386169</v>
      </c>
      <c r="AQ37" s="130">
        <f>_xll.DBRW(pFact,pCompany,AQ$3,AQ$1,$F$1,$A37,"Month")</f>
        <v>11590470.545207838</v>
      </c>
      <c r="AR37" s="130">
        <f>_xll.DBRW(pFact,pCompany,AR$3,AR$1,$F$1,$A37,"Month")</f>
        <v>12009611.163612036</v>
      </c>
      <c r="AS37" s="130">
        <f>_xll.DBRW(pFact,pCompany,AS$3,AS$1,$F$1,$A37,"Month")</f>
        <v>11318364.362160899</v>
      </c>
      <c r="AT37" s="130">
        <f>_xll.DBRW(pFact,pCompany,AT$3,AT$1,$F$1,$A37,"Month")</f>
        <v>11568048.128403796</v>
      </c>
      <c r="AU37" s="130">
        <f>_xll.DBRW(pFact,pCompany,AU$3,AU$1,$F$1,$A37,"Month")</f>
        <v>13478219.763484573</v>
      </c>
      <c r="AV37" s="130">
        <f>_xll.DBRW(pFact,pCompany,AV$3,AV$1,$F$1,$A37,"Month")</f>
        <v>11874323.801511446</v>
      </c>
      <c r="AW37" s="130">
        <f>_xll.DBRW(pFact,pCompany,AW$3,AW$1,$F$1,$A37,"Month")</f>
        <v>11042335.714427548</v>
      </c>
      <c r="AX37" s="130">
        <f>_xll.DBRW(pFact,pCompany,AX$3,AX$1,$F$1,$A37,"Month")</f>
        <v>8209294.7062826985</v>
      </c>
      <c r="AY37" s="130">
        <f>_xll.DBRW(pFact,pCompany,AY$3,AY$1,$F$1,$A37,"Month")</f>
        <v>10711358.456491897</v>
      </c>
      <c r="AZ37" s="130">
        <f>_xll.DBRW(pFact,pCompany,AZ$3,AZ$1,$F$1,$A37,"Month")</f>
        <v>11202740.720895922</v>
      </c>
      <c r="BA37" s="133"/>
      <c r="BB37" s="131">
        <f t="shared" si="22"/>
        <v>31609975.274489656</v>
      </c>
      <c r="BC37" s="131">
        <f t="shared" si="23"/>
        <v>34896023.654176734</v>
      </c>
      <c r="BD37" s="131">
        <f t="shared" si="24"/>
        <v>36394879.279423565</v>
      </c>
      <c r="BE37" s="131">
        <f t="shared" si="25"/>
        <v>30123393.883670516</v>
      </c>
      <c r="BF37" s="134">
        <f>((((((BF15+BF21)+BF27)+BF33)+BF34)+BF35)+BF36)</f>
        <v>130759505.63786437</v>
      </c>
      <c r="BG37" s="133"/>
      <c r="BH37" s="130">
        <f>_xll.DBRW(pFact,pCompany,BH$3,BH$1,$F$1,$A37,"Month")</f>
        <v>12817811.114689631</v>
      </c>
      <c r="BI37" s="130">
        <f>_xll.DBRW(pFact,pCompany,BI$3,BI$1,$F$1,$A37,"Month")</f>
        <v>11607097.891193042</v>
      </c>
      <c r="BJ37" s="130">
        <f>_xll.DBRW(pFact,pCompany,BJ$3,BJ$1,$F$1,$A37,"Month")</f>
        <v>12740392.165594008</v>
      </c>
      <c r="BK37" s="130">
        <f>_xll.DBRW(pFact,pCompany,BK$3,BK$1,$F$1,$A37,"Month")</f>
        <v>14192437.936276661</v>
      </c>
      <c r="BL37" s="130">
        <f>_xll.DBRW(pFact,pCompany,BL$3,BL$1,$F$1,$A37,"Month")</f>
        <v>13538113.623314843</v>
      </c>
      <c r="BM37" s="130">
        <f>_xll.DBRW(pFact,pCompany,BM$3,BM$1,$F$1,$A37,"Month")</f>
        <v>13273522.245047465</v>
      </c>
      <c r="BN37" s="130">
        <f>_xll.DBRW(pFact,pCompany,BN$3,BN$1,$F$1,$A37,"Month")</f>
        <v>16005335.973968998</v>
      </c>
      <c r="BO37" s="130">
        <f>_xll.DBRW(pFact,pCompany,BO$3,BO$1,$F$1,$A37,"Month")</f>
        <v>16444516.296776701</v>
      </c>
      <c r="BP37" s="130">
        <f>_xll.DBRW(pFact,pCompany,BP$3,BP$1,$F$1,$A37,"Month")</f>
        <v>16166688.017038699</v>
      </c>
      <c r="BQ37" s="130">
        <f>_xll.DBRW(pFact,pCompany,BQ$3,BQ$1,$F$1,$A37,"Month")</f>
        <v>13386004.18709394</v>
      </c>
      <c r="BR37" s="130">
        <f>_xll.DBRW(pFact,pCompany,BR$3,BR$1,$F$1,$A37,"Month")</f>
        <v>14425752.173639009</v>
      </c>
      <c r="BS37" s="130">
        <f>_xll.DBRW(pFact,pCompany,BS$3,BS$1,$F$1,$A37,"Month")</f>
        <v>14985154.59808756</v>
      </c>
      <c r="BT37" s="133"/>
      <c r="BU37" s="131">
        <f t="shared" si="26"/>
        <v>37165301.171476677</v>
      </c>
      <c r="BV37" s="131">
        <f t="shared" si="27"/>
        <v>41004073.804638967</v>
      </c>
      <c r="BW37" s="131">
        <f t="shared" si="28"/>
        <v>48616540.287784398</v>
      </c>
      <c r="BX37" s="131">
        <f t="shared" si="29"/>
        <v>42796910.958820507</v>
      </c>
      <c r="BY37" s="134">
        <f>((((((BY15+BY21)+BY27)+BY33)+BY34)+BY35)+BY36)</f>
        <v>165860171.37272057</v>
      </c>
      <c r="BZ37" s="128"/>
      <c r="CA37" s="130">
        <f>_xll.DBRW(pFact,pCompany,CA$3,CA$1,$F$1,$A37,"Month")</f>
        <v>71307648.753330514</v>
      </c>
      <c r="CB37" s="130">
        <f>_xll.DBRW(pFact,pCompany,CB$3,CB$1,$F$1,$A37,"Month")</f>
        <v>27480744.031272985</v>
      </c>
      <c r="CC37" s="130">
        <f>_xll.DBRW(pFact,pCompany,CC$3,CC$1,$F$1,$A37,"Month")</f>
        <v>0</v>
      </c>
    </row>
    <row r="38" spans="1:81" ht="15" customHeight="1" outlineLevel="1" x14ac:dyDescent="0.25">
      <c r="A38" s="17" t="str">
        <f>_xll.DIMNM(pAccounts,_xll.DIMIX(pAccounts,$C38))</f>
        <v/>
      </c>
      <c r="C38" s="6" t="s">
        <v>35</v>
      </c>
      <c r="E38" s="17">
        <v>27</v>
      </c>
      <c r="F38" s="50" t="s">
        <v>35</v>
      </c>
      <c r="G38" s="119">
        <f t="shared" ref="G38:I42" si="37">SUMIF($C$15:$C$35,$C38,G$15:G$35)</f>
        <v>8481504.0131667443</v>
      </c>
      <c r="H38" s="119">
        <f t="shared" si="37"/>
        <v>7981315.7144467859</v>
      </c>
      <c r="I38" s="119">
        <f t="shared" si="37"/>
        <v>8846247.6754803695</v>
      </c>
      <c r="J38" s="120"/>
      <c r="K38" s="121">
        <f t="shared" ref="K38:N42" si="38">SUMIF($C$15:$C$35,$C38,K$15:K$35)</f>
        <v>8623499.7930927407</v>
      </c>
      <c r="L38" s="119">
        <f t="shared" si="38"/>
        <v>8355609.5369112398</v>
      </c>
      <c r="M38" s="119">
        <f t="shared" si="38"/>
        <v>8140842.2486602683</v>
      </c>
      <c r="N38" s="119">
        <f t="shared" si="38"/>
        <v>267890.25618150091</v>
      </c>
      <c r="O38" s="110"/>
      <c r="P38" s="119">
        <f t="shared" si="30"/>
        <v>17469747.468573108</v>
      </c>
      <c r="Q38" s="119">
        <f t="shared" si="31"/>
        <v>17865361.552146822</v>
      </c>
      <c r="R38" s="119">
        <f t="shared" si="32"/>
        <v>15903581.888904309</v>
      </c>
      <c r="S38" s="119">
        <f t="shared" ref="S38:S42" si="39">SUMIF($C$15:$C$35,$C38,S$15:S$35)</f>
        <v>-395614.08357371262</v>
      </c>
      <c r="T38" s="119"/>
      <c r="U38" s="110"/>
      <c r="V38" s="119">
        <f t="shared" ref="V38:AG42" si="40">SUMIF($C$15:$C$35,$C38,V$15:V$35)</f>
        <v>8846247.6754803695</v>
      </c>
      <c r="W38" s="119">
        <f t="shared" si="40"/>
        <v>8623499.7930927407</v>
      </c>
      <c r="X38" s="119">
        <f t="shared" si="40"/>
        <v>0</v>
      </c>
      <c r="Y38" s="119">
        <f t="shared" si="40"/>
        <v>0</v>
      </c>
      <c r="Z38" s="119">
        <f t="shared" si="40"/>
        <v>0</v>
      </c>
      <c r="AA38" s="119">
        <f t="shared" si="40"/>
        <v>0</v>
      </c>
      <c r="AB38" s="119">
        <f t="shared" si="40"/>
        <v>0</v>
      </c>
      <c r="AC38" s="119">
        <f t="shared" si="40"/>
        <v>0</v>
      </c>
      <c r="AD38" s="119">
        <f t="shared" si="40"/>
        <v>0</v>
      </c>
      <c r="AE38" s="119">
        <f t="shared" si="40"/>
        <v>0</v>
      </c>
      <c r="AF38" s="119">
        <f t="shared" si="40"/>
        <v>0</v>
      </c>
      <c r="AG38" s="119">
        <f t="shared" si="40"/>
        <v>0</v>
      </c>
      <c r="AH38" s="119"/>
      <c r="AI38" s="119">
        <f t="shared" si="18"/>
        <v>17469747.468573108</v>
      </c>
      <c r="AJ38" s="119">
        <f t="shared" si="19"/>
        <v>0</v>
      </c>
      <c r="AK38" s="119">
        <f t="shared" si="20"/>
        <v>0</v>
      </c>
      <c r="AL38" s="119">
        <f t="shared" si="21"/>
        <v>0</v>
      </c>
      <c r="AM38" s="121">
        <f>SUMIF($C$15:$C$35,$C38,AM$15:AM$35)</f>
        <v>17469747.468573112</v>
      </c>
      <c r="AN38" s="110">
        <f t="shared" si="36"/>
        <v>0</v>
      </c>
      <c r="AO38" s="119">
        <f t="shared" ref="AO38:AZ42" si="41">SUMIF($C$15:$C$35,$C38,AO$15:AO$35)</f>
        <v>7762739.6402440406</v>
      </c>
      <c r="AP38" s="119">
        <f t="shared" si="41"/>
        <v>8140842.2486602683</v>
      </c>
      <c r="AQ38" s="119">
        <f t="shared" si="41"/>
        <v>9305084.7240780629</v>
      </c>
      <c r="AR38" s="119">
        <f t="shared" si="41"/>
        <v>9482622.9197471701</v>
      </c>
      <c r="AS38" s="119">
        <f t="shared" si="41"/>
        <v>9098672.4415043797</v>
      </c>
      <c r="AT38" s="119">
        <f t="shared" si="41"/>
        <v>9842933.267159231</v>
      </c>
      <c r="AU38" s="119">
        <f t="shared" si="41"/>
        <v>11193772.70521928</v>
      </c>
      <c r="AV38" s="119">
        <f t="shared" si="41"/>
        <v>8910387.8060813211</v>
      </c>
      <c r="AW38" s="119">
        <f t="shared" si="41"/>
        <v>8505450.0629959516</v>
      </c>
      <c r="AX38" s="119">
        <f t="shared" si="41"/>
        <v>5915758.1800691485</v>
      </c>
      <c r="AY38" s="119">
        <f t="shared" si="41"/>
        <v>8481504.0131667443</v>
      </c>
      <c r="AZ38" s="119">
        <f t="shared" si="41"/>
        <v>7981315.7144467859</v>
      </c>
      <c r="BA38" s="119"/>
      <c r="BB38" s="119">
        <f t="shared" si="22"/>
        <v>25208666.61298237</v>
      </c>
      <c r="BC38" s="119">
        <f t="shared" si="23"/>
        <v>28424228.628410779</v>
      </c>
      <c r="BD38" s="119">
        <f t="shared" si="24"/>
        <v>28609610.574296553</v>
      </c>
      <c r="BE38" s="119">
        <f t="shared" si="25"/>
        <v>22378577.90768268</v>
      </c>
      <c r="BF38" s="121">
        <f>SUMIF($C$15:$C$35,$C38,BF$15:BF$35)</f>
        <v>104621083.72337238</v>
      </c>
      <c r="BG38" s="119"/>
      <c r="BH38" s="119">
        <f t="shared" ref="BH38:BS42" si="42">SUMIF($C$15:$C$35,$C38,BH$15:BH$35)</f>
        <v>9509752.0152355842</v>
      </c>
      <c r="BI38" s="119">
        <f t="shared" si="42"/>
        <v>8355609.5369112398</v>
      </c>
      <c r="BJ38" s="119">
        <f t="shared" si="42"/>
        <v>9211110.6615092512</v>
      </c>
      <c r="BK38" s="119">
        <f t="shared" si="42"/>
        <v>10746068.216386588</v>
      </c>
      <c r="BL38" s="119">
        <f t="shared" si="42"/>
        <v>10272538.690708103</v>
      </c>
      <c r="BM38" s="119">
        <f t="shared" si="42"/>
        <v>10053100.210384747</v>
      </c>
      <c r="BN38" s="119">
        <f t="shared" si="42"/>
        <v>12209262.754916629</v>
      </c>
      <c r="BO38" s="119">
        <f t="shared" si="42"/>
        <v>12503644.094307363</v>
      </c>
      <c r="BP38" s="119">
        <f t="shared" si="42"/>
        <v>12276835.77808396</v>
      </c>
      <c r="BQ38" s="119">
        <f t="shared" si="42"/>
        <v>10296586.328923291</v>
      </c>
      <c r="BR38" s="119">
        <f t="shared" si="42"/>
        <v>11136522.931134211</v>
      </c>
      <c r="BS38" s="119">
        <f t="shared" si="42"/>
        <v>11416246.42723608</v>
      </c>
      <c r="BT38" s="119"/>
      <c r="BU38" s="119">
        <f t="shared" si="26"/>
        <v>27076472.213656075</v>
      </c>
      <c r="BV38" s="119">
        <f t="shared" si="27"/>
        <v>31071707.117479436</v>
      </c>
      <c r="BW38" s="119">
        <f t="shared" si="28"/>
        <v>36989742.627307951</v>
      </c>
      <c r="BX38" s="119">
        <f t="shared" si="29"/>
        <v>32849355.687293582</v>
      </c>
      <c r="BY38" s="121">
        <f>SUMIF($C$15:$C$35,$C38,BY$15:BY$35)</f>
        <v>127987277.64573705</v>
      </c>
      <c r="BZ38" s="119"/>
      <c r="CA38" s="119">
        <f t="shared" ref="CA38:CC42" si="43">SUMIF($C$15:$C$35,$C38,CA$15:CA$35)</f>
        <v>51756058.166606493</v>
      </c>
      <c r="CB38" s="119">
        <f t="shared" si="43"/>
        <v>18979961.099823583</v>
      </c>
      <c r="CC38" s="119">
        <f t="shared" si="43"/>
        <v>0</v>
      </c>
    </row>
    <row r="39" spans="1:81" ht="15" customHeight="1" outlineLevel="1" x14ac:dyDescent="0.25">
      <c r="A39" s="17" t="str">
        <f>_xll.DIMNM(pAccounts,_xll.DIMIX(pAccounts,$C39))</f>
        <v/>
      </c>
      <c r="C39" s="6" t="s">
        <v>38</v>
      </c>
      <c r="E39" s="17">
        <v>28</v>
      </c>
      <c r="F39" s="50" t="s">
        <v>38</v>
      </c>
      <c r="G39" s="119">
        <f t="shared" si="37"/>
        <v>2029376.5808194999</v>
      </c>
      <c r="H39" s="119">
        <f t="shared" si="37"/>
        <v>2810453.8066151091</v>
      </c>
      <c r="I39" s="119">
        <f t="shared" si="37"/>
        <v>2367885.5946949301</v>
      </c>
      <c r="J39" s="120"/>
      <c r="K39" s="121">
        <f t="shared" si="38"/>
        <v>1606892.4991313801</v>
      </c>
      <c r="L39" s="119">
        <f t="shared" si="38"/>
        <v>1817720.6680759939</v>
      </c>
      <c r="M39" s="119">
        <f t="shared" si="38"/>
        <v>1426901.8063583199</v>
      </c>
      <c r="N39" s="119">
        <f t="shared" si="38"/>
        <v>-210828.16894461372</v>
      </c>
      <c r="O39" s="110"/>
      <c r="P39" s="119">
        <f t="shared" si="30"/>
        <v>3974778.0938263102</v>
      </c>
      <c r="Q39" s="119">
        <f t="shared" si="31"/>
        <v>3903534.7748981537</v>
      </c>
      <c r="R39" s="119">
        <f t="shared" si="32"/>
        <v>3079187.95926404</v>
      </c>
      <c r="S39" s="119">
        <f t="shared" si="39"/>
        <v>71243.318928156237</v>
      </c>
      <c r="T39" s="119"/>
      <c r="U39" s="110"/>
      <c r="V39" s="119">
        <f t="shared" si="40"/>
        <v>2367885.5946949301</v>
      </c>
      <c r="W39" s="119">
        <f t="shared" si="40"/>
        <v>1606892.4991313801</v>
      </c>
      <c r="X39" s="119">
        <f t="shared" si="40"/>
        <v>0</v>
      </c>
      <c r="Y39" s="119">
        <f t="shared" si="40"/>
        <v>0</v>
      </c>
      <c r="Z39" s="119">
        <f t="shared" si="40"/>
        <v>0</v>
      </c>
      <c r="AA39" s="119">
        <f t="shared" si="40"/>
        <v>0</v>
      </c>
      <c r="AB39" s="119">
        <f t="shared" si="40"/>
        <v>0</v>
      </c>
      <c r="AC39" s="119">
        <f t="shared" si="40"/>
        <v>0</v>
      </c>
      <c r="AD39" s="119">
        <f t="shared" si="40"/>
        <v>0</v>
      </c>
      <c r="AE39" s="119">
        <f t="shared" si="40"/>
        <v>0</v>
      </c>
      <c r="AF39" s="119">
        <f t="shared" si="40"/>
        <v>0</v>
      </c>
      <c r="AG39" s="119">
        <f t="shared" si="40"/>
        <v>0</v>
      </c>
      <c r="AH39" s="119"/>
      <c r="AI39" s="119">
        <f t="shared" si="18"/>
        <v>3974778.0938263102</v>
      </c>
      <c r="AJ39" s="119">
        <f t="shared" si="19"/>
        <v>0</v>
      </c>
      <c r="AK39" s="119">
        <f t="shared" si="20"/>
        <v>0</v>
      </c>
      <c r="AL39" s="119">
        <f t="shared" si="21"/>
        <v>0</v>
      </c>
      <c r="AM39" s="121">
        <f>SUMIF($C$15:$C$35,$C39,AM$15:AM$35)</f>
        <v>3974778.0938263102</v>
      </c>
      <c r="AN39" s="110">
        <f t="shared" si="36"/>
        <v>0</v>
      </c>
      <c r="AO39" s="119">
        <f t="shared" si="41"/>
        <v>1652286.1529057201</v>
      </c>
      <c r="AP39" s="119">
        <f t="shared" si="41"/>
        <v>1426901.8063583199</v>
      </c>
      <c r="AQ39" s="119">
        <f t="shared" si="41"/>
        <v>1868645.8365440497</v>
      </c>
      <c r="AR39" s="119">
        <f t="shared" si="41"/>
        <v>1823832.1720708201</v>
      </c>
      <c r="AS39" s="119">
        <f t="shared" si="41"/>
        <v>1636553.1531476998</v>
      </c>
      <c r="AT39" s="119">
        <f t="shared" si="41"/>
        <v>1673566.65265971</v>
      </c>
      <c r="AU39" s="119">
        <f t="shared" si="41"/>
        <v>2331298.9361166102</v>
      </c>
      <c r="AV39" s="119">
        <f t="shared" si="41"/>
        <v>2275604.79134316</v>
      </c>
      <c r="AW39" s="119">
        <f t="shared" si="41"/>
        <v>2213015.0706174104</v>
      </c>
      <c r="AX39" s="119">
        <f t="shared" si="41"/>
        <v>1745121.1508517899</v>
      </c>
      <c r="AY39" s="119">
        <f t="shared" si="41"/>
        <v>2029376.5808194999</v>
      </c>
      <c r="AZ39" s="119">
        <f t="shared" si="41"/>
        <v>2810453.8066151091</v>
      </c>
      <c r="BA39" s="119"/>
      <c r="BB39" s="119">
        <f t="shared" si="22"/>
        <v>4947833.7958080899</v>
      </c>
      <c r="BC39" s="119">
        <f t="shared" si="23"/>
        <v>5133951.9778782297</v>
      </c>
      <c r="BD39" s="119">
        <f t="shared" si="24"/>
        <v>6819918.7980771801</v>
      </c>
      <c r="BE39" s="119">
        <f t="shared" si="25"/>
        <v>6584951.5382863991</v>
      </c>
      <c r="BF39" s="121">
        <f>SUMIF($C$15:$C$35,$C39,BF$15:BF$35)</f>
        <v>23486656.1100499</v>
      </c>
      <c r="BG39" s="119"/>
      <c r="BH39" s="119">
        <f t="shared" si="42"/>
        <v>2085814.1068221601</v>
      </c>
      <c r="BI39" s="119">
        <f t="shared" si="42"/>
        <v>1817720.6680759939</v>
      </c>
      <c r="BJ39" s="119">
        <f t="shared" si="42"/>
        <v>1942598.3409800751</v>
      </c>
      <c r="BK39" s="119">
        <f t="shared" si="42"/>
        <v>2279134.8466574103</v>
      </c>
      <c r="BL39" s="119">
        <f t="shared" si="42"/>
        <v>2234557.6479244898</v>
      </c>
      <c r="BM39" s="119">
        <f t="shared" si="42"/>
        <v>2209793.6953336396</v>
      </c>
      <c r="BN39" s="119">
        <f t="shared" si="42"/>
        <v>2539458.6144899298</v>
      </c>
      <c r="BO39" s="119">
        <f t="shared" si="42"/>
        <v>2666242.6063603801</v>
      </c>
      <c r="BP39" s="119">
        <f t="shared" si="42"/>
        <v>2637898.79509841</v>
      </c>
      <c r="BQ39" s="119">
        <f t="shared" si="42"/>
        <v>2114969.4179634601</v>
      </c>
      <c r="BR39" s="119">
        <f t="shared" si="42"/>
        <v>2214450.4329260695</v>
      </c>
      <c r="BS39" s="119">
        <f t="shared" si="42"/>
        <v>2471072.5350708002</v>
      </c>
      <c r="BT39" s="119"/>
      <c r="BU39" s="119">
        <f t="shared" si="26"/>
        <v>5846133.115878229</v>
      </c>
      <c r="BV39" s="119">
        <f t="shared" si="27"/>
        <v>6723486.1899155397</v>
      </c>
      <c r="BW39" s="119">
        <f t="shared" si="28"/>
        <v>7843600.0159487193</v>
      </c>
      <c r="BX39" s="119">
        <f t="shared" si="29"/>
        <v>6800492.3859603303</v>
      </c>
      <c r="BY39" s="121">
        <f>SUMIF($C$15:$C$35,$C39,BY$15:BY$35)</f>
        <v>27213711.707702819</v>
      </c>
      <c r="BZ39" s="119"/>
      <c r="CA39" s="119">
        <f t="shared" si="43"/>
        <v>15384340.033617318</v>
      </c>
      <c r="CB39" s="119">
        <f t="shared" si="43"/>
        <v>8332232.41750025</v>
      </c>
      <c r="CC39" s="119">
        <f t="shared" si="43"/>
        <v>0</v>
      </c>
    </row>
    <row r="40" spans="1:81" ht="15" customHeight="1" outlineLevel="1" x14ac:dyDescent="0.25">
      <c r="A40" s="17" t="str">
        <f>_xll.DIMNM(pAccounts,_xll.DIMIX(pAccounts,$C40))</f>
        <v/>
      </c>
      <c r="C40" s="6" t="s">
        <v>41</v>
      </c>
      <c r="E40" s="17">
        <v>29</v>
      </c>
      <c r="F40" s="50" t="s">
        <v>41</v>
      </c>
      <c r="G40" s="119">
        <f t="shared" si="37"/>
        <v>71228.662878539981</v>
      </c>
      <c r="H40" s="119">
        <f t="shared" si="37"/>
        <v>114080.81216052001</v>
      </c>
      <c r="I40" s="119">
        <f t="shared" si="37"/>
        <v>79870.554453200006</v>
      </c>
      <c r="J40" s="120"/>
      <c r="K40" s="121">
        <f t="shared" si="38"/>
        <v>82772.081099759991</v>
      </c>
      <c r="L40" s="119">
        <f t="shared" si="38"/>
        <v>64127.774686693461</v>
      </c>
      <c r="M40" s="119">
        <f t="shared" si="38"/>
        <v>69848.90293904001</v>
      </c>
      <c r="N40" s="119">
        <f t="shared" si="38"/>
        <v>18644.306413066541</v>
      </c>
      <c r="O40" s="110"/>
      <c r="P40" s="119">
        <f t="shared" si="30"/>
        <v>162642.63555295998</v>
      </c>
      <c r="Q40" s="119">
        <f t="shared" si="31"/>
        <v>155709.45087769971</v>
      </c>
      <c r="R40" s="119">
        <f t="shared" si="32"/>
        <v>148176.32781141001</v>
      </c>
      <c r="S40" s="119">
        <f t="shared" si="39"/>
        <v>6933.1846752602678</v>
      </c>
      <c r="T40" s="119"/>
      <c r="U40" s="110"/>
      <c r="V40" s="119">
        <f t="shared" si="40"/>
        <v>79870.554453200006</v>
      </c>
      <c r="W40" s="119">
        <f t="shared" si="40"/>
        <v>82772.081099759991</v>
      </c>
      <c r="X40" s="119">
        <f t="shared" si="40"/>
        <v>0</v>
      </c>
      <c r="Y40" s="119">
        <f t="shared" si="40"/>
        <v>0</v>
      </c>
      <c r="Z40" s="119">
        <f t="shared" si="40"/>
        <v>0</v>
      </c>
      <c r="AA40" s="119">
        <f t="shared" si="40"/>
        <v>0</v>
      </c>
      <c r="AB40" s="119">
        <f t="shared" si="40"/>
        <v>0</v>
      </c>
      <c r="AC40" s="119">
        <f t="shared" si="40"/>
        <v>0</v>
      </c>
      <c r="AD40" s="119">
        <f t="shared" si="40"/>
        <v>0</v>
      </c>
      <c r="AE40" s="119">
        <f t="shared" si="40"/>
        <v>0</v>
      </c>
      <c r="AF40" s="119">
        <f t="shared" si="40"/>
        <v>0</v>
      </c>
      <c r="AG40" s="119">
        <f t="shared" si="40"/>
        <v>0</v>
      </c>
      <c r="AH40" s="119"/>
      <c r="AI40" s="119">
        <f t="shared" si="18"/>
        <v>162642.63555295998</v>
      </c>
      <c r="AJ40" s="119">
        <f t="shared" si="19"/>
        <v>0</v>
      </c>
      <c r="AK40" s="119">
        <f t="shared" si="20"/>
        <v>0</v>
      </c>
      <c r="AL40" s="119">
        <f t="shared" si="21"/>
        <v>0</v>
      </c>
      <c r="AM40" s="121">
        <f>SUMIF($C$15:$C$35,$C40,AM$15:AM$35)</f>
        <v>162642.63555295998</v>
      </c>
      <c r="AN40" s="110">
        <f t="shared" si="36"/>
        <v>0</v>
      </c>
      <c r="AO40" s="119">
        <f t="shared" si="41"/>
        <v>78327.42487237</v>
      </c>
      <c r="AP40" s="119">
        <f t="shared" si="41"/>
        <v>69848.90293904001</v>
      </c>
      <c r="AQ40" s="119">
        <f t="shared" si="41"/>
        <v>103589.822067</v>
      </c>
      <c r="AR40" s="119">
        <f t="shared" si="41"/>
        <v>66031.16232043998</v>
      </c>
      <c r="AS40" s="119">
        <f t="shared" si="41"/>
        <v>85058.86123781999</v>
      </c>
      <c r="AT40" s="119">
        <f t="shared" si="41"/>
        <v>77494.636717970003</v>
      </c>
      <c r="AU40" s="119">
        <f t="shared" si="41"/>
        <v>93172.561951730022</v>
      </c>
      <c r="AV40" s="119">
        <f t="shared" si="41"/>
        <v>115469.22905164999</v>
      </c>
      <c r="AW40" s="119">
        <f t="shared" si="41"/>
        <v>79530.420095360008</v>
      </c>
      <c r="AX40" s="119">
        <f t="shared" si="41"/>
        <v>110675.68487552997</v>
      </c>
      <c r="AY40" s="119">
        <f t="shared" si="41"/>
        <v>71228.662878539981</v>
      </c>
      <c r="AZ40" s="119">
        <f t="shared" si="41"/>
        <v>114080.81216052001</v>
      </c>
      <c r="BA40" s="119"/>
      <c r="BB40" s="119">
        <f t="shared" si="22"/>
        <v>251766.14987841001</v>
      </c>
      <c r="BC40" s="119">
        <f t="shared" si="23"/>
        <v>228584.66027622996</v>
      </c>
      <c r="BD40" s="119">
        <f t="shared" si="24"/>
        <v>288172.21109874005</v>
      </c>
      <c r="BE40" s="119">
        <f t="shared" si="25"/>
        <v>295985.15991458995</v>
      </c>
      <c r="BF40" s="121">
        <f>SUMIF($C$15:$C$35,$C40,BF$15:BF$35)</f>
        <v>1064508.1811679699</v>
      </c>
      <c r="BG40" s="119"/>
      <c r="BH40" s="119">
        <f t="shared" si="42"/>
        <v>91581.676191006263</v>
      </c>
      <c r="BI40" s="119">
        <f t="shared" si="42"/>
        <v>64127.774686693461</v>
      </c>
      <c r="BJ40" s="119">
        <f t="shared" si="42"/>
        <v>70724.509719296606</v>
      </c>
      <c r="BK40" s="119">
        <f t="shared" si="42"/>
        <v>90670.639970019998</v>
      </c>
      <c r="BL40" s="119">
        <f t="shared" si="42"/>
        <v>83733.344852590002</v>
      </c>
      <c r="BM40" s="119">
        <f t="shared" si="42"/>
        <v>80175.892999100004</v>
      </c>
      <c r="BN40" s="119">
        <f t="shared" si="42"/>
        <v>98219.594437160005</v>
      </c>
      <c r="BO40" s="119">
        <f t="shared" si="42"/>
        <v>103536.26280737</v>
      </c>
      <c r="BP40" s="119">
        <f t="shared" si="42"/>
        <v>102687.53501725</v>
      </c>
      <c r="BQ40" s="119">
        <f t="shared" si="42"/>
        <v>71575.894455339992</v>
      </c>
      <c r="BR40" s="119">
        <f t="shared" si="42"/>
        <v>77517.797799850014</v>
      </c>
      <c r="BS40" s="119">
        <f t="shared" si="42"/>
        <v>90286.335062049999</v>
      </c>
      <c r="BT40" s="119"/>
      <c r="BU40" s="119">
        <f t="shared" si="26"/>
        <v>226433.9605969963</v>
      </c>
      <c r="BV40" s="119">
        <f t="shared" si="27"/>
        <v>254579.87782170999</v>
      </c>
      <c r="BW40" s="119">
        <f t="shared" si="28"/>
        <v>304443.39226177998</v>
      </c>
      <c r="BX40" s="119">
        <f t="shared" si="29"/>
        <v>239380.02731723999</v>
      </c>
      <c r="BY40" s="121">
        <f>SUMIF($C$15:$C$35,$C40,BY$15:BY$35)</f>
        <v>1024837.2579977263</v>
      </c>
      <c r="BZ40" s="119"/>
      <c r="CA40" s="119">
        <f t="shared" si="43"/>
        <v>945659.66328360012</v>
      </c>
      <c r="CB40" s="119">
        <f t="shared" si="43"/>
        <v>1101029.9804114301</v>
      </c>
      <c r="CC40" s="119">
        <f t="shared" si="43"/>
        <v>0</v>
      </c>
    </row>
    <row r="41" spans="1:81" ht="15" customHeight="1" outlineLevel="1" x14ac:dyDescent="0.25">
      <c r="A41" s="17" t="str">
        <f>_xll.DIMNM(pAccounts,_xll.DIMIX(pAccounts,$C41))</f>
        <v/>
      </c>
      <c r="C41" s="6" t="s">
        <v>44</v>
      </c>
      <c r="E41" s="17">
        <v>30</v>
      </c>
      <c r="F41" s="50" t="s">
        <v>44</v>
      </c>
      <c r="G41" s="119">
        <f t="shared" si="37"/>
        <v>80979.885465019979</v>
      </c>
      <c r="H41" s="119">
        <f t="shared" si="37"/>
        <v>73457.965457650018</v>
      </c>
      <c r="I41" s="119">
        <f t="shared" si="37"/>
        <v>65456.38491678999</v>
      </c>
      <c r="J41" s="120"/>
      <c r="K41" s="121">
        <f t="shared" si="38"/>
        <v>78025.533744289991</v>
      </c>
      <c r="L41" s="119">
        <f t="shared" si="38"/>
        <v>63862.321811220005</v>
      </c>
      <c r="M41" s="119">
        <f t="shared" si="38"/>
        <v>58381.427873599998</v>
      </c>
      <c r="N41" s="119">
        <f t="shared" si="38"/>
        <v>14163.211933069993</v>
      </c>
      <c r="O41" s="110"/>
      <c r="P41" s="119">
        <f t="shared" si="30"/>
        <v>143481.91866107998</v>
      </c>
      <c r="Q41" s="119">
        <f t="shared" si="31"/>
        <v>137323.51851482</v>
      </c>
      <c r="R41" s="119">
        <f t="shared" si="32"/>
        <v>130786.47330281</v>
      </c>
      <c r="S41" s="119">
        <f t="shared" si="39"/>
        <v>6158.4001462599999</v>
      </c>
      <c r="T41" s="119"/>
      <c r="U41" s="110"/>
      <c r="V41" s="119">
        <f t="shared" si="40"/>
        <v>65456.38491678999</v>
      </c>
      <c r="W41" s="119">
        <f t="shared" si="40"/>
        <v>78025.533744289991</v>
      </c>
      <c r="X41" s="119">
        <f t="shared" si="40"/>
        <v>0</v>
      </c>
      <c r="Y41" s="119">
        <f t="shared" si="40"/>
        <v>0</v>
      </c>
      <c r="Z41" s="119">
        <f t="shared" si="40"/>
        <v>0</v>
      </c>
      <c r="AA41" s="119">
        <f t="shared" si="40"/>
        <v>0</v>
      </c>
      <c r="AB41" s="119">
        <f t="shared" si="40"/>
        <v>0</v>
      </c>
      <c r="AC41" s="119">
        <f t="shared" si="40"/>
        <v>0</v>
      </c>
      <c r="AD41" s="119">
        <f t="shared" si="40"/>
        <v>0</v>
      </c>
      <c r="AE41" s="119">
        <f t="shared" si="40"/>
        <v>0</v>
      </c>
      <c r="AF41" s="119">
        <f t="shared" si="40"/>
        <v>0</v>
      </c>
      <c r="AG41" s="119">
        <f t="shared" si="40"/>
        <v>0</v>
      </c>
      <c r="AH41" s="119"/>
      <c r="AI41" s="119">
        <f t="shared" si="18"/>
        <v>143481.91866107998</v>
      </c>
      <c r="AJ41" s="119">
        <f t="shared" si="19"/>
        <v>0</v>
      </c>
      <c r="AK41" s="119">
        <f t="shared" si="20"/>
        <v>0</v>
      </c>
      <c r="AL41" s="119">
        <f t="shared" si="21"/>
        <v>0</v>
      </c>
      <c r="AM41" s="121">
        <f>SUMIF($C$15:$C$35,$C41,AM$15:AM$35)</f>
        <v>143481.91866107998</v>
      </c>
      <c r="AN41" s="110">
        <f t="shared" si="36"/>
        <v>0</v>
      </c>
      <c r="AO41" s="119">
        <f t="shared" si="41"/>
        <v>72405.045429210004</v>
      </c>
      <c r="AP41" s="119">
        <f t="shared" si="41"/>
        <v>58381.427873599998</v>
      </c>
      <c r="AQ41" s="119">
        <f t="shared" si="41"/>
        <v>88175.535718889994</v>
      </c>
      <c r="AR41" s="119">
        <f t="shared" si="41"/>
        <v>72512.441929389999</v>
      </c>
      <c r="AS41" s="119">
        <f t="shared" si="41"/>
        <v>75717.908456620004</v>
      </c>
      <c r="AT41" s="119">
        <f t="shared" si="41"/>
        <v>52916.404934819999</v>
      </c>
      <c r="AU41" s="119">
        <f t="shared" si="41"/>
        <v>75409.357166570015</v>
      </c>
      <c r="AV41" s="119">
        <f t="shared" si="41"/>
        <v>72499.431996249972</v>
      </c>
      <c r="AW41" s="119">
        <f t="shared" si="41"/>
        <v>72736.237272169965</v>
      </c>
      <c r="AX41" s="119">
        <f t="shared" si="41"/>
        <v>39364.942142820015</v>
      </c>
      <c r="AY41" s="119">
        <f t="shared" si="41"/>
        <v>80979.885465019979</v>
      </c>
      <c r="AZ41" s="119">
        <f t="shared" si="41"/>
        <v>73457.965457650018</v>
      </c>
      <c r="BA41" s="119"/>
      <c r="BB41" s="119">
        <f t="shared" si="22"/>
        <v>218962.00902170001</v>
      </c>
      <c r="BC41" s="119">
        <f t="shared" si="23"/>
        <v>201146.75532083001</v>
      </c>
      <c r="BD41" s="119">
        <f t="shared" si="24"/>
        <v>220645.02643498994</v>
      </c>
      <c r="BE41" s="119">
        <f t="shared" si="25"/>
        <v>193802.79306549003</v>
      </c>
      <c r="BF41" s="121">
        <f>SUMIF($C$15:$C$35,$C41,BF$15:BF$35)</f>
        <v>834556.5838430099</v>
      </c>
      <c r="BG41" s="119"/>
      <c r="BH41" s="119">
        <f t="shared" si="42"/>
        <v>73461.196703599984</v>
      </c>
      <c r="BI41" s="119">
        <f t="shared" si="42"/>
        <v>63862.321811220005</v>
      </c>
      <c r="BJ41" s="119">
        <f t="shared" si="42"/>
        <v>72029.79211147</v>
      </c>
      <c r="BK41" s="119">
        <f t="shared" si="42"/>
        <v>74589.53916919</v>
      </c>
      <c r="BL41" s="119">
        <f t="shared" si="42"/>
        <v>69098.311930540003</v>
      </c>
      <c r="BM41" s="119">
        <f t="shared" si="42"/>
        <v>62595.288531729995</v>
      </c>
      <c r="BN41" s="119">
        <f t="shared" si="42"/>
        <v>83058.08566769</v>
      </c>
      <c r="BO41" s="119">
        <f t="shared" si="42"/>
        <v>83101.457920970002</v>
      </c>
      <c r="BP41" s="119">
        <f t="shared" si="42"/>
        <v>78234.514968140007</v>
      </c>
      <c r="BQ41" s="119">
        <f t="shared" si="42"/>
        <v>62803.38463339</v>
      </c>
      <c r="BR41" s="119">
        <f t="shared" si="42"/>
        <v>74983.867946419996</v>
      </c>
      <c r="BS41" s="119">
        <f t="shared" si="42"/>
        <v>76287.416880360019</v>
      </c>
      <c r="BT41" s="119"/>
      <c r="BU41" s="119">
        <f t="shared" si="26"/>
        <v>209353.31062628998</v>
      </c>
      <c r="BV41" s="119">
        <f t="shared" si="27"/>
        <v>206283.13963146001</v>
      </c>
      <c r="BW41" s="119">
        <f t="shared" si="28"/>
        <v>244394.05855680001</v>
      </c>
      <c r="BX41" s="119">
        <f t="shared" si="29"/>
        <v>214074.66946017</v>
      </c>
      <c r="BY41" s="121">
        <f>SUMIF($C$15:$C$35,$C41,BY$15:BY$35)</f>
        <v>874105.17827472009</v>
      </c>
      <c r="BZ41" s="119"/>
      <c r="CA41" s="119">
        <f t="shared" si="43"/>
        <v>451219.06045328995</v>
      </c>
      <c r="CB41" s="119">
        <f t="shared" si="43"/>
        <v>448651.35322596994</v>
      </c>
      <c r="CC41" s="119">
        <f t="shared" si="43"/>
        <v>0</v>
      </c>
    </row>
    <row r="42" spans="1:81" ht="15" customHeight="1" outlineLevel="1" x14ac:dyDescent="0.25">
      <c r="A42" s="17" t="str">
        <f>_xll.DIMNM(pAccounts,_xll.DIMIX(pAccounts,$C42))</f>
        <v/>
      </c>
      <c r="C42" s="6" t="s">
        <v>47</v>
      </c>
      <c r="E42" s="17">
        <v>31</v>
      </c>
      <c r="F42" s="50" t="s">
        <v>47</v>
      </c>
      <c r="G42" s="119">
        <f t="shared" si="37"/>
        <v>180274.53362219009</v>
      </c>
      <c r="H42" s="119">
        <f t="shared" si="37"/>
        <v>345542.44714790076</v>
      </c>
      <c r="I42" s="119">
        <f t="shared" si="37"/>
        <v>172208.09105701465</v>
      </c>
      <c r="J42" s="120"/>
      <c r="K42" s="121">
        <f t="shared" si="38"/>
        <v>138868.26155188991</v>
      </c>
      <c r="L42" s="119">
        <f t="shared" si="38"/>
        <v>1380085.2997078975</v>
      </c>
      <c r="M42" s="119">
        <f t="shared" si="38"/>
        <v>362446.6121213701</v>
      </c>
      <c r="N42" s="119">
        <f t="shared" si="38"/>
        <v>-1241217.0381560074</v>
      </c>
      <c r="O42" s="110"/>
      <c r="P42" s="119">
        <f t="shared" si="30"/>
        <v>311076.35260890459</v>
      </c>
      <c r="Q42" s="119">
        <f t="shared" si="31"/>
        <v>2509269.7294451762</v>
      </c>
      <c r="R42" s="119">
        <f t="shared" si="32"/>
        <v>943713.34968650993</v>
      </c>
      <c r="S42" s="119">
        <f t="shared" si="39"/>
        <v>-2198193.376836271</v>
      </c>
      <c r="T42" s="119"/>
      <c r="U42" s="110"/>
      <c r="V42" s="119">
        <f t="shared" si="40"/>
        <v>172208.09105701465</v>
      </c>
      <c r="W42" s="119">
        <f t="shared" si="40"/>
        <v>138868.26155188991</v>
      </c>
      <c r="X42" s="119">
        <f t="shared" si="40"/>
        <v>0</v>
      </c>
      <c r="Y42" s="119">
        <f t="shared" si="40"/>
        <v>0</v>
      </c>
      <c r="Z42" s="119">
        <f t="shared" si="40"/>
        <v>0</v>
      </c>
      <c r="AA42" s="119">
        <f t="shared" si="40"/>
        <v>0</v>
      </c>
      <c r="AB42" s="119">
        <f t="shared" si="40"/>
        <v>0</v>
      </c>
      <c r="AC42" s="119">
        <f t="shared" si="40"/>
        <v>0</v>
      </c>
      <c r="AD42" s="119">
        <f t="shared" si="40"/>
        <v>0</v>
      </c>
      <c r="AE42" s="119">
        <f t="shared" si="40"/>
        <v>0</v>
      </c>
      <c r="AF42" s="119">
        <f t="shared" si="40"/>
        <v>0</v>
      </c>
      <c r="AG42" s="119">
        <f t="shared" si="40"/>
        <v>0</v>
      </c>
      <c r="AH42" s="119"/>
      <c r="AI42" s="119">
        <f t="shared" si="18"/>
        <v>311076.35260890459</v>
      </c>
      <c r="AJ42" s="119">
        <f t="shared" si="19"/>
        <v>0</v>
      </c>
      <c r="AK42" s="119">
        <f t="shared" si="20"/>
        <v>0</v>
      </c>
      <c r="AL42" s="119">
        <f t="shared" si="21"/>
        <v>0</v>
      </c>
      <c r="AM42" s="121">
        <f>SUMIF($C$15:$C$35,$C42,AM$15:AM$35)</f>
        <v>311076.35260890471</v>
      </c>
      <c r="AN42" s="110">
        <f t="shared" si="36"/>
        <v>0</v>
      </c>
      <c r="AO42" s="119">
        <f t="shared" si="41"/>
        <v>581266.73756513989</v>
      </c>
      <c r="AP42" s="119">
        <f t="shared" si="41"/>
        <v>362446.6121213701</v>
      </c>
      <c r="AQ42" s="119">
        <f t="shared" si="41"/>
        <v>316559.18252922007</v>
      </c>
      <c r="AR42" s="119">
        <f t="shared" si="41"/>
        <v>658262.52366862015</v>
      </c>
      <c r="AS42" s="119">
        <f t="shared" si="41"/>
        <v>534985.99537132017</v>
      </c>
      <c r="AT42" s="119">
        <f t="shared" si="41"/>
        <v>37189.62624738997</v>
      </c>
      <c r="AU42" s="119">
        <f t="shared" si="41"/>
        <v>-92141.266874099965</v>
      </c>
      <c r="AV42" s="119">
        <f t="shared" si="41"/>
        <v>630390.54350422986</v>
      </c>
      <c r="AW42" s="119">
        <f t="shared" si="41"/>
        <v>297446.07448916027</v>
      </c>
      <c r="AX42" s="119">
        <f t="shared" si="41"/>
        <v>526106.80575206981</v>
      </c>
      <c r="AY42" s="119">
        <f t="shared" si="41"/>
        <v>180274.53362219009</v>
      </c>
      <c r="AZ42" s="119">
        <f t="shared" si="41"/>
        <v>345542.44714790076</v>
      </c>
      <c r="BA42" s="119"/>
      <c r="BB42" s="119">
        <f t="shared" si="22"/>
        <v>1260272.5322157301</v>
      </c>
      <c r="BC42" s="119">
        <f t="shared" si="23"/>
        <v>1230438.1452873303</v>
      </c>
      <c r="BD42" s="119">
        <f t="shared" si="24"/>
        <v>835695.35111929011</v>
      </c>
      <c r="BE42" s="119">
        <f t="shared" si="25"/>
        <v>1051923.7865221607</v>
      </c>
      <c r="BF42" s="121">
        <f>SUMIF($C$15:$C$35,$C42,BF$15:BF$35)</f>
        <v>4378329.8151445109</v>
      </c>
      <c r="BG42" s="119"/>
      <c r="BH42" s="119">
        <f t="shared" si="42"/>
        <v>1129184.4297372785</v>
      </c>
      <c r="BI42" s="119">
        <f t="shared" si="42"/>
        <v>1380085.2997078975</v>
      </c>
      <c r="BJ42" s="119">
        <f t="shared" si="42"/>
        <v>1517036.5712739171</v>
      </c>
      <c r="BK42" s="119">
        <f t="shared" si="42"/>
        <v>1075082.4040934499</v>
      </c>
      <c r="BL42" s="119">
        <f t="shared" si="42"/>
        <v>951293.33789911994</v>
      </c>
      <c r="BM42" s="119">
        <f t="shared" si="42"/>
        <v>940964.86779824994</v>
      </c>
      <c r="BN42" s="119">
        <f t="shared" si="42"/>
        <v>1148444.6344575901</v>
      </c>
      <c r="BO42" s="119">
        <f t="shared" si="42"/>
        <v>1161099.5853806201</v>
      </c>
      <c r="BP42" s="119">
        <f t="shared" si="42"/>
        <v>1144139.1038709399</v>
      </c>
      <c r="BQ42" s="119">
        <f t="shared" si="42"/>
        <v>913176.87111845997</v>
      </c>
      <c r="BR42" s="119">
        <f t="shared" si="42"/>
        <v>995384.85383246012</v>
      </c>
      <c r="BS42" s="119">
        <f t="shared" si="42"/>
        <v>1004369.5938382701</v>
      </c>
      <c r="BT42" s="119"/>
      <c r="BU42" s="119">
        <f t="shared" si="26"/>
        <v>4026306.3007190935</v>
      </c>
      <c r="BV42" s="119">
        <f t="shared" si="27"/>
        <v>2967340.6097908197</v>
      </c>
      <c r="BW42" s="119">
        <f t="shared" si="28"/>
        <v>3453683.3237091503</v>
      </c>
      <c r="BX42" s="119">
        <f t="shared" si="29"/>
        <v>2912931.3187891901</v>
      </c>
      <c r="BY42" s="121">
        <f>SUMIF($C$15:$C$35,$C42,BY$15:BY$35)</f>
        <v>13360261.553008255</v>
      </c>
      <c r="BZ42" s="119"/>
      <c r="CA42" s="119">
        <f t="shared" si="43"/>
        <v>3073071.8472746909</v>
      </c>
      <c r="CB42" s="119">
        <f t="shared" si="43"/>
        <v>-1464950.819688251</v>
      </c>
      <c r="CC42" s="119">
        <f t="shared" si="43"/>
        <v>0</v>
      </c>
    </row>
    <row r="43" spans="1:81" ht="15" customHeight="1" x14ac:dyDescent="0.3">
      <c r="A43" s="17" t="str">
        <f>_xll.DIMNM(pAccounts,_xll.DIMIX(pAccounts,$F43))</f>
        <v/>
      </c>
      <c r="C43"/>
      <c r="D43"/>
      <c r="E43" s="17">
        <v>32</v>
      </c>
      <c r="F43" s="4"/>
      <c r="G43" s="109"/>
      <c r="H43" s="109"/>
      <c r="I43" s="109"/>
      <c r="J43" s="110"/>
      <c r="K43" s="117"/>
      <c r="L43" s="109"/>
      <c r="M43" s="109"/>
      <c r="N43" s="109"/>
      <c r="O43" s="110"/>
      <c r="P43" s="109"/>
      <c r="Q43" s="109"/>
      <c r="R43" s="109"/>
      <c r="S43" s="109"/>
      <c r="T43" s="109"/>
      <c r="U43" s="110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15"/>
      <c r="AI43" s="109"/>
      <c r="AJ43" s="109"/>
      <c r="AK43" s="109"/>
      <c r="AL43" s="109"/>
      <c r="AM43" s="118"/>
      <c r="AN43" s="110">
        <f t="shared" si="36"/>
        <v>0</v>
      </c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15"/>
      <c r="BB43" s="109"/>
      <c r="BC43" s="109"/>
      <c r="BD43" s="109"/>
      <c r="BE43" s="109"/>
      <c r="BF43" s="118"/>
      <c r="BG43" s="115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15"/>
      <c r="BU43" s="109"/>
      <c r="BV43" s="109"/>
      <c r="BW43" s="109"/>
      <c r="BX43" s="109"/>
      <c r="BY43" s="118"/>
      <c r="BZ43" s="110"/>
      <c r="CA43" s="109"/>
      <c r="CB43" s="109"/>
      <c r="CC43" s="109"/>
    </row>
    <row r="44" spans="1:81" ht="15" customHeight="1" x14ac:dyDescent="0.25">
      <c r="A44" s="17" t="str">
        <f>_xll.DIMNM(pAccounts,_xll.DIMIX(pAccounts,$F44))</f>
        <v>L2_Direct Costs</v>
      </c>
      <c r="E44" s="17">
        <v>33</v>
      </c>
      <c r="F44" s="8" t="s">
        <v>82</v>
      </c>
      <c r="G44" s="109">
        <f>_xll.DBRW(pFact,pCompany,G$3,G$1,$F$1,$A44,"Month")</f>
        <v>9908349.4412549101</v>
      </c>
      <c r="H44" s="109">
        <f>_xll.DBRW(pFact,pCompany,H$3,H$1,$F$1,$A44,"Month")</f>
        <v>10289323.118836442</v>
      </c>
      <c r="I44" s="109">
        <f>_xll.DBRW(pFact,pCompany,I$3,I$1,$F$1,$A44,"Month")</f>
        <v>10554829.576512931</v>
      </c>
      <c r="J44" s="110"/>
      <c r="K44" s="111">
        <f>_xll.DBRW(pFact,pCompany,K$3,K$1,$F$1,$A44,"Month")</f>
        <v>9651683.1134489402</v>
      </c>
      <c r="L44" s="109">
        <f>_xll.DBRW(pFact,pCompany,$K$3,L$1,$F$1,$A44,"Month")</f>
        <v>10732965.694252349</v>
      </c>
      <c r="M44" s="109">
        <f>_xll.DBRW(pFact,pCompany,M$3,M$1,$F$1,$A44,"Month")</f>
        <v>9339430.3027866594</v>
      </c>
      <c r="N44" s="109">
        <f t="shared" ref="N44:N56" si="44">(K44-L44)</f>
        <v>-1081282.5808034092</v>
      </c>
      <c r="O44" s="110"/>
      <c r="P44" s="109">
        <f t="shared" si="30"/>
        <v>20206512.689961873</v>
      </c>
      <c r="Q44" s="109">
        <f t="shared" si="31"/>
        <v>22582892.567234877</v>
      </c>
      <c r="R44" s="109">
        <f t="shared" si="32"/>
        <v>18708289.052011676</v>
      </c>
      <c r="S44" s="109">
        <f t="shared" ref="S44:S56" si="45">(P44-Q44)</f>
        <v>-2376379.8772730045</v>
      </c>
      <c r="T44" s="109"/>
      <c r="U44" s="110"/>
      <c r="V44" s="109">
        <f>_xll.DBRW(pFact,pCompany,V$3,V$1,$F$1,$A44,"Month")</f>
        <v>10554829.576512931</v>
      </c>
      <c r="W44" s="109">
        <f>_xll.DBRW(pFact,pCompany,W$3,W$1,$F$1,$A44,"Month")</f>
        <v>9651683.1134489402</v>
      </c>
      <c r="X44" s="109">
        <f>_xll.DBRW(pFact,pCompany,X$3,X$1,$F$1,$A44,"Month")</f>
        <v>0</v>
      </c>
      <c r="Y44" s="109">
        <f>_xll.DBRW(pFact,pCompany,Y$3,Y$1,$F$1,$A44,"Month")</f>
        <v>0</v>
      </c>
      <c r="Z44" s="109">
        <f>_xll.DBRW(pFact,pCompany,Z$3,Z$1,$F$1,$A44,"Month")</f>
        <v>0</v>
      </c>
      <c r="AA44" s="109">
        <f>_xll.DBRW(pFact,pCompany,AA$3,AA$1,$F$1,$A44,"Month")</f>
        <v>0</v>
      </c>
      <c r="AB44" s="109">
        <f>_xll.DBRW(pFact,pCompany,AB$3,AB$1,$F$1,$A44,"Month")</f>
        <v>0</v>
      </c>
      <c r="AC44" s="109">
        <f>_xll.DBRW(pFact,pCompany,AC$3,AC$1,$F$1,$A44,"Month")</f>
        <v>0</v>
      </c>
      <c r="AD44" s="109">
        <f>_xll.DBRW(pFact,pCompany,AD$3,AD$1,$F$1,$A44,"Month")</f>
        <v>0</v>
      </c>
      <c r="AE44" s="109">
        <f>_xll.DBRW(pFact,pCompany,AE$3,AE$1,$F$1,$A44,"Month")</f>
        <v>0</v>
      </c>
      <c r="AF44" s="109">
        <f>_xll.DBRW(pFact,pCompany,AF$3,AF$1,$F$1,$A44,"Month")</f>
        <v>0</v>
      </c>
      <c r="AG44" s="109">
        <f>_xll.DBRW(pFact,pCompany,AG$3,AG$1,$F$1,$A44,"Month")</f>
        <v>0</v>
      </c>
      <c r="AH44" s="109"/>
      <c r="AI44" s="109">
        <f t="shared" ref="AI44:AI49" si="46">SUMIF(V$7:AG$7,AI$8,V44:AG44)</f>
        <v>20206512.689961873</v>
      </c>
      <c r="AJ44" s="109">
        <f t="shared" ref="AJ44:AJ49" si="47">SUMIF(V$7:AG$7,AJ$8,V44:AG44)</f>
        <v>0</v>
      </c>
      <c r="AK44" s="109">
        <f t="shared" ref="AK44:AK49" si="48">SUMIF(V$7:AG$7,AK$8,V44:AG44)</f>
        <v>0</v>
      </c>
      <c r="AL44" s="109">
        <f t="shared" ref="AL44:AL49" si="49">SUMIF(V$7:AG$7,AL$8,V44:AG44)</f>
        <v>0</v>
      </c>
      <c r="AM44" s="111">
        <f>SUM(AM45:AM49)</f>
        <v>20206512.689961869</v>
      </c>
      <c r="AN44" s="110">
        <f t="shared" si="36"/>
        <v>0</v>
      </c>
      <c r="AO44" s="109">
        <f>_xll.DBRW(pFact,pCompany,AO$3,AO$1,$F$1,$A44,"Month")</f>
        <v>9368858.7492250185</v>
      </c>
      <c r="AP44" s="109">
        <f>_xll.DBRW(pFact,pCompany,AP$3,AP$1,$F$1,$A44,"Month")</f>
        <v>9339430.3027866594</v>
      </c>
      <c r="AQ44" s="109">
        <f>_xll.DBRW(pFact,pCompany,AQ$3,AQ$1,$F$1,$A44,"Month")</f>
        <v>10812463.283683911</v>
      </c>
      <c r="AR44" s="109">
        <f>_xll.DBRW(pFact,pCompany,AR$3,AR$1,$F$1,$A44,"Month")</f>
        <v>11331228.382219169</v>
      </c>
      <c r="AS44" s="109">
        <f>_xll.DBRW(pFact,pCompany,AS$3,AS$1,$F$1,$A44,"Month")</f>
        <v>10673591.01966338</v>
      </c>
      <c r="AT44" s="109">
        <f>_xll.DBRW(pFact,pCompany,AT$3,AT$1,$F$1,$A44,"Month")</f>
        <v>10879110.27052075</v>
      </c>
      <c r="AU44" s="109">
        <f>_xll.DBRW(pFact,pCompany,AU$3,AU$1,$F$1,$A44,"Month")</f>
        <v>12563839.168735348</v>
      </c>
      <c r="AV44" s="109">
        <f>_xll.DBRW(pFact,pCompany,AV$3,AV$1,$F$1,$A44,"Month")</f>
        <v>11146054.608106088</v>
      </c>
      <c r="AW44" s="109">
        <f>_xll.DBRW(pFact,pCompany,AW$3,AW$1,$F$1,$A44,"Month")</f>
        <v>10280673.260396229</v>
      </c>
      <c r="AX44" s="109">
        <f>_xll.DBRW(pFact,pCompany,AX$3,AX$1,$F$1,$A44,"Month")</f>
        <v>7616670.7446716111</v>
      </c>
      <c r="AY44" s="109">
        <f>_xll.DBRW(pFact,pCompany,AY$3,AY$1,$F$1,$A44,"Month")</f>
        <v>9908349.4412549101</v>
      </c>
      <c r="AZ44" s="109">
        <f>_xll.DBRW(pFact,pCompany,AZ$3,AZ$1,$F$1,$A44,"Month")</f>
        <v>10289323.118836442</v>
      </c>
      <c r="BA44" s="109"/>
      <c r="BB44" s="109">
        <f t="shared" ref="BB44:BB49" si="50">SUMIF(AO$7:AZ$7,BB$8,AO44:AZ44)</f>
        <v>29520752.335695587</v>
      </c>
      <c r="BC44" s="109">
        <f t="shared" ref="BC44:BC49" si="51">SUMIF(AO$7:AZ$7,BC$8,AO44:AZ44)</f>
        <v>32883929.672403302</v>
      </c>
      <c r="BD44" s="109">
        <f t="shared" ref="BD44:BD49" si="52">SUMIF(AO$7:AZ$7,BD$8,AO44:AZ44)</f>
        <v>33990567.037237667</v>
      </c>
      <c r="BE44" s="109">
        <f t="shared" ref="BE44:BE49" si="53">SUMIF(AO$7:AZ$7,BE$8,AO44:AZ44)</f>
        <v>27814343.304762959</v>
      </c>
      <c r="BF44" s="111">
        <f>SUM(BF45:BF49)</f>
        <v>124209592.35009952</v>
      </c>
      <c r="BG44" s="109"/>
      <c r="BH44" s="109">
        <f>_xll.DBRW(pFact,pCompany,BH$3,BH$1,$F$1,$A44,"Month")</f>
        <v>11849926.872982528</v>
      </c>
      <c r="BI44" s="109">
        <f>_xll.DBRW(pFact,pCompany,BI$3,BI$1,$F$1,$A44,"Month")</f>
        <v>10732965.694252349</v>
      </c>
      <c r="BJ44" s="109">
        <f>_xll.DBRW(pFact,pCompany,BJ$3,BJ$1,$F$1,$A44,"Month")</f>
        <v>11701870.598566439</v>
      </c>
      <c r="BK44" s="109">
        <f>_xll.DBRW(pFact,pCompany,BK$3,BK$1,$F$1,$A44,"Month")</f>
        <v>13048712.042039851</v>
      </c>
      <c r="BL44" s="109">
        <f>_xll.DBRW(pFact,pCompany,BL$3,BL$1,$F$1,$A44,"Month")</f>
        <v>12531541.962171359</v>
      </c>
      <c r="BM44" s="109">
        <f>_xll.DBRW(pFact,pCompany,BM$3,BM$1,$F$1,$A44,"Month")</f>
        <v>12312721.775887961</v>
      </c>
      <c r="BN44" s="109">
        <f>_xll.DBRW(pFact,pCompany,BN$3,BN$1,$F$1,$A44,"Month")</f>
        <v>14796548.689453319</v>
      </c>
      <c r="BO44" s="109">
        <f>_xll.DBRW(pFact,pCompany,BO$3,BO$1,$F$1,$A44,"Month")</f>
        <v>15249592.755843079</v>
      </c>
      <c r="BP44" s="109">
        <f>_xll.DBRW(pFact,pCompany,BP$3,BP$1,$F$1,$A44,"Month")</f>
        <v>15004721.587018803</v>
      </c>
      <c r="BQ44" s="109">
        <f>_xll.DBRW(pFact,pCompany,BQ$3,BQ$1,$F$1,$A44,"Month")</f>
        <v>12469740.918718841</v>
      </c>
      <c r="BR44" s="109">
        <f>_xll.DBRW(pFact,pCompany,BR$3,BR$1,$F$1,$A44,"Month")</f>
        <v>13391942.154411327</v>
      </c>
      <c r="BS44" s="109">
        <f>_xll.DBRW(pFact,pCompany,BS$3,BS$1,$F$1,$A44,"Month")</f>
        <v>13906592.851105599</v>
      </c>
      <c r="BT44" s="109"/>
      <c r="BU44" s="109">
        <f t="shared" ref="BU44:BU49" si="54">SUMIF(BH$7:BS$7,BU$8,BH44:BS44)</f>
        <v>34284763.165801316</v>
      </c>
      <c r="BV44" s="109">
        <f t="shared" ref="BV44:BV49" si="55">SUMIF(BH$7:BS$7,BV$8,BH44:BS44)</f>
        <v>37892975.780099168</v>
      </c>
      <c r="BW44" s="109">
        <f t="shared" ref="BW44:BW49" si="56">SUMIF(BH$7:BS$7,BW$8,BH44:BS44)</f>
        <v>45050863.032315202</v>
      </c>
      <c r="BX44" s="109">
        <f t="shared" ref="BX44:BX49" si="57">SUMIF(BH$7:BS$7,BX$8,BH44:BS44)</f>
        <v>39768275.924235769</v>
      </c>
      <c r="BY44" s="111">
        <f>SUM(BY45:BY49)</f>
        <v>156996877.90245143</v>
      </c>
      <c r="BZ44" s="109"/>
      <c r="CA44" s="109">
        <f>_xll.DBRW(pFact,pCompany,CA$3,CA$1,$F$1,$A44,"Month")</f>
        <v>66322225.574303396</v>
      </c>
      <c r="CB44" s="109">
        <f>_xll.DBRW(pFact,pCompany,CB$3,CB$1,$F$1,$A44,"Month")</f>
        <v>24223684.627603061</v>
      </c>
      <c r="CC44" s="109">
        <f>_xll.DBRW(pFact,pCompany,CC$3,CC$1,$F$1,$A44,"Month")</f>
        <v>0</v>
      </c>
    </row>
    <row r="45" spans="1:81" ht="15" customHeight="1" outlineLevel="1" x14ac:dyDescent="0.25">
      <c r="A45" s="17" t="str">
        <f>_xll.DIMNM(pAccounts,_xll.DIMIX(pAccounts,$F45))</f>
        <v>L1_Direct Cost Air</v>
      </c>
      <c r="B45" s="6" t="s">
        <v>83</v>
      </c>
      <c r="C45" s="6" t="s">
        <v>35</v>
      </c>
      <c r="E45" s="17">
        <v>34</v>
      </c>
      <c r="F45" s="50" t="s">
        <v>84</v>
      </c>
      <c r="G45" s="119">
        <f>_xll.DBRW(pFact,pCompany,G$3,G$1,$F$1,$A45,"Month")</f>
        <v>8145153.5553275887</v>
      </c>
      <c r="H45" s="119">
        <f>_xll.DBRW(pFact,pCompany,H$3,H$1,$F$1,$A45,"Month")</f>
        <v>7594912.0002142405</v>
      </c>
      <c r="I45" s="119">
        <f>_xll.DBRW(pFact,pCompany,I$3,I$1,$F$1,$A45,"Month")</f>
        <v>8398076.2669332009</v>
      </c>
      <c r="J45" s="120"/>
      <c r="K45" s="121">
        <f>_xll.DBRW(pFact,pCompany,K$3,K$1,$F$1,$A45,"Month")</f>
        <v>8216207.0650183512</v>
      </c>
      <c r="L45" s="119">
        <f>_xll.DBRW(pFact,pCompany,$K$3,L$1,$F$1,$A45,"Month")</f>
        <v>8011439.4625594746</v>
      </c>
      <c r="M45" s="119">
        <f>_xll.DBRW(pFact,pCompany,M$3,M$1,$F$1,$A45,"Month")</f>
        <v>7865864.4600583892</v>
      </c>
      <c r="N45" s="119">
        <f t="shared" si="44"/>
        <v>204767.60245887656</v>
      </c>
      <c r="O45" s="110"/>
      <c r="P45" s="119">
        <f t="shared" si="30"/>
        <v>16614283.331951551</v>
      </c>
      <c r="Q45" s="119">
        <f t="shared" si="31"/>
        <v>17133070.786590718</v>
      </c>
      <c r="R45" s="119">
        <f t="shared" si="32"/>
        <v>15525575.171357779</v>
      </c>
      <c r="S45" s="119">
        <f t="shared" si="45"/>
        <v>-518787.45463916659</v>
      </c>
      <c r="T45" s="119"/>
      <c r="U45" s="110"/>
      <c r="V45" s="119">
        <f>_xll.DBRW(pFact,pCompany,V$3,V$1,$F$1,$A45,"Month")</f>
        <v>8398076.2669332009</v>
      </c>
      <c r="W45" s="119">
        <f>_xll.DBRW(pFact,pCompany,W$3,W$1,$F$1,$A45,"Month")</f>
        <v>8216207.0650183512</v>
      </c>
      <c r="X45" s="119">
        <f>_xll.DBRW(pFact,pCompany,X$3,X$1,$F$1,$A45,"Month")</f>
        <v>0</v>
      </c>
      <c r="Y45" s="119">
        <f>_xll.DBRW(pFact,pCompany,Y$3,Y$1,$F$1,$A45,"Month")</f>
        <v>0</v>
      </c>
      <c r="Z45" s="119">
        <f>_xll.DBRW(pFact,pCompany,Z$3,Z$1,$F$1,$A45,"Month")</f>
        <v>0</v>
      </c>
      <c r="AA45" s="119">
        <f>_xll.DBRW(pFact,pCompany,AA$3,AA$1,$F$1,$A45,"Month")</f>
        <v>0</v>
      </c>
      <c r="AB45" s="119">
        <f>_xll.DBRW(pFact,pCompany,AB$3,AB$1,$F$1,$A45,"Month")</f>
        <v>0</v>
      </c>
      <c r="AC45" s="119">
        <f>_xll.DBRW(pFact,pCompany,AC$3,AC$1,$F$1,$A45,"Month")</f>
        <v>0</v>
      </c>
      <c r="AD45" s="119">
        <f>_xll.DBRW(pFact,pCompany,AD$3,AD$1,$F$1,$A45,"Month")</f>
        <v>0</v>
      </c>
      <c r="AE45" s="119">
        <f>_xll.DBRW(pFact,pCompany,AE$3,AE$1,$F$1,$A45,"Month")</f>
        <v>0</v>
      </c>
      <c r="AF45" s="119">
        <f>_xll.DBRW(pFact,pCompany,AF$3,AF$1,$F$1,$A45,"Month")</f>
        <v>0</v>
      </c>
      <c r="AG45" s="119">
        <f>_xll.DBRW(pFact,pCompany,AG$3,AG$1,$F$1,$A45,"Month")</f>
        <v>0</v>
      </c>
      <c r="AH45" s="119"/>
      <c r="AI45" s="119">
        <f t="shared" si="46"/>
        <v>16614283.331951551</v>
      </c>
      <c r="AJ45" s="119">
        <f t="shared" si="47"/>
        <v>0</v>
      </c>
      <c r="AK45" s="119">
        <f t="shared" si="48"/>
        <v>0</v>
      </c>
      <c r="AL45" s="119">
        <f t="shared" si="49"/>
        <v>0</v>
      </c>
      <c r="AM45" s="121">
        <f>SUM(AI45:AL45)</f>
        <v>16614283.331951551</v>
      </c>
      <c r="AN45" s="110">
        <f t="shared" si="36"/>
        <v>0</v>
      </c>
      <c r="AO45" s="119">
        <f>_xll.DBRW(pFact,pCompany,AO$3,AO$1,$F$1,$A45,"Month")</f>
        <v>7659710.7112993896</v>
      </c>
      <c r="AP45" s="119">
        <f>_xll.DBRW(pFact,pCompany,AP$3,AP$1,$F$1,$A45,"Month")</f>
        <v>7865864.4600583892</v>
      </c>
      <c r="AQ45" s="119">
        <f>_xll.DBRW(pFact,pCompany,AQ$3,AQ$1,$F$1,$A45,"Month")</f>
        <v>9054907.1327022221</v>
      </c>
      <c r="AR45" s="119">
        <f>_xll.DBRW(pFact,pCompany,AR$3,AR$1,$F$1,$A45,"Month")</f>
        <v>9414160.1860903781</v>
      </c>
      <c r="AS45" s="119">
        <f>_xll.DBRW(pFact,pCompany,AS$3,AS$1,$F$1,$A45,"Month")</f>
        <v>8806391.2330104206</v>
      </c>
      <c r="AT45" s="119">
        <f>_xll.DBRW(pFact,pCompany,AT$3,AT$1,$F$1,$A45,"Month")</f>
        <v>9610253.7740144711</v>
      </c>
      <c r="AU45" s="119">
        <f>_xll.DBRW(pFact,pCompany,AU$3,AU$1,$F$1,$A45,"Month")</f>
        <v>10584422.633687507</v>
      </c>
      <c r="AV45" s="119">
        <f>_xll.DBRW(pFact,pCompany,AV$3,AV$1,$F$1,$A45,"Month")</f>
        <v>8988845.6185704898</v>
      </c>
      <c r="AW45" s="119">
        <f>_xll.DBRW(pFact,pCompany,AW$3,AW$1,$F$1,$A45,"Month")</f>
        <v>8227158.9118846403</v>
      </c>
      <c r="AX45" s="119">
        <f>_xll.DBRW(pFact,pCompany,AX$3,AX$1,$F$1,$A45,"Month")</f>
        <v>5811817.5862359125</v>
      </c>
      <c r="AY45" s="119">
        <f>_xll.DBRW(pFact,pCompany,AY$3,AY$1,$F$1,$A45,"Month")</f>
        <v>8145153.5553275887</v>
      </c>
      <c r="AZ45" s="119">
        <f>_xll.DBRW(pFact,pCompany,AZ$3,AZ$1,$F$1,$A45,"Month")</f>
        <v>7594912.0002142405</v>
      </c>
      <c r="BA45" s="119"/>
      <c r="BB45" s="119">
        <f t="shared" si="50"/>
        <v>24580482.304060001</v>
      </c>
      <c r="BC45" s="119">
        <f t="shared" si="51"/>
        <v>27830805.193115272</v>
      </c>
      <c r="BD45" s="119">
        <f t="shared" si="52"/>
        <v>27800427.164142635</v>
      </c>
      <c r="BE45" s="119">
        <f t="shared" si="53"/>
        <v>21551883.141777743</v>
      </c>
      <c r="BF45" s="121">
        <f>SUM(BB45:BE45)</f>
        <v>101763597.80309565</v>
      </c>
      <c r="BG45" s="119"/>
      <c r="BH45" s="119">
        <f>_xll.DBRW(pFact,pCompany,BH$3,BH$1,$F$1,$A45,"Month")</f>
        <v>9121631.3240312431</v>
      </c>
      <c r="BI45" s="119">
        <f>_xll.DBRW(pFact,pCompany,BI$3,BI$1,$F$1,$A45,"Month")</f>
        <v>8011439.4625594746</v>
      </c>
      <c r="BJ45" s="119">
        <f>_xll.DBRW(pFact,pCompany,BJ$3,BJ$1,$F$1,$A45,"Month")</f>
        <v>8791917.8954357207</v>
      </c>
      <c r="BK45" s="119">
        <f>_xll.DBRW(pFact,pCompany,BK$3,BK$1,$F$1,$A45,"Month")</f>
        <v>10309002.98039881</v>
      </c>
      <c r="BL45" s="119">
        <f>_xll.DBRW(pFact,pCompany,BL$3,BL$1,$F$1,$A45,"Month")</f>
        <v>9865531.4264035299</v>
      </c>
      <c r="BM45" s="119">
        <f>_xll.DBRW(pFact,pCompany,BM$3,BM$1,$F$1,$A45,"Month")</f>
        <v>9671919.7853472792</v>
      </c>
      <c r="BN45" s="119">
        <f>_xll.DBRW(pFact,pCompany,BN$3,BN$1,$F$1,$A45,"Month")</f>
        <v>11866318.095956771</v>
      </c>
      <c r="BO45" s="119">
        <f>_xll.DBRW(pFact,pCompany,BO$3,BO$1,$F$1,$A45,"Month")</f>
        <v>12166458.450854199</v>
      </c>
      <c r="BP45" s="119">
        <f>_xll.DBRW(pFact,pCompany,BP$3,BP$1,$F$1,$A45,"Month")</f>
        <v>11959575.925565431</v>
      </c>
      <c r="BQ45" s="119">
        <f>_xll.DBRW(pFact,pCompany,BQ$3,BQ$1,$F$1,$A45,"Month")</f>
        <v>10048508.14588776</v>
      </c>
      <c r="BR45" s="119">
        <f>_xll.DBRW(pFact,pCompany,BR$3,BR$1,$F$1,$A45,"Month")</f>
        <v>10848666.137031648</v>
      </c>
      <c r="BS45" s="119">
        <f>_xll.DBRW(pFact,pCompany,BS$3,BS$1,$F$1,$A45,"Month")</f>
        <v>11102796.58796604</v>
      </c>
      <c r="BT45" s="119"/>
      <c r="BU45" s="119">
        <f t="shared" si="54"/>
        <v>25924988.682026438</v>
      </c>
      <c r="BV45" s="119">
        <f t="shared" si="55"/>
        <v>29846454.192149621</v>
      </c>
      <c r="BW45" s="119">
        <f t="shared" si="56"/>
        <v>35992352.472376399</v>
      </c>
      <c r="BX45" s="119">
        <f t="shared" si="57"/>
        <v>31999970.870885447</v>
      </c>
      <c r="BY45" s="121">
        <f>SUM(BU45:BX45)</f>
        <v>123763766.21743791</v>
      </c>
      <c r="BZ45" s="119"/>
      <c r="CA45" s="119">
        <f>_xll.DBRW(pFact,pCompany,CA$3,CA$1,$F$1,$A45,"Month")</f>
        <v>50570274.651739471</v>
      </c>
      <c r="CB45" s="119">
        <f>_xll.DBRW(pFact,pCompany,CB$3,CB$1,$F$1,$A45,"Month")</f>
        <v>18295193.021760881</v>
      </c>
      <c r="CC45" s="119">
        <f>_xll.DBRW(pFact,pCompany,CC$3,CC$1,$F$1,$A45,"Month")</f>
        <v>0</v>
      </c>
    </row>
    <row r="46" spans="1:81" ht="15" customHeight="1" outlineLevel="1" x14ac:dyDescent="0.25">
      <c r="A46" s="17" t="str">
        <f>_xll.DIMNM(pAccounts,_xll.DIMIX(pAccounts,$F46))</f>
        <v>L1_Direct Cost Hotel</v>
      </c>
      <c r="B46" s="6" t="s">
        <v>85</v>
      </c>
      <c r="C46" s="6" t="s">
        <v>38</v>
      </c>
      <c r="E46" s="17">
        <v>35</v>
      </c>
      <c r="F46" s="50" t="s">
        <v>86</v>
      </c>
      <c r="G46" s="119">
        <f>_xll.DBRW(pFact,pCompany,G$3,G$1,$F$1,$A46,"Month")</f>
        <v>1968572.9705884601</v>
      </c>
      <c r="H46" s="119">
        <f>_xll.DBRW(pFact,pCompany,H$3,H$1,$F$1,$A46,"Month")</f>
        <v>2756077.6262790505</v>
      </c>
      <c r="I46" s="119">
        <f>_xll.DBRW(pFact,pCompany,I$3,I$1,$F$1,$A46,"Month")</f>
        <v>2298607.9894524501</v>
      </c>
      <c r="J46" s="120"/>
      <c r="K46" s="121">
        <f>_xll.DBRW(pFact,pCompany,K$3,K$1,$F$1,$A46,"Month")</f>
        <v>1557973.7765512799</v>
      </c>
      <c r="L46" s="119">
        <f>_xll.DBRW(pFact,pCompany,$K$3,L$1,$F$1,$A46,"Month")</f>
        <v>1861228.6495922357</v>
      </c>
      <c r="M46" s="119">
        <f>_xll.DBRW(pFact,pCompany,M$3,M$1,$F$1,$A46,"Month")</f>
        <v>1364376.11707028</v>
      </c>
      <c r="N46" s="119">
        <f t="shared" si="44"/>
        <v>-303254.87304095575</v>
      </c>
      <c r="O46" s="110"/>
      <c r="P46" s="119">
        <f t="shared" si="30"/>
        <v>3856581.7660037298</v>
      </c>
      <c r="Q46" s="119">
        <f t="shared" si="31"/>
        <v>3990559.4923850703</v>
      </c>
      <c r="R46" s="119">
        <f t="shared" si="32"/>
        <v>2963565.0811443101</v>
      </c>
      <c r="S46" s="119">
        <f t="shared" si="45"/>
        <v>-133977.72638134053</v>
      </c>
      <c r="T46" s="119"/>
      <c r="U46" s="110"/>
      <c r="V46" s="119">
        <f>_xll.DBRW(pFact,pCompany,V$3,V$1,$F$1,$A46,"Month")</f>
        <v>2298607.9894524501</v>
      </c>
      <c r="W46" s="119">
        <f>_xll.DBRW(pFact,pCompany,W$3,W$1,$F$1,$A46,"Month")</f>
        <v>1557973.7765512799</v>
      </c>
      <c r="X46" s="119">
        <f>_xll.DBRW(pFact,pCompany,X$3,X$1,$F$1,$A46,"Month")</f>
        <v>0</v>
      </c>
      <c r="Y46" s="119">
        <f>_xll.DBRW(pFact,pCompany,Y$3,Y$1,$F$1,$A46,"Month")</f>
        <v>0</v>
      </c>
      <c r="Z46" s="119">
        <f>_xll.DBRW(pFact,pCompany,Z$3,Z$1,$F$1,$A46,"Month")</f>
        <v>0</v>
      </c>
      <c r="AA46" s="119">
        <f>_xll.DBRW(pFact,pCompany,AA$3,AA$1,$F$1,$A46,"Month")</f>
        <v>0</v>
      </c>
      <c r="AB46" s="119">
        <f>_xll.DBRW(pFact,pCompany,AB$3,AB$1,$F$1,$A46,"Month")</f>
        <v>0</v>
      </c>
      <c r="AC46" s="119">
        <f>_xll.DBRW(pFact,pCompany,AC$3,AC$1,$F$1,$A46,"Month")</f>
        <v>0</v>
      </c>
      <c r="AD46" s="119">
        <f>_xll.DBRW(pFact,pCompany,AD$3,AD$1,$F$1,$A46,"Month")</f>
        <v>0</v>
      </c>
      <c r="AE46" s="119">
        <f>_xll.DBRW(pFact,pCompany,AE$3,AE$1,$F$1,$A46,"Month")</f>
        <v>0</v>
      </c>
      <c r="AF46" s="119">
        <f>_xll.DBRW(pFact,pCompany,AF$3,AF$1,$F$1,$A46,"Month")</f>
        <v>0</v>
      </c>
      <c r="AG46" s="119">
        <f>_xll.DBRW(pFact,pCompany,AG$3,AG$1,$F$1,$A46,"Month")</f>
        <v>0</v>
      </c>
      <c r="AH46" s="119"/>
      <c r="AI46" s="119">
        <f t="shared" si="46"/>
        <v>3856581.7660037298</v>
      </c>
      <c r="AJ46" s="119">
        <f t="shared" si="47"/>
        <v>0</v>
      </c>
      <c r="AK46" s="119">
        <f t="shared" si="48"/>
        <v>0</v>
      </c>
      <c r="AL46" s="119">
        <f t="shared" si="49"/>
        <v>0</v>
      </c>
      <c r="AM46" s="121">
        <f>SUM(AI46:AL46)</f>
        <v>3856581.7660037298</v>
      </c>
      <c r="AN46" s="110">
        <f t="shared" si="36"/>
        <v>0</v>
      </c>
      <c r="AO46" s="119">
        <f>_xll.DBRW(pFact,pCompany,AO$3,AO$1,$F$1,$A46,"Month")</f>
        <v>1599188.9640740301</v>
      </c>
      <c r="AP46" s="119">
        <f>_xll.DBRW(pFact,pCompany,AP$3,AP$1,$F$1,$A46,"Month")</f>
        <v>1364376.11707028</v>
      </c>
      <c r="AQ46" s="119">
        <f>_xll.DBRW(pFact,pCompany,AQ$3,AQ$1,$F$1,$A46,"Month")</f>
        <v>1825938.05513338</v>
      </c>
      <c r="AR46" s="119">
        <f>_xll.DBRW(pFact,pCompany,AR$3,AR$1,$F$1,$A46,"Month")</f>
        <v>1775625.7799412599</v>
      </c>
      <c r="AS46" s="119">
        <f>_xll.DBRW(pFact,pCompany,AS$3,AS$1,$F$1,$A46,"Month")</f>
        <v>1594729.2027845702</v>
      </c>
      <c r="AT46" s="119">
        <f>_xll.DBRW(pFact,pCompany,AT$3,AT$1,$F$1,$A46,"Month")</f>
        <v>1646395.3630420901</v>
      </c>
      <c r="AU46" s="119">
        <f>_xll.DBRW(pFact,pCompany,AU$3,AU$1,$F$1,$A46,"Month")</f>
        <v>2266398.0204808</v>
      </c>
      <c r="AV46" s="119">
        <f>_xll.DBRW(pFact,pCompany,AV$3,AV$1,$F$1,$A46,"Month")</f>
        <v>2234445.6335271904</v>
      </c>
      <c r="AW46" s="119">
        <f>_xll.DBRW(pFact,pCompany,AW$3,AW$1,$F$1,$A46,"Month")</f>
        <v>2163404.1128309797</v>
      </c>
      <c r="AX46" s="119">
        <f>_xll.DBRW(pFact,pCompany,AX$3,AX$1,$F$1,$A46,"Month")</f>
        <v>1692453.7807101989</v>
      </c>
      <c r="AY46" s="119">
        <f>_xll.DBRW(pFact,pCompany,AY$3,AY$1,$F$1,$A46,"Month")</f>
        <v>1968572.9705884601</v>
      </c>
      <c r="AZ46" s="119">
        <f>_xll.DBRW(pFact,pCompany,AZ$3,AZ$1,$F$1,$A46,"Month")</f>
        <v>2756077.6262790505</v>
      </c>
      <c r="BA46" s="119"/>
      <c r="BB46" s="119">
        <f t="shared" si="50"/>
        <v>4789503.1362776905</v>
      </c>
      <c r="BC46" s="119">
        <f t="shared" si="51"/>
        <v>5016750.3457679199</v>
      </c>
      <c r="BD46" s="119">
        <f t="shared" si="52"/>
        <v>6664247.7668389697</v>
      </c>
      <c r="BE46" s="119">
        <f t="shared" si="53"/>
        <v>6417104.377577709</v>
      </c>
      <c r="BF46" s="121">
        <f>SUM(BB46:BE46)</f>
        <v>22887605.626462288</v>
      </c>
      <c r="BG46" s="119"/>
      <c r="BH46" s="119">
        <f>_xll.DBRW(pFact,pCompany,BH$3,BH$1,$F$1,$A46,"Month")</f>
        <v>2129330.8427928346</v>
      </c>
      <c r="BI46" s="119">
        <f>_xll.DBRW(pFact,pCompany,BI$3,BI$1,$F$1,$A46,"Month")</f>
        <v>1861228.6495922357</v>
      </c>
      <c r="BJ46" s="119">
        <f>_xll.DBRW(pFact,pCompany,BJ$3,BJ$1,$F$1,$A46,"Month")</f>
        <v>1988004.7351051387</v>
      </c>
      <c r="BK46" s="119">
        <f>_xll.DBRW(pFact,pCompany,BK$3,BK$1,$F$1,$A46,"Month")</f>
        <v>2303803.72357442</v>
      </c>
      <c r="BL46" s="119">
        <f>_xll.DBRW(pFact,pCompany,BL$3,BL$1,$F$1,$A46,"Month")</f>
        <v>2271527.9579437501</v>
      </c>
      <c r="BM46" s="119">
        <f>_xll.DBRW(pFact,pCompany,BM$3,BM$1,$F$1,$A46,"Month")</f>
        <v>2255878.7417338002</v>
      </c>
      <c r="BN46" s="119">
        <f>_xll.DBRW(pFact,pCompany,BN$3,BN$1,$F$1,$A46,"Month")</f>
        <v>2507113.7279675296</v>
      </c>
      <c r="BO46" s="119">
        <f>_xll.DBRW(pFact,pCompany,BO$3,BO$1,$F$1,$A46,"Month")</f>
        <v>2638685.6701456504</v>
      </c>
      <c r="BP46" s="119">
        <f>_xll.DBRW(pFact,pCompany,BP$3,BP$1,$F$1,$A46,"Month")</f>
        <v>2603455.7481363802</v>
      </c>
      <c r="BQ46" s="119">
        <f>_xll.DBRW(pFact,pCompany,BQ$3,BQ$1,$F$1,$A46,"Month")</f>
        <v>2100915.3428750499</v>
      </c>
      <c r="BR46" s="119">
        <f>_xll.DBRW(pFact,pCompany,BR$3,BR$1,$F$1,$A46,"Month")</f>
        <v>2198604.6662627901</v>
      </c>
      <c r="BS46" s="119">
        <f>_xll.DBRW(pFact,pCompany,BS$3,BS$1,$F$1,$A46,"Month")</f>
        <v>2444067.2655420201</v>
      </c>
      <c r="BT46" s="119"/>
      <c r="BU46" s="119">
        <f t="shared" si="54"/>
        <v>5978564.227490209</v>
      </c>
      <c r="BV46" s="119">
        <f t="shared" si="55"/>
        <v>6831210.4232519697</v>
      </c>
      <c r="BW46" s="119">
        <f t="shared" si="56"/>
        <v>7749255.1462495606</v>
      </c>
      <c r="BX46" s="119">
        <f t="shared" si="57"/>
        <v>6743587.2746798601</v>
      </c>
      <c r="BY46" s="121">
        <f>SUM(BU46:BX46)</f>
        <v>27302617.071671598</v>
      </c>
      <c r="BZ46" s="119"/>
      <c r="CA46" s="119">
        <f>_xll.DBRW(pFact,pCompany,CA$3,CA$1,$F$1,$A46,"Month")</f>
        <v>14848796.249603821</v>
      </c>
      <c r="CB46" s="119">
        <f>_xll.DBRW(pFact,pCompany,CB$3,CB$1,$F$1,$A46,"Month")</f>
        <v>8190222.9033689098</v>
      </c>
      <c r="CC46" s="119">
        <f>_xll.DBRW(pFact,pCompany,CC$3,CC$1,$F$1,$A46,"Month")</f>
        <v>0</v>
      </c>
    </row>
    <row r="47" spans="1:81" ht="15" customHeight="1" outlineLevel="1" x14ac:dyDescent="0.25">
      <c r="A47" s="17" t="str">
        <f>_xll.DIMNM(pAccounts,_xll.DIMIX(pAccounts,$F47))</f>
        <v>L1_Direct Cost Car</v>
      </c>
      <c r="B47" s="6" t="s">
        <v>87</v>
      </c>
      <c r="C47" s="6" t="s">
        <v>41</v>
      </c>
      <c r="E47" s="17">
        <v>36</v>
      </c>
      <c r="F47" s="50" t="s">
        <v>88</v>
      </c>
      <c r="G47" s="119">
        <f>_xll.DBRW(pFact,pCompany,G$3,G$1,$F$1,$A47,"Month")</f>
        <v>67399.218392549985</v>
      </c>
      <c r="H47" s="119">
        <f>_xll.DBRW(pFact,pCompany,H$3,H$1,$F$1,$A47,"Month")</f>
        <v>110225.23029037993</v>
      </c>
      <c r="I47" s="119">
        <f>_xll.DBRW(pFact,pCompany,I$3,I$1,$F$1,$A47,"Month")</f>
        <v>75442.960491949998</v>
      </c>
      <c r="J47" s="120"/>
      <c r="K47" s="121">
        <f>_xll.DBRW(pFact,pCompany,K$3,K$1,$F$1,$A47,"Month")</f>
        <v>78885.657434799999</v>
      </c>
      <c r="L47" s="119">
        <f>_xll.DBRW(pFact,pCompany,$K$3,L$1,$F$1,$A47,"Month")</f>
        <v>67557.519211366278</v>
      </c>
      <c r="M47" s="119">
        <f>_xll.DBRW(pFact,pCompany,M$3,M$1,$F$1,$A47,"Month")</f>
        <v>111001.38901686</v>
      </c>
      <c r="N47" s="119">
        <f t="shared" si="44"/>
        <v>11328.138223433722</v>
      </c>
      <c r="O47" s="110"/>
      <c r="P47" s="119">
        <f t="shared" si="30"/>
        <v>154328.61792674998</v>
      </c>
      <c r="Q47" s="119">
        <f t="shared" si="31"/>
        <v>161207.17016819728</v>
      </c>
      <c r="R47" s="119">
        <f t="shared" si="32"/>
        <v>187247.7971313</v>
      </c>
      <c r="S47" s="119">
        <f t="shared" si="45"/>
        <v>-6878.5522414472944</v>
      </c>
      <c r="T47" s="119"/>
      <c r="U47" s="110"/>
      <c r="V47" s="119">
        <f>_xll.DBRW(pFact,pCompany,V$3,V$1,$F$1,$A47,"Month")</f>
        <v>75442.960491949998</v>
      </c>
      <c r="W47" s="119">
        <f>_xll.DBRW(pFact,pCompany,W$3,W$1,$F$1,$A47,"Month")</f>
        <v>78885.657434799999</v>
      </c>
      <c r="X47" s="119">
        <f>_xll.DBRW(pFact,pCompany,X$3,X$1,$F$1,$A47,"Month")</f>
        <v>0</v>
      </c>
      <c r="Y47" s="119">
        <f>_xll.DBRW(pFact,pCompany,Y$3,Y$1,$F$1,$A47,"Month")</f>
        <v>0</v>
      </c>
      <c r="Z47" s="119">
        <f>_xll.DBRW(pFact,pCompany,Z$3,Z$1,$F$1,$A47,"Month")</f>
        <v>0</v>
      </c>
      <c r="AA47" s="119">
        <f>_xll.DBRW(pFact,pCompany,AA$3,AA$1,$F$1,$A47,"Month")</f>
        <v>0</v>
      </c>
      <c r="AB47" s="119">
        <f>_xll.DBRW(pFact,pCompany,AB$3,AB$1,$F$1,$A47,"Month")</f>
        <v>0</v>
      </c>
      <c r="AC47" s="119">
        <f>_xll.DBRW(pFact,pCompany,AC$3,AC$1,$F$1,$A47,"Month")</f>
        <v>0</v>
      </c>
      <c r="AD47" s="119">
        <f>_xll.DBRW(pFact,pCompany,AD$3,AD$1,$F$1,$A47,"Month")</f>
        <v>0</v>
      </c>
      <c r="AE47" s="119">
        <f>_xll.DBRW(pFact,pCompany,AE$3,AE$1,$F$1,$A47,"Month")</f>
        <v>0</v>
      </c>
      <c r="AF47" s="119">
        <f>_xll.DBRW(pFact,pCompany,AF$3,AF$1,$F$1,$A47,"Month")</f>
        <v>0</v>
      </c>
      <c r="AG47" s="119">
        <f>_xll.DBRW(pFact,pCompany,AG$3,AG$1,$F$1,$A47,"Month")</f>
        <v>0</v>
      </c>
      <c r="AH47" s="119"/>
      <c r="AI47" s="119">
        <f t="shared" si="46"/>
        <v>154328.61792674998</v>
      </c>
      <c r="AJ47" s="119">
        <f t="shared" si="47"/>
        <v>0</v>
      </c>
      <c r="AK47" s="119">
        <f t="shared" si="48"/>
        <v>0</v>
      </c>
      <c r="AL47" s="119">
        <f t="shared" si="49"/>
        <v>0</v>
      </c>
      <c r="AM47" s="121">
        <f>SUM(AI47:AL47)</f>
        <v>154328.61792674998</v>
      </c>
      <c r="AN47" s="110">
        <f t="shared" si="36"/>
        <v>0</v>
      </c>
      <c r="AO47" s="119">
        <f>_xll.DBRW(pFact,pCompany,AO$3,AO$1,$F$1,$A47,"Month")</f>
        <v>76246.408114439997</v>
      </c>
      <c r="AP47" s="119">
        <f>_xll.DBRW(pFact,pCompany,AP$3,AP$1,$F$1,$A47,"Month")</f>
        <v>111001.38901686</v>
      </c>
      <c r="AQ47" s="119">
        <f>_xll.DBRW(pFact,pCompany,AQ$3,AQ$1,$F$1,$A47,"Month")</f>
        <v>56005.703585300005</v>
      </c>
      <c r="AR47" s="119">
        <f>_xll.DBRW(pFact,pCompany,AR$3,AR$1,$F$1,$A47,"Month")</f>
        <v>62490.258476769988</v>
      </c>
      <c r="AS47" s="119">
        <f>_xll.DBRW(pFact,pCompany,AS$3,AS$1,$F$1,$A47,"Month")</f>
        <v>82252.722530939995</v>
      </c>
      <c r="AT47" s="119">
        <f>_xll.DBRW(pFact,pCompany,AT$3,AT$1,$F$1,$A47,"Month")</f>
        <v>73911.201077880003</v>
      </c>
      <c r="AU47" s="119">
        <f>_xll.DBRW(pFact,pCompany,AU$3,AU$1,$F$1,$A47,"Month")</f>
        <v>88568.629666330031</v>
      </c>
      <c r="AV47" s="119">
        <f>_xll.DBRW(pFact,pCompany,AV$3,AV$1,$F$1,$A47,"Month")</f>
        <v>110000.58156311</v>
      </c>
      <c r="AW47" s="119">
        <f>_xll.DBRW(pFact,pCompany,AW$3,AW$1,$F$1,$A47,"Month")</f>
        <v>75477.609593499976</v>
      </c>
      <c r="AX47" s="119">
        <f>_xll.DBRW(pFact,pCompany,AX$3,AX$1,$F$1,$A47,"Month")</f>
        <v>103400.24618737001</v>
      </c>
      <c r="AY47" s="119">
        <f>_xll.DBRW(pFact,pCompany,AY$3,AY$1,$F$1,$A47,"Month")</f>
        <v>67399.218392549985</v>
      </c>
      <c r="AZ47" s="119">
        <f>_xll.DBRW(pFact,pCompany,AZ$3,AZ$1,$F$1,$A47,"Month")</f>
        <v>110225.23029037993</v>
      </c>
      <c r="BA47" s="119"/>
      <c r="BB47" s="119">
        <f t="shared" si="50"/>
        <v>243253.50071660001</v>
      </c>
      <c r="BC47" s="119">
        <f t="shared" si="51"/>
        <v>218654.18208558997</v>
      </c>
      <c r="BD47" s="119">
        <f t="shared" si="52"/>
        <v>274046.82082293998</v>
      </c>
      <c r="BE47" s="119">
        <f t="shared" si="53"/>
        <v>281024.69487029989</v>
      </c>
      <c r="BF47" s="121">
        <f>SUM(BB47:BE47)</f>
        <v>1016979.1984954298</v>
      </c>
      <c r="BG47" s="119"/>
      <c r="BH47" s="119">
        <f>_xll.DBRW(pFact,pCompany,BH$3,BH$1,$F$1,$A47,"Month")</f>
        <v>93649.650956830999</v>
      </c>
      <c r="BI47" s="119">
        <f>_xll.DBRW(pFact,pCompany,BI$3,BI$1,$F$1,$A47,"Month")</f>
        <v>67557.519211366278</v>
      </c>
      <c r="BJ47" s="119">
        <f>_xll.DBRW(pFact,pCompany,BJ$3,BJ$1,$F$1,$A47,"Month")</f>
        <v>73015.803153144749</v>
      </c>
      <c r="BK47" s="119">
        <f>_xll.DBRW(pFact,pCompany,BK$3,BK$1,$F$1,$A47,"Month")</f>
        <v>92002.752390250011</v>
      </c>
      <c r="BL47" s="119">
        <f>_xll.DBRW(pFact,pCompany,BL$3,BL$1,$F$1,$A47,"Month")</f>
        <v>86607.949705380015</v>
      </c>
      <c r="BM47" s="119">
        <f>_xll.DBRW(pFact,pCompany,BM$3,BM$1,$F$1,$A47,"Month")</f>
        <v>83703.471643909987</v>
      </c>
      <c r="BN47" s="119">
        <f>_xll.DBRW(pFact,pCompany,BN$3,BN$1,$F$1,$A47,"Month")</f>
        <v>93136.848699860013</v>
      </c>
      <c r="BO47" s="119">
        <f>_xll.DBRW(pFact,pCompany,BO$3,BO$1,$F$1,$A47,"Month")</f>
        <v>98703.254694580013</v>
      </c>
      <c r="BP47" s="119">
        <f>_xll.DBRW(pFact,pCompany,BP$3,BP$1,$F$1,$A47,"Month")</f>
        <v>96447.183279110002</v>
      </c>
      <c r="BQ47" s="119">
        <f>_xll.DBRW(pFact,pCompany,BQ$3,BQ$1,$F$1,$A47,"Month")</f>
        <v>67692.667484680002</v>
      </c>
      <c r="BR47" s="119">
        <f>_xll.DBRW(pFact,pCompany,BR$3,BR$1,$F$1,$A47,"Month")</f>
        <v>73375.178373600007</v>
      </c>
      <c r="BS47" s="119">
        <f>_xll.DBRW(pFact,pCompany,BS$3,BS$1,$F$1,$A47,"Month")</f>
        <v>84962.026542180014</v>
      </c>
      <c r="BT47" s="119"/>
      <c r="BU47" s="119">
        <f t="shared" si="54"/>
        <v>234222.97332134203</v>
      </c>
      <c r="BV47" s="119">
        <f t="shared" si="55"/>
        <v>262314.17373954004</v>
      </c>
      <c r="BW47" s="119">
        <f t="shared" si="56"/>
        <v>288287.28667355003</v>
      </c>
      <c r="BX47" s="119">
        <f t="shared" si="57"/>
        <v>226029.87240046004</v>
      </c>
      <c r="BY47" s="121">
        <f>SUM(BU47:BX47)</f>
        <v>1010854.3061348922</v>
      </c>
      <c r="BZ47" s="119"/>
      <c r="CA47" s="119">
        <f>_xll.DBRW(pFact,pCompany,CA$3,CA$1,$F$1,$A47,"Month")</f>
        <v>912042.32817102014</v>
      </c>
      <c r="CB47" s="119">
        <f>_xll.DBRW(pFact,pCompany,CB$3,CB$1,$F$1,$A47,"Month")</f>
        <v>1077762.05361395</v>
      </c>
      <c r="CC47" s="119">
        <f>_xll.DBRW(pFact,pCompany,CC$3,CC$1,$F$1,$A47,"Month")</f>
        <v>0</v>
      </c>
    </row>
    <row r="48" spans="1:81" ht="15" customHeight="1" outlineLevel="1" x14ac:dyDescent="0.25">
      <c r="A48" s="17" t="str">
        <f>_xll.DIMNM(pAccounts,_xll.DIMIX(pAccounts,$F48))</f>
        <v>L1_Direct Cost Land Other</v>
      </c>
      <c r="B48" s="6" t="s">
        <v>89</v>
      </c>
      <c r="C48" s="6" t="s">
        <v>44</v>
      </c>
      <c r="E48" s="17">
        <v>37</v>
      </c>
      <c r="F48" s="50" t="s">
        <v>90</v>
      </c>
      <c r="G48" s="119">
        <f>_xll.DBRW(pFact,pCompany,G$3,G$1,$F$1,$A48,"Month")</f>
        <v>78162.39750455998</v>
      </c>
      <c r="H48" s="119">
        <f>_xll.DBRW(pFact,pCompany,H$3,H$1,$F$1,$A48,"Month")</f>
        <v>71991.104100960016</v>
      </c>
      <c r="I48" s="119">
        <f>_xll.DBRW(pFact,pCompany,I$3,I$1,$F$1,$A48,"Month")</f>
        <v>64739.763228429991</v>
      </c>
      <c r="J48" s="120"/>
      <c r="K48" s="121">
        <f>_xll.DBRW(pFact,pCompany,K$3,K$1,$F$1,$A48,"Month")</f>
        <v>77162.864898119995</v>
      </c>
      <c r="L48" s="119">
        <f>_xll.DBRW(pFact,pCompany,$K$3,L$1,$F$1,$A48,"Month")</f>
        <v>61857.608602640001</v>
      </c>
      <c r="M48" s="119">
        <f>_xll.DBRW(pFact,pCompany,M$3,M$1,$F$1,$A48,"Month")</f>
        <v>58047.356841100001</v>
      </c>
      <c r="N48" s="119">
        <f t="shared" si="44"/>
        <v>15305.256295479994</v>
      </c>
      <c r="O48" s="110"/>
      <c r="P48" s="119">
        <f t="shared" si="30"/>
        <v>141902.62812655</v>
      </c>
      <c r="Q48" s="119">
        <f t="shared" si="31"/>
        <v>132944.51067222998</v>
      </c>
      <c r="R48" s="119">
        <f t="shared" si="32"/>
        <v>128658.58200625</v>
      </c>
      <c r="S48" s="119">
        <f t="shared" si="45"/>
        <v>8958.1174543200177</v>
      </c>
      <c r="T48" s="119"/>
      <c r="U48" s="110"/>
      <c r="V48" s="119">
        <f>_xll.DBRW(pFact,pCompany,V$3,V$1,$F$1,$A48,"Month")</f>
        <v>64739.763228429991</v>
      </c>
      <c r="W48" s="119">
        <f>_xll.DBRW(pFact,pCompany,W$3,W$1,$F$1,$A48,"Month")</f>
        <v>77162.864898119995</v>
      </c>
      <c r="X48" s="119">
        <f>_xll.DBRW(pFact,pCompany,X$3,X$1,$F$1,$A48,"Month")</f>
        <v>0</v>
      </c>
      <c r="Y48" s="119">
        <f>_xll.DBRW(pFact,pCompany,Y$3,Y$1,$F$1,$A48,"Month")</f>
        <v>0</v>
      </c>
      <c r="Z48" s="119">
        <f>_xll.DBRW(pFact,pCompany,Z$3,Z$1,$F$1,$A48,"Month")</f>
        <v>0</v>
      </c>
      <c r="AA48" s="119">
        <f>_xll.DBRW(pFact,pCompany,AA$3,AA$1,$F$1,$A48,"Month")</f>
        <v>0</v>
      </c>
      <c r="AB48" s="119">
        <f>_xll.DBRW(pFact,pCompany,AB$3,AB$1,$F$1,$A48,"Month")</f>
        <v>0</v>
      </c>
      <c r="AC48" s="119">
        <f>_xll.DBRW(pFact,pCompany,AC$3,AC$1,$F$1,$A48,"Month")</f>
        <v>0</v>
      </c>
      <c r="AD48" s="119">
        <f>_xll.DBRW(pFact,pCompany,AD$3,AD$1,$F$1,$A48,"Month")</f>
        <v>0</v>
      </c>
      <c r="AE48" s="119">
        <f>_xll.DBRW(pFact,pCompany,AE$3,AE$1,$F$1,$A48,"Month")</f>
        <v>0</v>
      </c>
      <c r="AF48" s="119">
        <f>_xll.DBRW(pFact,pCompany,AF$3,AF$1,$F$1,$A48,"Month")</f>
        <v>0</v>
      </c>
      <c r="AG48" s="119">
        <f>_xll.DBRW(pFact,pCompany,AG$3,AG$1,$F$1,$A48,"Month")</f>
        <v>0</v>
      </c>
      <c r="AH48" s="119"/>
      <c r="AI48" s="119">
        <f t="shared" si="46"/>
        <v>141902.62812655</v>
      </c>
      <c r="AJ48" s="119">
        <f t="shared" si="47"/>
        <v>0</v>
      </c>
      <c r="AK48" s="119">
        <f t="shared" si="48"/>
        <v>0</v>
      </c>
      <c r="AL48" s="119">
        <f t="shared" si="49"/>
        <v>0</v>
      </c>
      <c r="AM48" s="121">
        <f>SUM(AI48:AL48)</f>
        <v>141902.62812655</v>
      </c>
      <c r="AN48" s="110">
        <f t="shared" si="36"/>
        <v>0</v>
      </c>
      <c r="AO48" s="119">
        <f>_xll.DBRW(pFact,pCompany,AO$3,AO$1,$F$1,$A48,"Month")</f>
        <v>70611.225165149997</v>
      </c>
      <c r="AP48" s="119">
        <f>_xll.DBRW(pFact,pCompany,AP$3,AP$1,$F$1,$A48,"Month")</f>
        <v>58047.356841100001</v>
      </c>
      <c r="AQ48" s="119">
        <f>_xll.DBRW(pFact,pCompany,AQ$3,AQ$1,$F$1,$A48,"Month")</f>
        <v>86018.292971459974</v>
      </c>
      <c r="AR48" s="119">
        <f>_xll.DBRW(pFact,pCompany,AR$3,AR$1,$F$1,$A48,"Month")</f>
        <v>70920.290495990004</v>
      </c>
      <c r="AS48" s="119">
        <f>_xll.DBRW(pFact,pCompany,AS$3,AS$1,$F$1,$A48,"Month")</f>
        <v>73498.199796279994</v>
      </c>
      <c r="AT48" s="119">
        <f>_xll.DBRW(pFact,pCompany,AT$3,AT$1,$F$1,$A48,"Month")</f>
        <v>52470.91243366</v>
      </c>
      <c r="AU48" s="119">
        <f>_xll.DBRW(pFact,pCompany,AU$3,AU$1,$F$1,$A48,"Month")</f>
        <v>74439.931550680019</v>
      </c>
      <c r="AV48" s="119">
        <f>_xll.DBRW(pFact,pCompany,AV$3,AV$1,$F$1,$A48,"Month")</f>
        <v>70041.492182569971</v>
      </c>
      <c r="AW48" s="119">
        <f>_xll.DBRW(pFact,pCompany,AW$3,AW$1,$F$1,$A48,"Month")</f>
        <v>72372.721673020016</v>
      </c>
      <c r="AX48" s="119">
        <f>_xll.DBRW(pFact,pCompany,AX$3,AX$1,$F$1,$A48,"Month")</f>
        <v>38785.914114660016</v>
      </c>
      <c r="AY48" s="119">
        <f>_xll.DBRW(pFact,pCompany,AY$3,AY$1,$F$1,$A48,"Month")</f>
        <v>78162.39750455998</v>
      </c>
      <c r="AZ48" s="119">
        <f>_xll.DBRW(pFact,pCompany,AZ$3,AZ$1,$F$1,$A48,"Month")</f>
        <v>71991.104100960016</v>
      </c>
      <c r="BA48" s="119"/>
      <c r="BB48" s="119">
        <f t="shared" si="50"/>
        <v>214676.87497770996</v>
      </c>
      <c r="BC48" s="119">
        <f t="shared" si="51"/>
        <v>196889.40272593001</v>
      </c>
      <c r="BD48" s="119">
        <f t="shared" si="52"/>
        <v>216854.14540627002</v>
      </c>
      <c r="BE48" s="119">
        <f t="shared" si="53"/>
        <v>188939.41572018003</v>
      </c>
      <c r="BF48" s="121">
        <f>SUM(BB48:BE48)</f>
        <v>817359.83883009001</v>
      </c>
      <c r="BG48" s="119"/>
      <c r="BH48" s="119">
        <f>_xll.DBRW(pFact,pCompany,BH$3,BH$1,$F$1,$A48,"Month")</f>
        <v>71086.902069589996</v>
      </c>
      <c r="BI48" s="119">
        <f>_xll.DBRW(pFact,pCompany,BI$3,BI$1,$F$1,$A48,"Month")</f>
        <v>61857.608602640001</v>
      </c>
      <c r="BJ48" s="119">
        <f>_xll.DBRW(pFact,pCompany,BJ$3,BJ$1,$F$1,$A48,"Month")</f>
        <v>69517.349204619983</v>
      </c>
      <c r="BK48" s="119">
        <f>_xll.DBRW(pFact,pCompany,BK$3,BK$1,$F$1,$A48,"Month")</f>
        <v>71754.180961140009</v>
      </c>
      <c r="BL48" s="119">
        <f>_xll.DBRW(pFact,pCompany,BL$3,BL$1,$F$1,$A48,"Month")</f>
        <v>67042.62606082001</v>
      </c>
      <c r="BM48" s="119">
        <f>_xll.DBRW(pFact,pCompany,BM$3,BM$1,$F$1,$A48,"Month")</f>
        <v>60767.330989579998</v>
      </c>
      <c r="BN48" s="119">
        <f>_xll.DBRW(pFact,pCompany,BN$3,BN$1,$F$1,$A48,"Month")</f>
        <v>82037.36279049002</v>
      </c>
      <c r="BO48" s="119">
        <f>_xll.DBRW(pFact,pCompany,BO$3,BO$1,$F$1,$A48,"Month")</f>
        <v>82078.217878579992</v>
      </c>
      <c r="BP48" s="119">
        <f>_xll.DBRW(pFact,pCompany,BP$3,BP$1,$F$1,$A48,"Month")</f>
        <v>77280.547733550004</v>
      </c>
      <c r="BQ48" s="119">
        <f>_xll.DBRW(pFact,pCompany,BQ$3,BQ$1,$F$1,$A48,"Month")</f>
        <v>62159.617752330007</v>
      </c>
      <c r="BR48" s="119">
        <f>_xll.DBRW(pFact,pCompany,BR$3,BR$1,$F$1,$A48,"Month")</f>
        <v>74154.324401880003</v>
      </c>
      <c r="BS48" s="119">
        <f>_xll.DBRW(pFact,pCompany,BS$3,BS$1,$F$1,$A48,"Month")</f>
        <v>75440.711626249991</v>
      </c>
      <c r="BT48" s="119"/>
      <c r="BU48" s="119">
        <f t="shared" si="54"/>
        <v>202461.85987684998</v>
      </c>
      <c r="BV48" s="119">
        <f t="shared" si="55"/>
        <v>199564.13801154002</v>
      </c>
      <c r="BW48" s="119">
        <f t="shared" si="56"/>
        <v>241396.12840262003</v>
      </c>
      <c r="BX48" s="119">
        <f t="shared" si="57"/>
        <v>211754.65378046001</v>
      </c>
      <c r="BY48" s="121">
        <f>SUM(BU48:BX48)</f>
        <v>855176.78007147007</v>
      </c>
      <c r="BZ48" s="119"/>
      <c r="CA48" s="119">
        <f>_xll.DBRW(pFact,pCompany,CA$3,CA$1,$F$1,$A48,"Month")</f>
        <v>440236.12907650997</v>
      </c>
      <c r="CB48" s="119">
        <f>_xll.DBRW(pFact,pCompany,CB$3,CB$1,$F$1,$A48,"Month")</f>
        <v>417510.14808028995</v>
      </c>
      <c r="CC48" s="119">
        <f>_xll.DBRW(pFact,pCompany,CC$3,CC$1,$F$1,$A48,"Month")</f>
        <v>0</v>
      </c>
    </row>
    <row r="49" spans="1:81" ht="15" customHeight="1" outlineLevel="1" x14ac:dyDescent="0.25">
      <c r="A49" s="17" t="str">
        <f>_xll.DIMNM(pAccounts,_xll.DIMIX(pAccounts,$F49))</f>
        <v>L1_Direct Cost Other</v>
      </c>
      <c r="B49" s="6" t="s">
        <v>91</v>
      </c>
      <c r="C49" s="6" t="s">
        <v>47</v>
      </c>
      <c r="E49" s="17">
        <v>38</v>
      </c>
      <c r="F49" s="50" t="s">
        <v>92</v>
      </c>
      <c r="G49" s="119">
        <f>_xll.DBRW(pFact,pCompany,G$3,G$1,$F$1,$A49,"Month")</f>
        <v>-350938.7005582499</v>
      </c>
      <c r="H49" s="119">
        <f>_xll.DBRW(pFact,pCompany,H$3,H$1,$F$1,$A49,"Month")</f>
        <v>-243882.84204819027</v>
      </c>
      <c r="I49" s="119">
        <f>_xll.DBRW(pFact,pCompany,I$3,I$1,$F$1,$A49,"Month")</f>
        <v>-282037.40359310003</v>
      </c>
      <c r="J49" s="120"/>
      <c r="K49" s="121">
        <f>_xll.DBRW(pFact,pCompany,K$3,K$1,$F$1,$A49,"Month")</f>
        <v>-278546.25045361003</v>
      </c>
      <c r="L49" s="119">
        <f>_xll.DBRW(pFact,pCompany,$K$3,L$1,$F$1,$A49,"Month")</f>
        <v>730882.45428663341</v>
      </c>
      <c r="M49" s="119">
        <f>_xll.DBRW(pFact,pCompany,M$3,M$1,$F$1,$A49,"Month")</f>
        <v>-59859.020199970022</v>
      </c>
      <c r="N49" s="119">
        <f t="shared" si="44"/>
        <v>-1009428.7047402435</v>
      </c>
      <c r="O49" s="110"/>
      <c r="P49" s="119">
        <f t="shared" si="30"/>
        <v>-560583.65404671011</v>
      </c>
      <c r="Q49" s="119">
        <f t="shared" si="31"/>
        <v>1165110.6074186619</v>
      </c>
      <c r="R49" s="119">
        <f t="shared" si="32"/>
        <v>-96757.579627960018</v>
      </c>
      <c r="S49" s="119">
        <f t="shared" si="45"/>
        <v>-1725694.2614653721</v>
      </c>
      <c r="T49" s="119"/>
      <c r="U49" s="110"/>
      <c r="V49" s="119">
        <f>_xll.DBRW(pFact,pCompany,V$3,V$1,$F$1,$A49,"Month")</f>
        <v>-282037.40359310003</v>
      </c>
      <c r="W49" s="119">
        <f>_xll.DBRW(pFact,pCompany,W$3,W$1,$F$1,$A49,"Month")</f>
        <v>-278546.25045361003</v>
      </c>
      <c r="X49" s="119">
        <f>_xll.DBRW(pFact,pCompany,X$3,X$1,$F$1,$A49,"Month")</f>
        <v>0</v>
      </c>
      <c r="Y49" s="119">
        <f>_xll.DBRW(pFact,pCompany,Y$3,Y$1,$F$1,$A49,"Month")</f>
        <v>0</v>
      </c>
      <c r="Z49" s="119">
        <f>_xll.DBRW(pFact,pCompany,Z$3,Z$1,$F$1,$A49,"Month")</f>
        <v>0</v>
      </c>
      <c r="AA49" s="119">
        <f>_xll.DBRW(pFact,pCompany,AA$3,AA$1,$F$1,$A49,"Month")</f>
        <v>0</v>
      </c>
      <c r="AB49" s="119">
        <f>_xll.DBRW(pFact,pCompany,AB$3,AB$1,$F$1,$A49,"Month")</f>
        <v>0</v>
      </c>
      <c r="AC49" s="119">
        <f>_xll.DBRW(pFact,pCompany,AC$3,AC$1,$F$1,$A49,"Month")</f>
        <v>0</v>
      </c>
      <c r="AD49" s="119">
        <f>_xll.DBRW(pFact,pCompany,AD$3,AD$1,$F$1,$A49,"Month")</f>
        <v>0</v>
      </c>
      <c r="AE49" s="119">
        <f>_xll.DBRW(pFact,pCompany,AE$3,AE$1,$F$1,$A49,"Month")</f>
        <v>0</v>
      </c>
      <c r="AF49" s="119">
        <f>_xll.DBRW(pFact,pCompany,AF$3,AF$1,$F$1,$A49,"Month")</f>
        <v>0</v>
      </c>
      <c r="AG49" s="119">
        <f>_xll.DBRW(pFact,pCompany,AG$3,AG$1,$F$1,$A49,"Month")</f>
        <v>0</v>
      </c>
      <c r="AH49" s="119"/>
      <c r="AI49" s="119">
        <f t="shared" si="46"/>
        <v>-560583.65404671011</v>
      </c>
      <c r="AJ49" s="119">
        <f t="shared" si="47"/>
        <v>0</v>
      </c>
      <c r="AK49" s="119">
        <f t="shared" si="48"/>
        <v>0</v>
      </c>
      <c r="AL49" s="119">
        <f t="shared" si="49"/>
        <v>0</v>
      </c>
      <c r="AM49" s="121">
        <f>SUM(AI49:AL49)</f>
        <v>-560583.65404671011</v>
      </c>
      <c r="AN49" s="110">
        <f t="shared" si="36"/>
        <v>0</v>
      </c>
      <c r="AO49" s="119">
        <f>_xll.DBRW(pFact,pCompany,AO$3,AO$1,$F$1,$A49,"Month")</f>
        <v>-36898.559427989996</v>
      </c>
      <c r="AP49" s="119">
        <f>_xll.DBRW(pFact,pCompany,AP$3,AP$1,$F$1,$A49,"Month")</f>
        <v>-59859.020199970022</v>
      </c>
      <c r="AQ49" s="119">
        <f>_xll.DBRW(pFact,pCompany,AQ$3,AQ$1,$F$1,$A49,"Month")</f>
        <v>-210405.90070845</v>
      </c>
      <c r="AR49" s="119">
        <f>_xll.DBRW(pFact,pCompany,AR$3,AR$1,$F$1,$A49,"Month")</f>
        <v>8031.8672147699981</v>
      </c>
      <c r="AS49" s="119">
        <f>_xll.DBRW(pFact,pCompany,AS$3,AS$1,$F$1,$A49,"Month")</f>
        <v>116719.66154116997</v>
      </c>
      <c r="AT49" s="119">
        <f>_xll.DBRW(pFact,pCompany,AT$3,AT$1,$F$1,$A49,"Month")</f>
        <v>-503920.98004735005</v>
      </c>
      <c r="AU49" s="119">
        <f>_xll.DBRW(pFact,pCompany,AU$3,AU$1,$F$1,$A49,"Month")</f>
        <v>-449990.04664997011</v>
      </c>
      <c r="AV49" s="119">
        <f>_xll.DBRW(pFact,pCompany,AV$3,AV$1,$F$1,$A49,"Month")</f>
        <v>-257278.71773726991</v>
      </c>
      <c r="AW49" s="119">
        <f>_xll.DBRW(pFact,pCompany,AW$3,AW$1,$F$1,$A49,"Month")</f>
        <v>-257740.09558591011</v>
      </c>
      <c r="AX49" s="119">
        <f>_xll.DBRW(pFact,pCompany,AX$3,AX$1,$F$1,$A49,"Month")</f>
        <v>-29786.782576529949</v>
      </c>
      <c r="AY49" s="119">
        <f>_xll.DBRW(pFact,pCompany,AY$3,AY$1,$F$1,$A49,"Month")</f>
        <v>-350938.7005582499</v>
      </c>
      <c r="AZ49" s="119">
        <f>_xll.DBRW(pFact,pCompany,AZ$3,AZ$1,$F$1,$A49,"Month")</f>
        <v>-243882.84204819027</v>
      </c>
      <c r="BA49" s="119"/>
      <c r="BB49" s="119">
        <f t="shared" si="50"/>
        <v>-307163.48033640999</v>
      </c>
      <c r="BC49" s="119">
        <f t="shared" si="51"/>
        <v>-379169.45129141008</v>
      </c>
      <c r="BD49" s="119">
        <f t="shared" si="52"/>
        <v>-965008.85997315019</v>
      </c>
      <c r="BE49" s="119">
        <f t="shared" si="53"/>
        <v>-624608.32518297015</v>
      </c>
      <c r="BF49" s="121">
        <f>SUM(BB49:BE49)</f>
        <v>-2275950.1167839402</v>
      </c>
      <c r="BG49" s="119"/>
      <c r="BH49" s="119">
        <f>_xll.DBRW(pFact,pCompany,BH$3,BH$1,$F$1,$A49,"Month")</f>
        <v>434228.15313202864</v>
      </c>
      <c r="BI49" s="119">
        <f>_xll.DBRW(pFact,pCompany,BI$3,BI$1,$F$1,$A49,"Month")</f>
        <v>730882.45428663341</v>
      </c>
      <c r="BJ49" s="119">
        <f>_xll.DBRW(pFact,pCompany,BJ$3,BJ$1,$F$1,$A49,"Month")</f>
        <v>779414.81566781574</v>
      </c>
      <c r="BK49" s="119">
        <f>_xll.DBRW(pFact,pCompany,BK$3,BK$1,$F$1,$A49,"Month")</f>
        <v>272148.40471523005</v>
      </c>
      <c r="BL49" s="119">
        <f>_xll.DBRW(pFact,pCompany,BL$3,BL$1,$F$1,$A49,"Month")</f>
        <v>240832.00205787999</v>
      </c>
      <c r="BM49" s="119">
        <f>_xll.DBRW(pFact,pCompany,BM$3,BM$1,$F$1,$A49,"Month")</f>
        <v>240452.44617339002</v>
      </c>
      <c r="BN49" s="119">
        <f>_xll.DBRW(pFact,pCompany,BN$3,BN$1,$F$1,$A49,"Month")</f>
        <v>247942.65403867001</v>
      </c>
      <c r="BO49" s="119">
        <f>_xll.DBRW(pFact,pCompany,BO$3,BO$1,$F$1,$A49,"Month")</f>
        <v>263667.16227007</v>
      </c>
      <c r="BP49" s="119">
        <f>_xll.DBRW(pFact,pCompany,BP$3,BP$1,$F$1,$A49,"Month")</f>
        <v>267962.18230433005</v>
      </c>
      <c r="BQ49" s="119">
        <f>_xll.DBRW(pFact,pCompany,BQ$3,BQ$1,$F$1,$A49,"Month")</f>
        <v>190465.14471902</v>
      </c>
      <c r="BR49" s="119">
        <f>_xll.DBRW(pFact,pCompany,BR$3,BR$1,$F$1,$A49,"Month")</f>
        <v>197141.84834141002</v>
      </c>
      <c r="BS49" s="119">
        <f>_xll.DBRW(pFact,pCompany,BS$3,BS$1,$F$1,$A49,"Month")</f>
        <v>199326.25942911001</v>
      </c>
      <c r="BT49" s="119"/>
      <c r="BU49" s="119">
        <f t="shared" si="54"/>
        <v>1944525.4230864777</v>
      </c>
      <c r="BV49" s="119">
        <f t="shared" si="55"/>
        <v>753432.85294650006</v>
      </c>
      <c r="BW49" s="119">
        <f t="shared" si="56"/>
        <v>779571.99861307</v>
      </c>
      <c r="BX49" s="119">
        <f t="shared" si="57"/>
        <v>586933.25248954003</v>
      </c>
      <c r="BY49" s="121">
        <f>SUM(BU49:BX49)</f>
        <v>4064463.5271355873</v>
      </c>
      <c r="BZ49" s="119"/>
      <c r="CA49" s="119">
        <f>_xll.DBRW(pFact,pCompany,CA$3,CA$1,$F$1,$A49,"Month")</f>
        <v>-449123.78428741987</v>
      </c>
      <c r="CB49" s="119">
        <f>_xll.DBRW(pFact,pCompany,CB$3,CB$1,$F$1,$A49,"Month")</f>
        <v>-3757003.4992209706</v>
      </c>
      <c r="CC49" s="119">
        <f>_xll.DBRW(pFact,pCompany,CC$3,CC$1,$F$1,$A49,"Month")</f>
        <v>0</v>
      </c>
    </row>
    <row r="50" spans="1:81" customFormat="1" ht="15" customHeight="1" outlineLevel="1" x14ac:dyDescent="0.3">
      <c r="A50" s="17" t="str">
        <f>_xll.DIMNM(pAccounts,_xll.DIMIX(pAccounts,$F50))</f>
        <v/>
      </c>
      <c r="E50" s="17">
        <v>39</v>
      </c>
      <c r="F50" s="4"/>
      <c r="G50" s="138"/>
      <c r="H50" s="138"/>
      <c r="I50" s="138"/>
      <c r="J50" s="136"/>
      <c r="K50" s="117"/>
      <c r="L50" s="138"/>
      <c r="M50" s="138"/>
      <c r="N50" s="138">
        <f t="shared" si="44"/>
        <v>0</v>
      </c>
      <c r="O50" s="136"/>
      <c r="P50" s="138">
        <f t="shared" si="30"/>
        <v>0</v>
      </c>
      <c r="Q50" s="138">
        <f t="shared" si="31"/>
        <v>0</v>
      </c>
      <c r="R50" s="138">
        <f t="shared" si="32"/>
        <v>0</v>
      </c>
      <c r="S50" s="139">
        <f t="shared" si="45"/>
        <v>0</v>
      </c>
      <c r="T50" s="140"/>
      <c r="U50" s="136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15"/>
      <c r="AI50" s="137"/>
      <c r="AJ50" s="137"/>
      <c r="AK50" s="137"/>
      <c r="AL50" s="137"/>
      <c r="AM50" s="141"/>
      <c r="AN50" s="110">
        <f t="shared" si="36"/>
        <v>0</v>
      </c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15"/>
      <c r="BB50" s="137"/>
      <c r="BC50" s="137"/>
      <c r="BD50" s="137"/>
      <c r="BE50" s="137"/>
      <c r="BF50" s="141"/>
      <c r="BG50" s="115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15"/>
      <c r="BU50" s="137"/>
      <c r="BV50" s="137"/>
      <c r="BW50" s="137"/>
      <c r="BX50" s="137"/>
      <c r="BY50" s="141"/>
      <c r="BZ50" s="115"/>
      <c r="CA50" s="137"/>
      <c r="CB50" s="137"/>
      <c r="CC50" s="137"/>
    </row>
    <row r="51" spans="1:81" ht="15" customHeight="1" x14ac:dyDescent="0.3">
      <c r="A51" s="17" t="str">
        <f>_xll.DIMNM(pAccounts,_xll.DIMIX(pAccounts,$F51))</f>
        <v>Total Gross Profit POS</v>
      </c>
      <c r="B51" s="6" t="str">
        <f>("GP "&amp;F51)</f>
        <v>GP Total Gross Profit POS</v>
      </c>
      <c r="E51" s="17">
        <v>40</v>
      </c>
      <c r="F51" s="52" t="s">
        <v>93</v>
      </c>
      <c r="G51" s="131">
        <f t="shared" ref="G51:I56" si="58">(G37-G44)</f>
        <v>803009.0152369868</v>
      </c>
      <c r="H51" s="131">
        <f t="shared" si="58"/>
        <v>913417.6020594798</v>
      </c>
      <c r="I51" s="131">
        <f t="shared" si="58"/>
        <v>871820.87810139358</v>
      </c>
      <c r="J51" s="110"/>
      <c r="K51" s="142">
        <f t="shared" ref="K51:M56" si="59">(K37-K44)</f>
        <v>756211.6469043307</v>
      </c>
      <c r="L51" s="131">
        <f t="shared" si="59"/>
        <v>874132.19694069214</v>
      </c>
      <c r="M51" s="131">
        <f t="shared" si="59"/>
        <v>614815.03465195745</v>
      </c>
      <c r="N51" s="131">
        <f t="shared" si="44"/>
        <v>-117920.55003636144</v>
      </c>
      <c r="O51" s="110"/>
      <c r="P51" s="131">
        <f t="shared" si="30"/>
        <v>1628032.5250057243</v>
      </c>
      <c r="Q51" s="131">
        <f t="shared" si="31"/>
        <v>1842016.4386477955</v>
      </c>
      <c r="R51" s="131">
        <f t="shared" si="32"/>
        <v>1311215.6772701424</v>
      </c>
      <c r="S51" s="131">
        <f t="shared" si="45"/>
        <v>-213983.91364207119</v>
      </c>
      <c r="T51" s="132"/>
      <c r="U51" s="110"/>
      <c r="V51" s="131">
        <f t="shared" ref="V51:AG56" si="60">(V37-V44)</f>
        <v>871820.87810139358</v>
      </c>
      <c r="W51" s="131">
        <f t="shared" si="60"/>
        <v>756211.6469043307</v>
      </c>
      <c r="X51" s="131">
        <f t="shared" si="60"/>
        <v>0</v>
      </c>
      <c r="Y51" s="131">
        <f t="shared" si="60"/>
        <v>0</v>
      </c>
      <c r="Z51" s="131">
        <f t="shared" si="60"/>
        <v>0</v>
      </c>
      <c r="AA51" s="131">
        <f t="shared" si="60"/>
        <v>0</v>
      </c>
      <c r="AB51" s="131">
        <f t="shared" si="60"/>
        <v>0</v>
      </c>
      <c r="AC51" s="131">
        <f t="shared" si="60"/>
        <v>0</v>
      </c>
      <c r="AD51" s="131">
        <f t="shared" si="60"/>
        <v>0</v>
      </c>
      <c r="AE51" s="131">
        <f t="shared" si="60"/>
        <v>0</v>
      </c>
      <c r="AF51" s="131">
        <f t="shared" si="60"/>
        <v>0</v>
      </c>
      <c r="AG51" s="131">
        <f t="shared" si="60"/>
        <v>0</v>
      </c>
      <c r="AH51" s="115"/>
      <c r="AI51" s="131">
        <f t="shared" ref="AI51:AI56" si="61">SUMIF(V$7:AG$7,AI$8,V51:AG51)</f>
        <v>1628032.5250057243</v>
      </c>
      <c r="AJ51" s="131">
        <f t="shared" ref="AJ51:AJ56" si="62">SUMIF(V$7:AG$7,AJ$8,V51:AG51)</f>
        <v>0</v>
      </c>
      <c r="AK51" s="131">
        <f t="shared" ref="AK51:AK56" si="63">SUMIF(V$7:AG$7,AK$8,V51:AG51)</f>
        <v>0</v>
      </c>
      <c r="AL51" s="131">
        <f t="shared" ref="AL51:AL56" si="64">SUMIF(V$7:AG$7,AL$8,V51:AG51)</f>
        <v>0</v>
      </c>
      <c r="AM51" s="134">
        <f t="shared" ref="AM51:AM56" si="65">(AM37-AM44)</f>
        <v>1168260.0278855003</v>
      </c>
      <c r="AN51" s="110">
        <f t="shared" si="36"/>
        <v>-459772.49712022394</v>
      </c>
      <c r="AO51" s="131">
        <f t="shared" ref="AO51:AZ56" si="66">(AO37-AO44)</f>
        <v>696400.64261818491</v>
      </c>
      <c r="AP51" s="131">
        <f t="shared" si="66"/>
        <v>614815.03465195745</v>
      </c>
      <c r="AQ51" s="131">
        <f t="shared" si="66"/>
        <v>778007.26152392663</v>
      </c>
      <c r="AR51" s="131">
        <f t="shared" si="66"/>
        <v>678382.78139286675</v>
      </c>
      <c r="AS51" s="131">
        <f t="shared" si="66"/>
        <v>644773.34249751829</v>
      </c>
      <c r="AT51" s="131">
        <f t="shared" si="66"/>
        <v>688937.85788304545</v>
      </c>
      <c r="AU51" s="131">
        <f t="shared" si="66"/>
        <v>914380.5947492253</v>
      </c>
      <c r="AV51" s="131">
        <f t="shared" si="66"/>
        <v>728269.19340535812</v>
      </c>
      <c r="AW51" s="131">
        <f t="shared" si="66"/>
        <v>761662.45403131843</v>
      </c>
      <c r="AX51" s="131">
        <f t="shared" si="66"/>
        <v>592623.96161108743</v>
      </c>
      <c r="AY51" s="131">
        <f t="shared" si="66"/>
        <v>803009.0152369868</v>
      </c>
      <c r="AZ51" s="131">
        <f t="shared" si="66"/>
        <v>913417.6020594798</v>
      </c>
      <c r="BA51" s="115"/>
      <c r="BB51" s="131">
        <f t="shared" ref="BB51:BB56" si="67">SUMIF(AO$7:AZ$7,BB$8,AO51:AZ51)</f>
        <v>2089222.938794069</v>
      </c>
      <c r="BC51" s="131">
        <f t="shared" ref="BC51:BC56" si="68">SUMIF(AO$7:AZ$7,BC$8,AO51:AZ51)</f>
        <v>2012093.9817734305</v>
      </c>
      <c r="BD51" s="131">
        <f t="shared" ref="BD51:BD56" si="69">SUMIF(AO$7:AZ$7,BD$8,AO51:AZ51)</f>
        <v>2404312.2421859019</v>
      </c>
      <c r="BE51" s="131">
        <f t="shared" ref="BE51:BE56" si="70">SUMIF(AO$7:AZ$7,BE$8,AO51:AZ51)</f>
        <v>2309050.578907554</v>
      </c>
      <c r="BF51" s="134">
        <f t="shared" ref="BF51:BF56" si="71">(BF37-BF44)</f>
        <v>6549913.2877648473</v>
      </c>
      <c r="BG51" s="115"/>
      <c r="BH51" s="131">
        <f t="shared" ref="BH51:BS56" si="72">(BH37-BH44)</f>
        <v>967884.24170710333</v>
      </c>
      <c r="BI51" s="131">
        <f t="shared" si="72"/>
        <v>874132.19694069214</v>
      </c>
      <c r="BJ51" s="131">
        <f t="shared" si="72"/>
        <v>1038521.5670275688</v>
      </c>
      <c r="BK51" s="131">
        <f t="shared" si="72"/>
        <v>1143725.8942368105</v>
      </c>
      <c r="BL51" s="131">
        <f t="shared" si="72"/>
        <v>1006571.6611434836</v>
      </c>
      <c r="BM51" s="131">
        <f t="shared" si="72"/>
        <v>960800.4691595044</v>
      </c>
      <c r="BN51" s="131">
        <f t="shared" si="72"/>
        <v>1208787.2845156789</v>
      </c>
      <c r="BO51" s="131">
        <f t="shared" si="72"/>
        <v>1194923.540933622</v>
      </c>
      <c r="BP51" s="131">
        <f t="shared" si="72"/>
        <v>1161966.4300198965</v>
      </c>
      <c r="BQ51" s="131">
        <f t="shared" si="72"/>
        <v>916263.26837509871</v>
      </c>
      <c r="BR51" s="131">
        <f t="shared" si="72"/>
        <v>1033810.0192276817</v>
      </c>
      <c r="BS51" s="131">
        <f t="shared" si="72"/>
        <v>1078561.7469819617</v>
      </c>
      <c r="BT51" s="115"/>
      <c r="BU51" s="131">
        <f t="shared" ref="BU51:BU56" si="73">SUMIF(BH$7:BS$7,BU$8,BH51:BS51)</f>
        <v>2880538.0056753643</v>
      </c>
      <c r="BV51" s="131">
        <f t="shared" ref="BV51:BV56" si="74">SUMIF(BH$7:BS$7,BV$8,BH51:BS51)</f>
        <v>3111098.0245397985</v>
      </c>
      <c r="BW51" s="131">
        <f t="shared" ref="BW51:BW56" si="75">SUMIF(BH$7:BS$7,BW$8,BH51:BS51)</f>
        <v>3565677.2554691974</v>
      </c>
      <c r="BX51" s="131">
        <f t="shared" ref="BX51:BX56" si="76">SUMIF(BH$7:BS$7,BX$8,BH51:BS51)</f>
        <v>3028635.034584742</v>
      </c>
      <c r="BY51" s="134">
        <f t="shared" ref="BY51:BY56" si="77">(BY37-BY44)</f>
        <v>8863293.4702691436</v>
      </c>
      <c r="BZ51" s="110"/>
      <c r="CA51" s="131">
        <f t="shared" ref="CA51:CC56" si="78">(CA37-CA44)</f>
        <v>4985423.1790271178</v>
      </c>
      <c r="CB51" s="131">
        <f t="shared" si="78"/>
        <v>3257059.4036699235</v>
      </c>
      <c r="CC51" s="131">
        <f t="shared" si="78"/>
        <v>0</v>
      </c>
    </row>
    <row r="52" spans="1:81" ht="15" customHeight="1" outlineLevel="1" x14ac:dyDescent="0.25">
      <c r="A52" s="17" t="str">
        <f>_xll.DIMNM(pAccounts,_xll.DIMIX(pAccounts,$F52))</f>
        <v>L1_Sales Air</v>
      </c>
      <c r="E52" s="17">
        <v>41</v>
      </c>
      <c r="F52" s="50" t="s">
        <v>36</v>
      </c>
      <c r="G52" s="119">
        <f t="shared" si="58"/>
        <v>336350.45783915557</v>
      </c>
      <c r="H52" s="119">
        <f t="shared" si="58"/>
        <v>386403.71423254535</v>
      </c>
      <c r="I52" s="119">
        <f t="shared" si="58"/>
        <v>448171.4085471686</v>
      </c>
      <c r="J52" s="120"/>
      <c r="K52" s="121">
        <f t="shared" si="59"/>
        <v>407292.72807438951</v>
      </c>
      <c r="L52" s="119">
        <f t="shared" si="59"/>
        <v>344170.07435176522</v>
      </c>
      <c r="M52" s="119">
        <f t="shared" si="59"/>
        <v>274977.78860187903</v>
      </c>
      <c r="N52" s="119">
        <f t="shared" si="44"/>
        <v>63122.653722624294</v>
      </c>
      <c r="O52" s="110"/>
      <c r="P52" s="119">
        <f t="shared" si="30"/>
        <v>855464.13662155811</v>
      </c>
      <c r="Q52" s="119">
        <f t="shared" si="31"/>
        <v>732290.76555610634</v>
      </c>
      <c r="R52" s="119">
        <f t="shared" si="32"/>
        <v>378006.71754653007</v>
      </c>
      <c r="S52" s="119">
        <f t="shared" si="45"/>
        <v>123173.37106545176</v>
      </c>
      <c r="T52" s="119"/>
      <c r="U52" s="110"/>
      <c r="V52" s="119">
        <f t="shared" si="60"/>
        <v>448171.4085471686</v>
      </c>
      <c r="W52" s="119">
        <f t="shared" si="60"/>
        <v>407292.72807438951</v>
      </c>
      <c r="X52" s="119">
        <f t="shared" si="60"/>
        <v>0</v>
      </c>
      <c r="Y52" s="119">
        <f t="shared" si="60"/>
        <v>0</v>
      </c>
      <c r="Z52" s="119">
        <f t="shared" si="60"/>
        <v>0</v>
      </c>
      <c r="AA52" s="119">
        <f t="shared" si="60"/>
        <v>0</v>
      </c>
      <c r="AB52" s="119">
        <f t="shared" si="60"/>
        <v>0</v>
      </c>
      <c r="AC52" s="119">
        <f t="shared" si="60"/>
        <v>0</v>
      </c>
      <c r="AD52" s="119">
        <f t="shared" si="60"/>
        <v>0</v>
      </c>
      <c r="AE52" s="119">
        <f t="shared" si="60"/>
        <v>0</v>
      </c>
      <c r="AF52" s="119">
        <f t="shared" si="60"/>
        <v>0</v>
      </c>
      <c r="AG52" s="119">
        <f t="shared" si="60"/>
        <v>0</v>
      </c>
      <c r="AH52" s="119"/>
      <c r="AI52" s="119">
        <f t="shared" si="61"/>
        <v>855464.13662155811</v>
      </c>
      <c r="AJ52" s="119">
        <f t="shared" si="62"/>
        <v>0</v>
      </c>
      <c r="AK52" s="119">
        <f t="shared" si="63"/>
        <v>0</v>
      </c>
      <c r="AL52" s="119">
        <f t="shared" si="64"/>
        <v>0</v>
      </c>
      <c r="AM52" s="121">
        <f t="shared" si="65"/>
        <v>855464.1366215609</v>
      </c>
      <c r="AN52" s="110">
        <f t="shared" si="36"/>
        <v>2.7939677238464355E-9</v>
      </c>
      <c r="AO52" s="119">
        <f t="shared" si="66"/>
        <v>103028.92894465104</v>
      </c>
      <c r="AP52" s="119">
        <f t="shared" si="66"/>
        <v>274977.78860187903</v>
      </c>
      <c r="AQ52" s="119">
        <f t="shared" si="66"/>
        <v>250177.59137584083</v>
      </c>
      <c r="AR52" s="119">
        <f t="shared" si="66"/>
        <v>68462.73365679197</v>
      </c>
      <c r="AS52" s="119">
        <f t="shared" si="66"/>
        <v>292281.20849395916</v>
      </c>
      <c r="AT52" s="119">
        <f t="shared" si="66"/>
        <v>232679.49314475991</v>
      </c>
      <c r="AU52" s="119">
        <f t="shared" si="66"/>
        <v>609350.07153177261</v>
      </c>
      <c r="AV52" s="119">
        <f t="shared" si="66"/>
        <v>-78457.812489168718</v>
      </c>
      <c r="AW52" s="119">
        <f t="shared" si="66"/>
        <v>278291.15111131128</v>
      </c>
      <c r="AX52" s="119">
        <f t="shared" si="66"/>
        <v>103940.59383323602</v>
      </c>
      <c r="AY52" s="119">
        <f t="shared" si="66"/>
        <v>336350.45783915557</v>
      </c>
      <c r="AZ52" s="119">
        <f t="shared" si="66"/>
        <v>386403.71423254535</v>
      </c>
      <c r="BA52" s="119"/>
      <c r="BB52" s="119">
        <f t="shared" si="67"/>
        <v>628184.3089223709</v>
      </c>
      <c r="BC52" s="119">
        <f t="shared" si="68"/>
        <v>593423.43529551104</v>
      </c>
      <c r="BD52" s="119">
        <f t="shared" si="69"/>
        <v>809183.41015391517</v>
      </c>
      <c r="BE52" s="119">
        <f t="shared" si="70"/>
        <v>826694.76590493694</v>
      </c>
      <c r="BF52" s="121">
        <f t="shared" si="71"/>
        <v>2857485.9202767313</v>
      </c>
      <c r="BG52" s="119"/>
      <c r="BH52" s="119">
        <f t="shared" si="72"/>
        <v>388120.69120434113</v>
      </c>
      <c r="BI52" s="119">
        <f t="shared" si="72"/>
        <v>344170.07435176522</v>
      </c>
      <c r="BJ52" s="119">
        <f t="shared" si="72"/>
        <v>419192.76607353054</v>
      </c>
      <c r="BK52" s="119">
        <f t="shared" si="72"/>
        <v>437065.23598777875</v>
      </c>
      <c r="BL52" s="119">
        <f t="shared" si="72"/>
        <v>407007.26430457272</v>
      </c>
      <c r="BM52" s="119">
        <f t="shared" si="72"/>
        <v>381180.42503746785</v>
      </c>
      <c r="BN52" s="119">
        <f t="shared" si="72"/>
        <v>342944.65895985812</v>
      </c>
      <c r="BO52" s="119">
        <f t="shared" si="72"/>
        <v>337185.64345316403</v>
      </c>
      <c r="BP52" s="119">
        <f t="shared" si="72"/>
        <v>317259.8525185287</v>
      </c>
      <c r="BQ52" s="119">
        <f t="shared" si="72"/>
        <v>248078.18303553015</v>
      </c>
      <c r="BR52" s="119">
        <f t="shared" si="72"/>
        <v>287856.79410256259</v>
      </c>
      <c r="BS52" s="119">
        <f t="shared" si="72"/>
        <v>313449.83927004039</v>
      </c>
      <c r="BT52" s="119"/>
      <c r="BU52" s="119">
        <f t="shared" si="73"/>
        <v>1151483.5316296369</v>
      </c>
      <c r="BV52" s="119">
        <f t="shared" si="74"/>
        <v>1225252.9253298193</v>
      </c>
      <c r="BW52" s="119">
        <f t="shared" si="75"/>
        <v>997390.15493155085</v>
      </c>
      <c r="BX52" s="119">
        <f t="shared" si="76"/>
        <v>849384.81640813313</v>
      </c>
      <c r="BY52" s="121">
        <f t="shared" si="77"/>
        <v>4223511.4282991439</v>
      </c>
      <c r="BZ52" s="119"/>
      <c r="CA52" s="119">
        <f t="shared" si="78"/>
        <v>1185783.5148670226</v>
      </c>
      <c r="CB52" s="119">
        <f t="shared" si="78"/>
        <v>684768.07806270197</v>
      </c>
      <c r="CC52" s="119">
        <f t="shared" si="78"/>
        <v>0</v>
      </c>
    </row>
    <row r="53" spans="1:81" ht="15" customHeight="1" outlineLevel="1" x14ac:dyDescent="0.25">
      <c r="A53" s="17" t="str">
        <f>_xll.DIMNM(pAccounts,_xll.DIMIX(pAccounts,$F53))</f>
        <v>L1_Sales Hotel</v>
      </c>
      <c r="E53" s="17">
        <v>42</v>
      </c>
      <c r="F53" s="50" t="s">
        <v>39</v>
      </c>
      <c r="G53" s="119">
        <f t="shared" si="58"/>
        <v>60803.610231039813</v>
      </c>
      <c r="H53" s="119">
        <f t="shared" si="58"/>
        <v>54376.180336058605</v>
      </c>
      <c r="I53" s="119">
        <f t="shared" si="58"/>
        <v>69277.605242480058</v>
      </c>
      <c r="J53" s="120"/>
      <c r="K53" s="121">
        <f t="shared" si="59"/>
        <v>48918.722580100177</v>
      </c>
      <c r="L53" s="119">
        <f t="shared" si="59"/>
        <v>-43507.981516241794</v>
      </c>
      <c r="M53" s="119">
        <f t="shared" si="59"/>
        <v>62525.689288039925</v>
      </c>
      <c r="N53" s="119">
        <f t="shared" si="44"/>
        <v>92426.704096341971</v>
      </c>
      <c r="O53" s="110"/>
      <c r="P53" s="119">
        <f t="shared" si="30"/>
        <v>118196.32782258024</v>
      </c>
      <c r="Q53" s="119">
        <f t="shared" si="31"/>
        <v>-87024.717486916343</v>
      </c>
      <c r="R53" s="119">
        <f t="shared" si="32"/>
        <v>115622.87811972992</v>
      </c>
      <c r="S53" s="119">
        <f t="shared" si="45"/>
        <v>205221.04530949658</v>
      </c>
      <c r="T53" s="119"/>
      <c r="U53" s="110"/>
      <c r="V53" s="119">
        <f t="shared" si="60"/>
        <v>69277.605242480058</v>
      </c>
      <c r="W53" s="119">
        <f t="shared" si="60"/>
        <v>48918.722580100177</v>
      </c>
      <c r="X53" s="119">
        <f t="shared" si="60"/>
        <v>0</v>
      </c>
      <c r="Y53" s="119">
        <f t="shared" si="60"/>
        <v>0</v>
      </c>
      <c r="Z53" s="119">
        <f t="shared" si="60"/>
        <v>0</v>
      </c>
      <c r="AA53" s="119">
        <f t="shared" si="60"/>
        <v>0</v>
      </c>
      <c r="AB53" s="119">
        <f t="shared" si="60"/>
        <v>0</v>
      </c>
      <c r="AC53" s="119">
        <f t="shared" si="60"/>
        <v>0</v>
      </c>
      <c r="AD53" s="119">
        <f t="shared" si="60"/>
        <v>0</v>
      </c>
      <c r="AE53" s="119">
        <f t="shared" si="60"/>
        <v>0</v>
      </c>
      <c r="AF53" s="119">
        <f t="shared" si="60"/>
        <v>0</v>
      </c>
      <c r="AG53" s="119">
        <f t="shared" si="60"/>
        <v>0</v>
      </c>
      <c r="AH53" s="119"/>
      <c r="AI53" s="119">
        <f t="shared" si="61"/>
        <v>118196.32782258024</v>
      </c>
      <c r="AJ53" s="119">
        <f t="shared" si="62"/>
        <v>0</v>
      </c>
      <c r="AK53" s="119">
        <f t="shared" si="63"/>
        <v>0</v>
      </c>
      <c r="AL53" s="119">
        <f t="shared" si="64"/>
        <v>0</v>
      </c>
      <c r="AM53" s="121">
        <f t="shared" si="65"/>
        <v>118196.32782258047</v>
      </c>
      <c r="AN53" s="110">
        <f t="shared" si="36"/>
        <v>2.3283064365386963E-10</v>
      </c>
      <c r="AO53" s="119">
        <f t="shared" si="66"/>
        <v>53097.18883169</v>
      </c>
      <c r="AP53" s="119">
        <f t="shared" si="66"/>
        <v>62525.689288039925</v>
      </c>
      <c r="AQ53" s="119">
        <f t="shared" si="66"/>
        <v>42707.781410669675</v>
      </c>
      <c r="AR53" s="119">
        <f t="shared" si="66"/>
        <v>48206.392129560234</v>
      </c>
      <c r="AS53" s="119">
        <f t="shared" si="66"/>
        <v>41823.95036312961</v>
      </c>
      <c r="AT53" s="119">
        <f t="shared" si="66"/>
        <v>27171.289617619943</v>
      </c>
      <c r="AU53" s="119">
        <f t="shared" si="66"/>
        <v>64900.915635810234</v>
      </c>
      <c r="AV53" s="119">
        <f t="shared" si="66"/>
        <v>41159.157815969549</v>
      </c>
      <c r="AW53" s="119">
        <f t="shared" si="66"/>
        <v>49610.957786430605</v>
      </c>
      <c r="AX53" s="119">
        <f t="shared" si="66"/>
        <v>52667.370141590945</v>
      </c>
      <c r="AY53" s="119">
        <f t="shared" si="66"/>
        <v>60803.610231039813</v>
      </c>
      <c r="AZ53" s="119">
        <f t="shared" si="66"/>
        <v>54376.180336058605</v>
      </c>
      <c r="BA53" s="119"/>
      <c r="BB53" s="119">
        <f t="shared" si="67"/>
        <v>158330.6595303996</v>
      </c>
      <c r="BC53" s="119">
        <f t="shared" si="68"/>
        <v>117201.63211030979</v>
      </c>
      <c r="BD53" s="119">
        <f t="shared" si="69"/>
        <v>155671.03123821039</v>
      </c>
      <c r="BE53" s="119">
        <f t="shared" si="70"/>
        <v>167847.16070868936</v>
      </c>
      <c r="BF53" s="121">
        <f t="shared" si="71"/>
        <v>599050.48358761147</v>
      </c>
      <c r="BG53" s="119"/>
      <c r="BH53" s="119">
        <f t="shared" si="72"/>
        <v>-43516.735970674548</v>
      </c>
      <c r="BI53" s="119">
        <f t="shared" si="72"/>
        <v>-43507.981516241794</v>
      </c>
      <c r="BJ53" s="119">
        <f t="shared" si="72"/>
        <v>-45406.394125063671</v>
      </c>
      <c r="BK53" s="119">
        <f t="shared" si="72"/>
        <v>-24668.876917009708</v>
      </c>
      <c r="BL53" s="119">
        <f t="shared" si="72"/>
        <v>-36970.310019260272</v>
      </c>
      <c r="BM53" s="119">
        <f t="shared" si="72"/>
        <v>-46085.046400160529</v>
      </c>
      <c r="BN53" s="119">
        <f t="shared" si="72"/>
        <v>32344.886522400193</v>
      </c>
      <c r="BO53" s="119">
        <f t="shared" si="72"/>
        <v>27556.936214729678</v>
      </c>
      <c r="BP53" s="119">
        <f t="shared" si="72"/>
        <v>34443.046962029766</v>
      </c>
      <c r="BQ53" s="119">
        <f t="shared" si="72"/>
        <v>14054.075088410173</v>
      </c>
      <c r="BR53" s="119">
        <f t="shared" si="72"/>
        <v>15845.766663279384</v>
      </c>
      <c r="BS53" s="119">
        <f t="shared" si="72"/>
        <v>27005.269528780133</v>
      </c>
      <c r="BT53" s="119"/>
      <c r="BU53" s="119">
        <f t="shared" si="73"/>
        <v>-132431.11161198001</v>
      </c>
      <c r="BV53" s="119">
        <f t="shared" si="74"/>
        <v>-107724.23333643051</v>
      </c>
      <c r="BW53" s="119">
        <f t="shared" si="75"/>
        <v>94344.869699159637</v>
      </c>
      <c r="BX53" s="119">
        <f t="shared" si="76"/>
        <v>56905.11128046969</v>
      </c>
      <c r="BY53" s="121">
        <f t="shared" si="77"/>
        <v>-88905.363968778402</v>
      </c>
      <c r="BZ53" s="119"/>
      <c r="CA53" s="119">
        <f t="shared" si="78"/>
        <v>535543.78401349671</v>
      </c>
      <c r="CB53" s="119">
        <f t="shared" si="78"/>
        <v>142009.5141313402</v>
      </c>
      <c r="CC53" s="119">
        <f t="shared" si="78"/>
        <v>0</v>
      </c>
    </row>
    <row r="54" spans="1:81" ht="15" customHeight="1" outlineLevel="1" x14ac:dyDescent="0.25">
      <c r="A54" s="17" t="str">
        <f>_xll.DIMNM(pAccounts,_xll.DIMIX(pAccounts,$F54))</f>
        <v>L1_Sales Car</v>
      </c>
      <c r="E54" s="17">
        <v>43</v>
      </c>
      <c r="F54" s="50" t="s">
        <v>42</v>
      </c>
      <c r="G54" s="119">
        <f t="shared" si="58"/>
        <v>3829.4444859899959</v>
      </c>
      <c r="H54" s="119">
        <f t="shared" si="58"/>
        <v>3855.5818701400858</v>
      </c>
      <c r="I54" s="119">
        <f t="shared" si="58"/>
        <v>4427.5939612500079</v>
      </c>
      <c r="J54" s="120"/>
      <c r="K54" s="121">
        <f t="shared" si="59"/>
        <v>3886.4236649599916</v>
      </c>
      <c r="L54" s="119">
        <f t="shared" si="59"/>
        <v>-3429.7445246728166</v>
      </c>
      <c r="M54" s="119">
        <f t="shared" si="59"/>
        <v>-41152.486077819995</v>
      </c>
      <c r="N54" s="119">
        <f t="shared" si="44"/>
        <v>7316.1681896328082</v>
      </c>
      <c r="O54" s="110"/>
      <c r="P54" s="119">
        <f t="shared" si="30"/>
        <v>8314.0176262099994</v>
      </c>
      <c r="Q54" s="119">
        <f t="shared" si="31"/>
        <v>-5497.7192904975527</v>
      </c>
      <c r="R54" s="119">
        <f t="shared" si="32"/>
        <v>-39071.469319889991</v>
      </c>
      <c r="S54" s="119">
        <f t="shared" si="45"/>
        <v>13811.736916707552</v>
      </c>
      <c r="T54" s="119"/>
      <c r="U54" s="110"/>
      <c r="V54" s="119">
        <f t="shared" si="60"/>
        <v>4427.5939612500079</v>
      </c>
      <c r="W54" s="119">
        <f t="shared" si="60"/>
        <v>3886.4236649599916</v>
      </c>
      <c r="X54" s="119">
        <f t="shared" si="60"/>
        <v>0</v>
      </c>
      <c r="Y54" s="119">
        <f t="shared" si="60"/>
        <v>0</v>
      </c>
      <c r="Z54" s="119">
        <f t="shared" si="60"/>
        <v>0</v>
      </c>
      <c r="AA54" s="119">
        <f t="shared" si="60"/>
        <v>0</v>
      </c>
      <c r="AB54" s="119">
        <f t="shared" si="60"/>
        <v>0</v>
      </c>
      <c r="AC54" s="119">
        <f t="shared" si="60"/>
        <v>0</v>
      </c>
      <c r="AD54" s="119">
        <f t="shared" si="60"/>
        <v>0</v>
      </c>
      <c r="AE54" s="119">
        <f t="shared" si="60"/>
        <v>0</v>
      </c>
      <c r="AF54" s="119">
        <f t="shared" si="60"/>
        <v>0</v>
      </c>
      <c r="AG54" s="119">
        <f t="shared" si="60"/>
        <v>0</v>
      </c>
      <c r="AH54" s="119"/>
      <c r="AI54" s="119">
        <f t="shared" si="61"/>
        <v>8314.0176262099994</v>
      </c>
      <c r="AJ54" s="119">
        <f t="shared" si="62"/>
        <v>0</v>
      </c>
      <c r="AK54" s="119">
        <f t="shared" si="63"/>
        <v>0</v>
      </c>
      <c r="AL54" s="119">
        <f t="shared" si="64"/>
        <v>0</v>
      </c>
      <c r="AM54" s="121">
        <f t="shared" si="65"/>
        <v>8314.0176262099994</v>
      </c>
      <c r="AN54" s="110">
        <f t="shared" si="36"/>
        <v>0</v>
      </c>
      <c r="AO54" s="119">
        <f t="shared" si="66"/>
        <v>2081.0167579300032</v>
      </c>
      <c r="AP54" s="119">
        <f t="shared" si="66"/>
        <v>-41152.486077819995</v>
      </c>
      <c r="AQ54" s="119">
        <f t="shared" si="66"/>
        <v>47584.118481699996</v>
      </c>
      <c r="AR54" s="119">
        <f t="shared" si="66"/>
        <v>3540.9038436699921</v>
      </c>
      <c r="AS54" s="119">
        <f t="shared" si="66"/>
        <v>2806.1387068799959</v>
      </c>
      <c r="AT54" s="119">
        <f t="shared" si="66"/>
        <v>3583.4356400899997</v>
      </c>
      <c r="AU54" s="119">
        <f t="shared" si="66"/>
        <v>4603.9322853999911</v>
      </c>
      <c r="AV54" s="119">
        <f t="shared" si="66"/>
        <v>5468.6474885399948</v>
      </c>
      <c r="AW54" s="119">
        <f t="shared" si="66"/>
        <v>4052.8105018600327</v>
      </c>
      <c r="AX54" s="119">
        <f t="shared" si="66"/>
        <v>7275.4386881599639</v>
      </c>
      <c r="AY54" s="119">
        <f t="shared" si="66"/>
        <v>3829.4444859899959</v>
      </c>
      <c r="AZ54" s="119">
        <f t="shared" si="66"/>
        <v>3855.5818701400858</v>
      </c>
      <c r="BA54" s="119"/>
      <c r="BB54" s="119">
        <f t="shared" si="67"/>
        <v>8512.6491618100044</v>
      </c>
      <c r="BC54" s="119">
        <f t="shared" si="68"/>
        <v>9930.4781906399876</v>
      </c>
      <c r="BD54" s="119">
        <f t="shared" si="69"/>
        <v>14125.390275800019</v>
      </c>
      <c r="BE54" s="119">
        <f t="shared" si="70"/>
        <v>14960.465044290046</v>
      </c>
      <c r="BF54" s="121">
        <f t="shared" si="71"/>
        <v>47528.982672540122</v>
      </c>
      <c r="BG54" s="119"/>
      <c r="BH54" s="119">
        <f t="shared" si="72"/>
        <v>-2067.9747658247361</v>
      </c>
      <c r="BI54" s="119">
        <f t="shared" si="72"/>
        <v>-3429.7445246728166</v>
      </c>
      <c r="BJ54" s="119">
        <f t="shared" si="72"/>
        <v>-2291.2934338481427</v>
      </c>
      <c r="BK54" s="119">
        <f t="shared" si="72"/>
        <v>-1332.1124202300125</v>
      </c>
      <c r="BL54" s="119">
        <f t="shared" si="72"/>
        <v>-2874.604852790013</v>
      </c>
      <c r="BM54" s="119">
        <f t="shared" si="72"/>
        <v>-3527.5786448099825</v>
      </c>
      <c r="BN54" s="119">
        <f t="shared" si="72"/>
        <v>5082.7457372999925</v>
      </c>
      <c r="BO54" s="119">
        <f t="shared" si="72"/>
        <v>4833.0081127899903</v>
      </c>
      <c r="BP54" s="119">
        <f t="shared" si="72"/>
        <v>6240.3517381400015</v>
      </c>
      <c r="BQ54" s="119">
        <f t="shared" si="72"/>
        <v>3883.2269706599909</v>
      </c>
      <c r="BR54" s="119">
        <f t="shared" si="72"/>
        <v>4142.6194262500067</v>
      </c>
      <c r="BS54" s="119">
        <f t="shared" si="72"/>
        <v>5324.3085198699846</v>
      </c>
      <c r="BT54" s="119"/>
      <c r="BU54" s="119">
        <f t="shared" si="73"/>
        <v>-7789.0127243456955</v>
      </c>
      <c r="BV54" s="119">
        <f t="shared" si="74"/>
        <v>-7734.295917830008</v>
      </c>
      <c r="BW54" s="119">
        <f t="shared" si="75"/>
        <v>16156.105588229984</v>
      </c>
      <c r="BX54" s="119">
        <f t="shared" si="76"/>
        <v>13350.154916779982</v>
      </c>
      <c r="BY54" s="121">
        <f t="shared" si="77"/>
        <v>13982.951862834161</v>
      </c>
      <c r="BZ54" s="119"/>
      <c r="CA54" s="119">
        <f t="shared" si="78"/>
        <v>33617.335112579982</v>
      </c>
      <c r="CB54" s="119">
        <f t="shared" si="78"/>
        <v>23267.92679748009</v>
      </c>
      <c r="CC54" s="119">
        <f t="shared" si="78"/>
        <v>0</v>
      </c>
    </row>
    <row r="55" spans="1:81" ht="15" customHeight="1" outlineLevel="1" x14ac:dyDescent="0.25">
      <c r="A55" s="17" t="str">
        <f>_xll.DIMNM(pAccounts,_xll.DIMIX(pAccounts,$F55))</f>
        <v>L1_Sales Land Other</v>
      </c>
      <c r="E55" s="17">
        <v>44</v>
      </c>
      <c r="F55" s="50" t="s">
        <v>45</v>
      </c>
      <c r="G55" s="119">
        <f t="shared" si="58"/>
        <v>2817.4879604599992</v>
      </c>
      <c r="H55" s="119">
        <f t="shared" si="58"/>
        <v>1466.8613566900021</v>
      </c>
      <c r="I55" s="119">
        <f t="shared" si="58"/>
        <v>716.6216883599991</v>
      </c>
      <c r="J55" s="120"/>
      <c r="K55" s="121">
        <f t="shared" si="59"/>
        <v>862.66884616999596</v>
      </c>
      <c r="L55" s="119">
        <f t="shared" si="59"/>
        <v>2004.713208580004</v>
      </c>
      <c r="M55" s="119">
        <f t="shared" si="59"/>
        <v>334.07103249999636</v>
      </c>
      <c r="N55" s="119">
        <f t="shared" si="44"/>
        <v>-1142.044362410008</v>
      </c>
      <c r="O55" s="110"/>
      <c r="P55" s="119">
        <f t="shared" si="30"/>
        <v>1579.2905345299951</v>
      </c>
      <c r="Q55" s="119">
        <f t="shared" si="31"/>
        <v>4379.0078425899919</v>
      </c>
      <c r="R55" s="119">
        <f t="shared" si="32"/>
        <v>2127.891296560003</v>
      </c>
      <c r="S55" s="119">
        <f t="shared" si="45"/>
        <v>-2799.7173080599969</v>
      </c>
      <c r="T55" s="119"/>
      <c r="U55" s="110"/>
      <c r="V55" s="119">
        <f t="shared" si="60"/>
        <v>716.6216883599991</v>
      </c>
      <c r="W55" s="119">
        <f t="shared" si="60"/>
        <v>862.66884616999596</v>
      </c>
      <c r="X55" s="119">
        <f t="shared" si="60"/>
        <v>0</v>
      </c>
      <c r="Y55" s="119">
        <f t="shared" si="60"/>
        <v>0</v>
      </c>
      <c r="Z55" s="119">
        <f t="shared" si="60"/>
        <v>0</v>
      </c>
      <c r="AA55" s="119">
        <f t="shared" si="60"/>
        <v>0</v>
      </c>
      <c r="AB55" s="119">
        <f t="shared" si="60"/>
        <v>0</v>
      </c>
      <c r="AC55" s="119">
        <f t="shared" si="60"/>
        <v>0</v>
      </c>
      <c r="AD55" s="119">
        <f t="shared" si="60"/>
        <v>0</v>
      </c>
      <c r="AE55" s="119">
        <f t="shared" si="60"/>
        <v>0</v>
      </c>
      <c r="AF55" s="119">
        <f t="shared" si="60"/>
        <v>0</v>
      </c>
      <c r="AG55" s="119">
        <f t="shared" si="60"/>
        <v>0</v>
      </c>
      <c r="AH55" s="119"/>
      <c r="AI55" s="119">
        <f t="shared" si="61"/>
        <v>1579.2905345299951</v>
      </c>
      <c r="AJ55" s="119">
        <f t="shared" si="62"/>
        <v>0</v>
      </c>
      <c r="AK55" s="119">
        <f t="shared" si="63"/>
        <v>0</v>
      </c>
      <c r="AL55" s="119">
        <f t="shared" si="64"/>
        <v>0</v>
      </c>
      <c r="AM55" s="121">
        <f t="shared" si="65"/>
        <v>1579.2905345299805</v>
      </c>
      <c r="AN55" s="110">
        <f t="shared" si="36"/>
        <v>-1.4551915228366852E-11</v>
      </c>
      <c r="AO55" s="119">
        <f t="shared" si="66"/>
        <v>1793.8202640600066</v>
      </c>
      <c r="AP55" s="119">
        <f t="shared" si="66"/>
        <v>334.07103249999636</v>
      </c>
      <c r="AQ55" s="119">
        <f t="shared" si="66"/>
        <v>2157.2427474300202</v>
      </c>
      <c r="AR55" s="119">
        <f t="shared" si="66"/>
        <v>1592.1514333999949</v>
      </c>
      <c r="AS55" s="119">
        <f t="shared" si="66"/>
        <v>2219.7086603400094</v>
      </c>
      <c r="AT55" s="119">
        <f t="shared" si="66"/>
        <v>445.49250115999894</v>
      </c>
      <c r="AU55" s="119">
        <f t="shared" si="66"/>
        <v>969.42561588999524</v>
      </c>
      <c r="AV55" s="119">
        <f t="shared" si="66"/>
        <v>2457.939813680001</v>
      </c>
      <c r="AW55" s="119">
        <f t="shared" si="66"/>
        <v>363.51559914994868</v>
      </c>
      <c r="AX55" s="119">
        <f t="shared" si="66"/>
        <v>579.02802815999894</v>
      </c>
      <c r="AY55" s="119">
        <f t="shared" si="66"/>
        <v>2817.4879604599992</v>
      </c>
      <c r="AZ55" s="119">
        <f t="shared" si="66"/>
        <v>1466.8613566900021</v>
      </c>
      <c r="BA55" s="119"/>
      <c r="BB55" s="119">
        <f t="shared" si="67"/>
        <v>4285.1340439900232</v>
      </c>
      <c r="BC55" s="119">
        <f t="shared" si="68"/>
        <v>4257.3525949000032</v>
      </c>
      <c r="BD55" s="119">
        <f t="shared" si="69"/>
        <v>3790.8810287199449</v>
      </c>
      <c r="BE55" s="119">
        <f t="shared" si="70"/>
        <v>4863.3773453100002</v>
      </c>
      <c r="BF55" s="121">
        <f t="shared" si="71"/>
        <v>17196.745012919884</v>
      </c>
      <c r="BG55" s="119"/>
      <c r="BH55" s="119">
        <f t="shared" si="72"/>
        <v>2374.2946340099879</v>
      </c>
      <c r="BI55" s="119">
        <f t="shared" si="72"/>
        <v>2004.713208580004</v>
      </c>
      <c r="BJ55" s="119">
        <f t="shared" si="72"/>
        <v>2512.4429068500176</v>
      </c>
      <c r="BK55" s="119">
        <f t="shared" si="72"/>
        <v>2835.3582080499909</v>
      </c>
      <c r="BL55" s="119">
        <f t="shared" si="72"/>
        <v>2055.6858697199932</v>
      </c>
      <c r="BM55" s="119">
        <f t="shared" si="72"/>
        <v>1827.9575421499976</v>
      </c>
      <c r="BN55" s="119">
        <f t="shared" si="72"/>
        <v>1020.7228771999798</v>
      </c>
      <c r="BO55" s="119">
        <f t="shared" si="72"/>
        <v>1023.2400423900108</v>
      </c>
      <c r="BP55" s="119">
        <f t="shared" si="72"/>
        <v>953.9672345900035</v>
      </c>
      <c r="BQ55" s="119">
        <f t="shared" si="72"/>
        <v>643.76688105999347</v>
      </c>
      <c r="BR55" s="119">
        <f t="shared" si="72"/>
        <v>829.54354453999258</v>
      </c>
      <c r="BS55" s="119">
        <f t="shared" si="72"/>
        <v>846.70525411002745</v>
      </c>
      <c r="BT55" s="119"/>
      <c r="BU55" s="119">
        <f t="shared" si="73"/>
        <v>6891.4507494400095</v>
      </c>
      <c r="BV55" s="119">
        <f t="shared" si="74"/>
        <v>6719.0016199199817</v>
      </c>
      <c r="BW55" s="119">
        <f t="shared" si="75"/>
        <v>2997.9301541799941</v>
      </c>
      <c r="BX55" s="119">
        <f t="shared" si="76"/>
        <v>2320.0156797100135</v>
      </c>
      <c r="BY55" s="121">
        <f t="shared" si="77"/>
        <v>18928.398203250021</v>
      </c>
      <c r="BZ55" s="119"/>
      <c r="CA55" s="119">
        <f t="shared" si="78"/>
        <v>10982.931376779976</v>
      </c>
      <c r="CB55" s="119">
        <f t="shared" si="78"/>
        <v>31141.205145679996</v>
      </c>
      <c r="CC55" s="119">
        <f t="shared" si="78"/>
        <v>0</v>
      </c>
    </row>
    <row r="56" spans="1:81" ht="15" customHeight="1" outlineLevel="1" x14ac:dyDescent="0.25">
      <c r="A56" s="17" t="str">
        <f>_xll.DIMNM(pAccounts,_xll.DIMIX(pAccounts,$F56))</f>
        <v>L1_Sales Other</v>
      </c>
      <c r="E56" s="17">
        <v>45</v>
      </c>
      <c r="F56" s="50" t="s">
        <v>48</v>
      </c>
      <c r="G56" s="119">
        <f t="shared" si="58"/>
        <v>531213.23418043996</v>
      </c>
      <c r="H56" s="119">
        <f t="shared" si="58"/>
        <v>589425.28919609101</v>
      </c>
      <c r="I56" s="119">
        <f t="shared" si="58"/>
        <v>454245.49465011468</v>
      </c>
      <c r="J56" s="120"/>
      <c r="K56" s="121">
        <f t="shared" si="59"/>
        <v>417414.51200549991</v>
      </c>
      <c r="L56" s="119">
        <f t="shared" si="59"/>
        <v>649202.84542126406</v>
      </c>
      <c r="M56" s="119">
        <f t="shared" si="59"/>
        <v>422305.63232134015</v>
      </c>
      <c r="N56" s="119">
        <f t="shared" si="44"/>
        <v>-231788.33341576415</v>
      </c>
      <c r="O56" s="110"/>
      <c r="P56" s="119">
        <f t="shared" si="30"/>
        <v>871660.00665561459</v>
      </c>
      <c r="Q56" s="119">
        <f t="shared" si="31"/>
        <v>1344159.1220265138</v>
      </c>
      <c r="R56" s="119">
        <f t="shared" si="32"/>
        <v>1040470.92931447</v>
      </c>
      <c r="S56" s="119">
        <f t="shared" si="45"/>
        <v>-472499.11537089921</v>
      </c>
      <c r="T56" s="119"/>
      <c r="U56" s="110"/>
      <c r="V56" s="119">
        <f t="shared" si="60"/>
        <v>454245.49465011468</v>
      </c>
      <c r="W56" s="119">
        <f t="shared" si="60"/>
        <v>417414.51200549991</v>
      </c>
      <c r="X56" s="119">
        <f t="shared" si="60"/>
        <v>0</v>
      </c>
      <c r="Y56" s="119">
        <f t="shared" si="60"/>
        <v>0</v>
      </c>
      <c r="Z56" s="119">
        <f t="shared" si="60"/>
        <v>0</v>
      </c>
      <c r="AA56" s="119">
        <f t="shared" si="60"/>
        <v>0</v>
      </c>
      <c r="AB56" s="119">
        <f t="shared" si="60"/>
        <v>0</v>
      </c>
      <c r="AC56" s="119">
        <f t="shared" si="60"/>
        <v>0</v>
      </c>
      <c r="AD56" s="119">
        <f t="shared" si="60"/>
        <v>0</v>
      </c>
      <c r="AE56" s="119">
        <f t="shared" si="60"/>
        <v>0</v>
      </c>
      <c r="AF56" s="119">
        <f t="shared" si="60"/>
        <v>0</v>
      </c>
      <c r="AG56" s="119">
        <f t="shared" si="60"/>
        <v>0</v>
      </c>
      <c r="AH56" s="119"/>
      <c r="AI56" s="119">
        <f t="shared" si="61"/>
        <v>871660.00665561459</v>
      </c>
      <c r="AJ56" s="119">
        <f t="shared" si="62"/>
        <v>0</v>
      </c>
      <c r="AK56" s="119">
        <f t="shared" si="63"/>
        <v>0</v>
      </c>
      <c r="AL56" s="119">
        <f t="shared" si="64"/>
        <v>0</v>
      </c>
      <c r="AM56" s="121">
        <f t="shared" si="65"/>
        <v>871660.00665561482</v>
      </c>
      <c r="AN56" s="110">
        <f t="shared" si="36"/>
        <v>0</v>
      </c>
      <c r="AO56" s="119">
        <f t="shared" si="66"/>
        <v>618165.29699312989</v>
      </c>
      <c r="AP56" s="119">
        <f t="shared" si="66"/>
        <v>422305.63232134015</v>
      </c>
      <c r="AQ56" s="119">
        <f t="shared" si="66"/>
        <v>526965.08323767013</v>
      </c>
      <c r="AR56" s="119">
        <f t="shared" si="66"/>
        <v>650230.65645385021</v>
      </c>
      <c r="AS56" s="119">
        <f t="shared" si="66"/>
        <v>418266.33383015019</v>
      </c>
      <c r="AT56" s="119">
        <f t="shared" si="66"/>
        <v>541110.60629473999</v>
      </c>
      <c r="AU56" s="119">
        <f t="shared" si="66"/>
        <v>357848.77977587015</v>
      </c>
      <c r="AV56" s="119">
        <f t="shared" si="66"/>
        <v>887669.2612414998</v>
      </c>
      <c r="AW56" s="119">
        <f t="shared" si="66"/>
        <v>555186.17007507035</v>
      </c>
      <c r="AX56" s="119">
        <f t="shared" si="66"/>
        <v>555893.5883285997</v>
      </c>
      <c r="AY56" s="119">
        <f t="shared" si="66"/>
        <v>531213.23418043996</v>
      </c>
      <c r="AZ56" s="119">
        <f t="shared" si="66"/>
        <v>589425.28919609101</v>
      </c>
      <c r="BA56" s="119"/>
      <c r="BB56" s="119">
        <f t="shared" si="67"/>
        <v>1567436.0125521403</v>
      </c>
      <c r="BC56" s="119">
        <f t="shared" si="68"/>
        <v>1609607.5965787405</v>
      </c>
      <c r="BD56" s="119">
        <f t="shared" si="69"/>
        <v>1800704.2110924402</v>
      </c>
      <c r="BE56" s="119">
        <f t="shared" si="70"/>
        <v>1676532.1117051307</v>
      </c>
      <c r="BF56" s="121">
        <f t="shared" si="71"/>
        <v>6654279.9319284512</v>
      </c>
      <c r="BG56" s="119"/>
      <c r="BH56" s="119">
        <f t="shared" si="72"/>
        <v>694956.27660524985</v>
      </c>
      <c r="BI56" s="119">
        <f t="shared" si="72"/>
        <v>649202.84542126406</v>
      </c>
      <c r="BJ56" s="119">
        <f t="shared" si="72"/>
        <v>737621.75560610136</v>
      </c>
      <c r="BK56" s="119">
        <f t="shared" si="72"/>
        <v>802933.99937821995</v>
      </c>
      <c r="BL56" s="119">
        <f t="shared" si="72"/>
        <v>710461.3358412399</v>
      </c>
      <c r="BM56" s="119">
        <f t="shared" si="72"/>
        <v>700512.42162485991</v>
      </c>
      <c r="BN56" s="119">
        <f t="shared" si="72"/>
        <v>900501.98041892005</v>
      </c>
      <c r="BO56" s="119">
        <f t="shared" si="72"/>
        <v>897432.42311055004</v>
      </c>
      <c r="BP56" s="119">
        <f t="shared" si="72"/>
        <v>876176.92156660988</v>
      </c>
      <c r="BQ56" s="119">
        <f t="shared" si="72"/>
        <v>722711.72639943997</v>
      </c>
      <c r="BR56" s="119">
        <f t="shared" si="72"/>
        <v>798243.00549105008</v>
      </c>
      <c r="BS56" s="119">
        <f t="shared" si="72"/>
        <v>805043.33440916007</v>
      </c>
      <c r="BT56" s="119"/>
      <c r="BU56" s="119">
        <f t="shared" si="73"/>
        <v>2081780.8776326152</v>
      </c>
      <c r="BV56" s="119">
        <f t="shared" si="74"/>
        <v>2213907.7568443199</v>
      </c>
      <c r="BW56" s="119">
        <f t="shared" si="75"/>
        <v>2674111.3250960801</v>
      </c>
      <c r="BX56" s="119">
        <f t="shared" si="76"/>
        <v>2325998.0662996499</v>
      </c>
      <c r="BY56" s="121">
        <f t="shared" si="77"/>
        <v>9295798.0258726664</v>
      </c>
      <c r="BZ56" s="119"/>
      <c r="CA56" s="119">
        <f t="shared" si="78"/>
        <v>3522195.631562111</v>
      </c>
      <c r="CB56" s="119">
        <f t="shared" si="78"/>
        <v>2292052.6795327198</v>
      </c>
      <c r="CC56" s="119">
        <f t="shared" si="78"/>
        <v>0</v>
      </c>
    </row>
    <row r="57" spans="1:81" ht="15" customHeight="1" x14ac:dyDescent="0.3">
      <c r="A57" s="17" t="str">
        <f>_xll.DIMNM(pAccounts,_xll.DIMIX(pAccounts,$F57))</f>
        <v/>
      </c>
      <c r="C57"/>
      <c r="D57"/>
      <c r="E57" s="17">
        <v>46</v>
      </c>
      <c r="F57" s="4"/>
      <c r="G57" s="109"/>
      <c r="H57" s="109"/>
      <c r="I57" s="109"/>
      <c r="J57" s="110"/>
      <c r="K57" s="117"/>
      <c r="L57" s="109"/>
      <c r="M57" s="109"/>
      <c r="N57" s="109"/>
      <c r="O57" s="110"/>
      <c r="P57" s="109"/>
      <c r="Q57" s="109"/>
      <c r="R57" s="109"/>
      <c r="S57" s="109"/>
      <c r="T57" s="109"/>
      <c r="U57" s="110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15"/>
      <c r="AI57" s="109"/>
      <c r="AJ57" s="109"/>
      <c r="AK57" s="109"/>
      <c r="AL57" s="109"/>
      <c r="AM57" s="118"/>
      <c r="AN57" s="110">
        <f t="shared" si="36"/>
        <v>0</v>
      </c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15"/>
      <c r="BB57" s="109"/>
      <c r="BC57" s="109"/>
      <c r="BD57" s="109"/>
      <c r="BE57" s="109"/>
      <c r="BF57" s="118"/>
      <c r="BG57" s="115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15"/>
      <c r="BU57" s="109"/>
      <c r="BV57" s="109"/>
      <c r="BW57" s="109"/>
      <c r="BX57" s="109"/>
      <c r="BY57" s="118"/>
      <c r="BZ57" s="110"/>
      <c r="CA57" s="109"/>
      <c r="CB57" s="109"/>
      <c r="CC57" s="109"/>
    </row>
    <row r="58" spans="1:81" ht="15" customHeight="1" x14ac:dyDescent="0.3">
      <c r="A58" s="17" t="str">
        <f>_xll.DIMNM(pAccounts,_xll.DIMIX(pAccounts,$F58))</f>
        <v>L1_GDS Revenue</v>
      </c>
      <c r="B58" t="s">
        <v>94</v>
      </c>
      <c r="C58" t="s">
        <v>47</v>
      </c>
      <c r="D58"/>
      <c r="E58" s="17">
        <v>47</v>
      </c>
      <c r="F58" s="8" t="s">
        <v>95</v>
      </c>
      <c r="G58" s="109">
        <f>_xll.DBRW(pFact,pCompany,G$3,G$1,$F$1,$A58,"Month")</f>
        <v>53566.179804140003</v>
      </c>
      <c r="H58" s="109">
        <f>_xll.DBRW(pFact,pCompany,H$3,H$1,$F$1,$A58,"Month")</f>
        <v>77174.550378500018</v>
      </c>
      <c r="I58" s="109">
        <f>_xll.DBRW(pFact,pCompany,I$3,I$1,$F$1,$A58,"Month")</f>
        <v>79157.959854249988</v>
      </c>
      <c r="J58" s="110"/>
      <c r="K58" s="117">
        <f>_xll.DBRW(pFact,pCompany,K$3,K$1,$F$1,$A58,"Month")</f>
        <v>83833.409618000005</v>
      </c>
      <c r="L58" s="109">
        <f>_xll.DBRW(pFact,pCompany,$K$3,L$1,$F$1,$A58,"Month")</f>
        <v>73135.977987381659</v>
      </c>
      <c r="M58" s="109">
        <f>_xll.DBRW(pFact,pCompany,M$3,M$1,$F$1,$A58,"Month")</f>
        <v>59597.563713999996</v>
      </c>
      <c r="N58" s="109">
        <f t="shared" ref="N58:N71" si="79">(K58-L58)</f>
        <v>10697.431630618346</v>
      </c>
      <c r="O58" s="110"/>
      <c r="P58" s="109">
        <f t="shared" si="30"/>
        <v>162991.36947224999</v>
      </c>
      <c r="Q58" s="109">
        <f t="shared" si="31"/>
        <v>151428.25251775642</v>
      </c>
      <c r="R58" s="109">
        <f t="shared" si="32"/>
        <v>111917.79292199999</v>
      </c>
      <c r="S58" s="109">
        <f>(P58-Q58)</f>
        <v>11563.116954493569</v>
      </c>
      <c r="T58" s="109"/>
      <c r="U58" s="110"/>
      <c r="V58" s="112">
        <f>_xll.DBRW(pFact,pCompany,V$3,V$1,$F$1,$A58,"Month")</f>
        <v>79157.959854249988</v>
      </c>
      <c r="W58" s="112">
        <f>_xll.DBRW(pFact,pCompany,W$3,W$1,$F$1,$A58,"Month")</f>
        <v>83833.409618000005</v>
      </c>
      <c r="X58" s="112">
        <f>_xll.DBRW(pFact,pCompany,X$3,X$1,$F$1,$A58,"Month")</f>
        <v>0</v>
      </c>
      <c r="Y58" s="112">
        <f>_xll.DBRW(pFact,pCompany,Y$3,Y$1,$F$1,$A58,"Month")</f>
        <v>0</v>
      </c>
      <c r="Z58" s="112">
        <f>_xll.DBRW(pFact,pCompany,Z$3,Z$1,$F$1,$A58,"Month")</f>
        <v>0</v>
      </c>
      <c r="AA58" s="112">
        <f>_xll.DBRW(pFact,pCompany,AA$3,AA$1,$F$1,$A58,"Month")</f>
        <v>0</v>
      </c>
      <c r="AB58" s="112">
        <f>_xll.DBRW(pFact,pCompany,AB$3,AB$1,$F$1,$A58,"Month")</f>
        <v>0</v>
      </c>
      <c r="AC58" s="112">
        <f>_xll.DBRW(pFact,pCompany,AC$3,AC$1,$F$1,$A58,"Month")</f>
        <v>0</v>
      </c>
      <c r="AD58" s="112">
        <f>_xll.DBRW(pFact,pCompany,AD$3,AD$1,$F$1,$A58,"Month")</f>
        <v>0</v>
      </c>
      <c r="AE58" s="112">
        <f>_xll.DBRW(pFact,pCompany,AE$3,AE$1,$F$1,$A58,"Month")</f>
        <v>0</v>
      </c>
      <c r="AF58" s="112">
        <f>_xll.DBRW(pFact,pCompany,AF$3,AF$1,$F$1,$A58,"Month")</f>
        <v>0</v>
      </c>
      <c r="AG58" s="112">
        <f>_xll.DBRW(pFact,pCompany,AG$3,AG$1,$F$1,$A58,"Month")</f>
        <v>0</v>
      </c>
      <c r="AH58" s="115"/>
      <c r="AI58" s="109">
        <f t="shared" ref="AI58:AI72" si="80">SUMIF(V$7:AG$7,AI$8,V58:AG58)</f>
        <v>162991.36947224999</v>
      </c>
      <c r="AJ58" s="109">
        <f t="shared" ref="AJ58:AJ72" si="81">SUMIF(V$7:AG$7,AJ$8,V58:AG58)</f>
        <v>0</v>
      </c>
      <c r="AK58" s="109">
        <f t="shared" ref="AK58:AK72" si="82">SUMIF(V$7:AG$7,AK$8,V58:AG58)</f>
        <v>0</v>
      </c>
      <c r="AL58" s="109">
        <f t="shared" ref="AL58:AL72" si="83">SUMIF(V$7:AG$7,AL$8,V58:AG58)</f>
        <v>0</v>
      </c>
      <c r="AM58" s="118">
        <f>SUM(AI58:AL58)</f>
        <v>162991.36947224999</v>
      </c>
      <c r="AN58" s="110">
        <f t="shared" si="36"/>
        <v>0</v>
      </c>
      <c r="AO58" s="116">
        <f>_xll.DBRW(pFact,pCompany,AO$3,AO$1,$F$1,$A58,"Month")</f>
        <v>52320.229208000004</v>
      </c>
      <c r="AP58" s="116">
        <f>_xll.DBRW(pFact,pCompany,AP$3,AP$1,$F$1,$A58,"Month")</f>
        <v>59597.563713999996</v>
      </c>
      <c r="AQ58" s="116">
        <f>_xll.DBRW(pFact,pCompany,AQ$3,AQ$1,$F$1,$A58,"Month")</f>
        <v>56024.4894976</v>
      </c>
      <c r="AR58" s="116">
        <f>_xll.DBRW(pFact,pCompany,AR$3,AR$1,$F$1,$A58,"Month")</f>
        <v>66677.493082000001</v>
      </c>
      <c r="AS58" s="116">
        <f>_xll.DBRW(pFact,pCompany,AS$3,AS$1,$F$1,$A58,"Month")</f>
        <v>59908.006693999996</v>
      </c>
      <c r="AT58" s="116">
        <f>_xll.DBRW(pFact,pCompany,AT$3,AT$1,$F$1,$A58,"Month")</f>
        <v>51704.477081999998</v>
      </c>
      <c r="AU58" s="116">
        <f>_xll.DBRW(pFact,pCompany,AU$3,AU$1,$F$1,$A58,"Month")</f>
        <v>66211.625194999986</v>
      </c>
      <c r="AV58" s="116">
        <f>_xll.DBRW(pFact,pCompany,AV$3,AV$1,$F$1,$A58,"Month")</f>
        <v>55732.417109310001</v>
      </c>
      <c r="AW58" s="116">
        <f>_xll.DBRW(pFact,pCompany,AW$3,AW$1,$F$1,$A58,"Month")</f>
        <v>65924.529625809999</v>
      </c>
      <c r="AX58" s="116">
        <f>_xll.DBRW(pFact,pCompany,AX$3,AX$1,$F$1,$A58,"Month")</f>
        <v>93211.050536590003</v>
      </c>
      <c r="AY58" s="116">
        <f>_xll.DBRW(pFact,pCompany,AY$3,AY$1,$F$1,$A58,"Month")</f>
        <v>53566.179804140003</v>
      </c>
      <c r="AZ58" s="116">
        <f>_xll.DBRW(pFact,pCompany,AZ$3,AZ$1,$F$1,$A58,"Month")</f>
        <v>77174.550378500018</v>
      </c>
      <c r="BA58" s="115"/>
      <c r="BB58" s="109">
        <f t="shared" ref="BB58:BB72" si="84">SUMIF(AO$7:AZ$7,BB$8,AO58:AZ58)</f>
        <v>167942.2824196</v>
      </c>
      <c r="BC58" s="109">
        <f t="shared" ref="BC58:BC72" si="85">SUMIF(AO$7:AZ$7,BC$8,AO58:AZ58)</f>
        <v>178289.97685799998</v>
      </c>
      <c r="BD58" s="109">
        <f t="shared" ref="BD58:BD72" si="86">SUMIF(AO$7:AZ$7,BD$8,AO58:AZ58)</f>
        <v>187868.57193012</v>
      </c>
      <c r="BE58" s="109">
        <f t="shared" ref="BE58:BE72" si="87">SUMIF(AO$7:AZ$7,BE$8,AO58:AZ58)</f>
        <v>223951.78071923001</v>
      </c>
      <c r="BF58" s="118">
        <f>SUM(BB58:BE58)</f>
        <v>758052.61192695005</v>
      </c>
      <c r="BG58" s="115"/>
      <c r="BH58" s="116">
        <f>_xll.DBRW(pFact,pCompany,BH$3,BH$1,$F$1,$A58,"Month")</f>
        <v>78292.274530374765</v>
      </c>
      <c r="BI58" s="116">
        <f>_xll.DBRW(pFact,pCompany,BI$3,BI$1,$F$1,$A58,"Month")</f>
        <v>73135.977987381659</v>
      </c>
      <c r="BJ58" s="116">
        <f>_xll.DBRW(pFact,pCompany,BJ$3,BJ$1,$F$1,$A58,"Month")</f>
        <v>84817.486743276182</v>
      </c>
      <c r="BK58" s="116">
        <f>_xll.DBRW(pFact,pCompany,BK$3,BK$1,$F$1,$A58,"Month")</f>
        <v>92120.606571320008</v>
      </c>
      <c r="BL58" s="116">
        <f>_xll.DBRW(pFact,pCompany,BL$3,BL$1,$F$1,$A58,"Month")</f>
        <v>95446.837979160002</v>
      </c>
      <c r="BM58" s="116">
        <f>_xll.DBRW(pFact,pCompany,BM$3,BM$1,$F$1,$A58,"Month")</f>
        <v>95823.113534939999</v>
      </c>
      <c r="BN58" s="116">
        <f>_xll.DBRW(pFact,pCompany,BN$3,BN$1,$F$1,$A58,"Month")</f>
        <v>90573.512152220006</v>
      </c>
      <c r="BO58" s="116">
        <f>_xll.DBRW(pFact,pCompany,BO$3,BO$1,$F$1,$A58,"Month")</f>
        <v>92579.051456849993</v>
      </c>
      <c r="BP58" s="116">
        <f>_xll.DBRW(pFact,pCompany,BP$3,BP$1,$F$1,$A58,"Month")</f>
        <v>91038.40836085999</v>
      </c>
      <c r="BQ58" s="116">
        <f>_xll.DBRW(pFact,pCompany,BQ$3,BQ$1,$F$1,$A58,"Month")</f>
        <v>64708.63240201</v>
      </c>
      <c r="BR58" s="116">
        <f>_xll.DBRW(pFact,pCompany,BR$3,BR$1,$F$1,$A58,"Month")</f>
        <v>71197.928090179994</v>
      </c>
      <c r="BS58" s="116">
        <f>_xll.DBRW(pFact,pCompany,BS$3,BS$1,$F$1,$A58,"Month")</f>
        <v>72094.303521919996</v>
      </c>
      <c r="BT58" s="115"/>
      <c r="BU58" s="109">
        <f t="shared" ref="BU58:BU72" si="88">SUMIF(BH$7:BS$7,BU$8,BH58:BS58)</f>
        <v>236245.73926103261</v>
      </c>
      <c r="BV58" s="109">
        <f t="shared" ref="BV58:BV72" si="89">SUMIF(BH$7:BS$7,BV$8,BH58:BS58)</f>
        <v>283390.55808541999</v>
      </c>
      <c r="BW58" s="109">
        <f t="shared" ref="BW58:BW72" si="90">SUMIF(BH$7:BS$7,BW$8,BH58:BS58)</f>
        <v>274190.97196992999</v>
      </c>
      <c r="BX58" s="109">
        <f t="shared" ref="BX58:BX72" si="91">SUMIF(BH$7:BS$7,BX$8,BH58:BS58)</f>
        <v>208000.86401411</v>
      </c>
      <c r="BY58" s="118">
        <f>SUM(BU58:BX58)</f>
        <v>1001828.1333304925</v>
      </c>
      <c r="BZ58" s="110"/>
      <c r="CA58" s="116">
        <f>_xll.DBRW(pFact,pCompany,CA$3,CA$1,$F$1,$A58,"Month")</f>
        <v>439593.8610889499</v>
      </c>
      <c r="CB58" s="116">
        <f>_xll.DBRW(pFact,pCompany,CB$3,CB$1,$F$1,$A58,"Month")</f>
        <v>90997.772128840006</v>
      </c>
      <c r="CC58" s="116">
        <f>_xll.DBRW(pFact,pCompany,CC$3,CC$1,$F$1,$A58,"Month")</f>
        <v>0</v>
      </c>
    </row>
    <row r="59" spans="1:81" ht="15" customHeight="1" x14ac:dyDescent="0.3">
      <c r="A59" s="17" t="str">
        <f>_xll.DIMNM(pAccounts,_xll.DIMIX(pAccounts,$F59))</f>
        <v>L1_Overrides</v>
      </c>
      <c r="B59" t="s">
        <v>96</v>
      </c>
      <c r="C59" t="s">
        <v>47</v>
      </c>
      <c r="D59"/>
      <c r="E59" s="17">
        <v>48</v>
      </c>
      <c r="F59" s="8" t="s">
        <v>97</v>
      </c>
      <c r="G59" s="109">
        <f>_xll.DBRW(pFact,pCompany,G$3,G$1,$F$1,$A59,"Month")</f>
        <v>48619.775277600012</v>
      </c>
      <c r="H59" s="109">
        <f>_xll.DBRW(pFact,pCompany,H$3,H$1,$F$1,$A59,"Month")</f>
        <v>77283.573691979982</v>
      </c>
      <c r="I59" s="109">
        <f>_xll.DBRW(pFact,pCompany,I$3,I$1,$F$1,$A59,"Month")</f>
        <v>28959.762747780002</v>
      </c>
      <c r="J59" s="110"/>
      <c r="K59" s="117">
        <f>_xll.DBRW(pFact,pCompany,K$3,K$1,$F$1,$A59,"Month")</f>
        <v>26605.724843559998</v>
      </c>
      <c r="L59" s="109">
        <f>_xll.DBRW(pFact,pCompany,$K$3,L$1,$F$1,$A59,"Month")</f>
        <v>50493.515923900006</v>
      </c>
      <c r="M59" s="109">
        <f>_xll.DBRW(pFact,pCompany,M$3,M$1,$F$1,$A59,"Month")</f>
        <v>18046.026838499998</v>
      </c>
      <c r="N59" s="109">
        <f t="shared" si="79"/>
        <v>-23887.791080340008</v>
      </c>
      <c r="O59" s="110"/>
      <c r="P59" s="109">
        <f t="shared" si="30"/>
        <v>55565.487591340003</v>
      </c>
      <c r="Q59" s="109">
        <f t="shared" si="31"/>
        <v>100313.58939657001</v>
      </c>
      <c r="R59" s="109">
        <f t="shared" si="32"/>
        <v>36470.544855979999</v>
      </c>
      <c r="S59" s="109">
        <f>(P59-Q59)</f>
        <v>-44748.101805230006</v>
      </c>
      <c r="T59" s="109"/>
      <c r="U59" s="110"/>
      <c r="V59" s="112">
        <f>_xll.DBRW(pFact,pCompany,V$3,V$1,$F$1,$A59,"Month")</f>
        <v>28959.762747780002</v>
      </c>
      <c r="W59" s="112">
        <f>_xll.DBRW(pFact,pCompany,W$3,W$1,$F$1,$A59,"Month")</f>
        <v>26605.724843559998</v>
      </c>
      <c r="X59" s="112">
        <f>_xll.DBRW(pFact,pCompany,X$3,X$1,$F$1,$A59,"Month")</f>
        <v>0</v>
      </c>
      <c r="Y59" s="112">
        <f>_xll.DBRW(pFact,pCompany,Y$3,Y$1,$F$1,$A59,"Month")</f>
        <v>0</v>
      </c>
      <c r="Z59" s="112">
        <f>_xll.DBRW(pFact,pCompany,Z$3,Z$1,$F$1,$A59,"Month")</f>
        <v>0</v>
      </c>
      <c r="AA59" s="112">
        <f>_xll.DBRW(pFact,pCompany,AA$3,AA$1,$F$1,$A59,"Month")</f>
        <v>0</v>
      </c>
      <c r="AB59" s="112">
        <f>_xll.DBRW(pFact,pCompany,AB$3,AB$1,$F$1,$A59,"Month")</f>
        <v>0</v>
      </c>
      <c r="AC59" s="112">
        <f>_xll.DBRW(pFact,pCompany,AC$3,AC$1,$F$1,$A59,"Month")</f>
        <v>0</v>
      </c>
      <c r="AD59" s="112">
        <f>_xll.DBRW(pFact,pCompany,AD$3,AD$1,$F$1,$A59,"Month")</f>
        <v>0</v>
      </c>
      <c r="AE59" s="112">
        <f>_xll.DBRW(pFact,pCompany,AE$3,AE$1,$F$1,$A59,"Month")</f>
        <v>0</v>
      </c>
      <c r="AF59" s="112">
        <f>_xll.DBRW(pFact,pCompany,AF$3,AF$1,$F$1,$A59,"Month")</f>
        <v>0</v>
      </c>
      <c r="AG59" s="112">
        <f>_xll.DBRW(pFact,pCompany,AG$3,AG$1,$F$1,$A59,"Month")</f>
        <v>0</v>
      </c>
      <c r="AH59" s="115"/>
      <c r="AI59" s="109">
        <f t="shared" si="80"/>
        <v>55565.487591340003</v>
      </c>
      <c r="AJ59" s="109">
        <f t="shared" si="81"/>
        <v>0</v>
      </c>
      <c r="AK59" s="109">
        <f t="shared" si="82"/>
        <v>0</v>
      </c>
      <c r="AL59" s="109">
        <f t="shared" si="83"/>
        <v>0</v>
      </c>
      <c r="AM59" s="118">
        <f>SUM(AI59:AL59)</f>
        <v>55565.487591340003</v>
      </c>
      <c r="AN59" s="110">
        <f t="shared" si="36"/>
        <v>0</v>
      </c>
      <c r="AO59" s="116">
        <f>_xll.DBRW(pFact,pCompany,AO$3,AO$1,$F$1,$A59,"Month")</f>
        <v>18424.518017480001</v>
      </c>
      <c r="AP59" s="116">
        <f>_xll.DBRW(pFact,pCompany,AP$3,AP$1,$F$1,$A59,"Month")</f>
        <v>18046.026838499998</v>
      </c>
      <c r="AQ59" s="116">
        <f>_xll.DBRW(pFact,pCompany,AQ$3,AQ$1,$F$1,$A59,"Month")</f>
        <v>30938.208975269998</v>
      </c>
      <c r="AR59" s="116">
        <f>_xll.DBRW(pFact,pCompany,AR$3,AR$1,$F$1,$A59,"Month")</f>
        <v>26682.094282469992</v>
      </c>
      <c r="AS59" s="116">
        <f>_xll.DBRW(pFact,pCompany,AS$3,AS$1,$F$1,$A59,"Month")</f>
        <v>23077.487200800002</v>
      </c>
      <c r="AT59" s="116">
        <f>_xll.DBRW(pFact,pCompany,AT$3,AT$1,$F$1,$A59,"Month")</f>
        <v>26042.58123598</v>
      </c>
      <c r="AU59" s="116">
        <f>_xll.DBRW(pFact,pCompany,AU$3,AU$1,$F$1,$A59,"Month")</f>
        <v>33174.434098499994</v>
      </c>
      <c r="AV59" s="116">
        <f>_xll.DBRW(pFact,pCompany,AV$3,AV$1,$F$1,$A59,"Month")</f>
        <v>37146.894027130009</v>
      </c>
      <c r="AW59" s="116">
        <f>_xll.DBRW(pFact,pCompany,AW$3,AW$1,$F$1,$A59,"Month")</f>
        <v>33795.913110180001</v>
      </c>
      <c r="AX59" s="116">
        <f>_xll.DBRW(pFact,pCompany,AX$3,AX$1,$F$1,$A59,"Month")</f>
        <v>40194.64179768</v>
      </c>
      <c r="AY59" s="116">
        <f>_xll.DBRW(pFact,pCompany,AY$3,AY$1,$F$1,$A59,"Month")</f>
        <v>48619.775277600012</v>
      </c>
      <c r="AZ59" s="116">
        <f>_xll.DBRW(pFact,pCompany,AZ$3,AZ$1,$F$1,$A59,"Month")</f>
        <v>77283.573691979982</v>
      </c>
      <c r="BA59" s="115"/>
      <c r="BB59" s="109">
        <f t="shared" si="84"/>
        <v>67408.753831249996</v>
      </c>
      <c r="BC59" s="109">
        <f t="shared" si="85"/>
        <v>75802.162719250002</v>
      </c>
      <c r="BD59" s="109">
        <f t="shared" si="86"/>
        <v>104117.24123581001</v>
      </c>
      <c r="BE59" s="109">
        <f t="shared" si="87"/>
        <v>166097.99076725999</v>
      </c>
      <c r="BF59" s="118">
        <f>SUM(BB59:BE59)</f>
        <v>413426.14855357003</v>
      </c>
      <c r="BG59" s="115"/>
      <c r="BH59" s="116">
        <f>_xll.DBRW(pFact,pCompany,BH$3,BH$1,$F$1,$A59,"Month")</f>
        <v>49820.073472670003</v>
      </c>
      <c r="BI59" s="116">
        <f>_xll.DBRW(pFact,pCompany,BI$3,BI$1,$F$1,$A59,"Month")</f>
        <v>50493.515923900006</v>
      </c>
      <c r="BJ59" s="116">
        <f>_xll.DBRW(pFact,pCompany,BJ$3,BJ$1,$F$1,$A59,"Month")</f>
        <v>52627.636411200001</v>
      </c>
      <c r="BK59" s="116">
        <f>_xll.DBRW(pFact,pCompany,BK$3,BK$1,$F$1,$A59,"Month")</f>
        <v>54931.007339329997</v>
      </c>
      <c r="BL59" s="116">
        <f>_xll.DBRW(pFact,pCompany,BL$3,BL$1,$F$1,$A59,"Month")</f>
        <v>55270.775282200004</v>
      </c>
      <c r="BM59" s="116">
        <f>_xll.DBRW(pFact,pCompany,BM$3,BM$1,$F$1,$A59,"Month")</f>
        <v>55683.849347459996</v>
      </c>
      <c r="BN59" s="116">
        <f>_xll.DBRW(pFact,pCompany,BN$3,BN$1,$F$1,$A59,"Month")</f>
        <v>59664.845649840005</v>
      </c>
      <c r="BO59" s="116">
        <f>_xll.DBRW(pFact,pCompany,BO$3,BO$1,$F$1,$A59,"Month")</f>
        <v>60857.645680130008</v>
      </c>
      <c r="BP59" s="116">
        <f>_xll.DBRW(pFact,pCompany,BP$3,BP$1,$F$1,$A59,"Month")</f>
        <v>61354.123173849999</v>
      </c>
      <c r="BQ59" s="116">
        <f>_xll.DBRW(pFact,pCompany,BQ$3,BQ$1,$F$1,$A59,"Month")</f>
        <v>59934.831649469998</v>
      </c>
      <c r="BR59" s="116">
        <f>_xll.DBRW(pFact,pCompany,BR$3,BR$1,$F$1,$A59,"Month")</f>
        <v>60876.667354630001</v>
      </c>
      <c r="BS59" s="116">
        <f>_xll.DBRW(pFact,pCompany,BS$3,BS$1,$F$1,$A59,"Month")</f>
        <v>58162.566983390003</v>
      </c>
      <c r="BT59" s="115"/>
      <c r="BU59" s="109">
        <f t="shared" si="88"/>
        <v>152941.22580777001</v>
      </c>
      <c r="BV59" s="109">
        <f t="shared" si="89"/>
        <v>165885.63196899</v>
      </c>
      <c r="BW59" s="109">
        <f t="shared" si="90"/>
        <v>181876.61450382002</v>
      </c>
      <c r="BX59" s="109">
        <f t="shared" si="91"/>
        <v>178974.06598749</v>
      </c>
      <c r="BY59" s="118">
        <f>SUM(BU59:BX59)</f>
        <v>679677.53826806997</v>
      </c>
      <c r="BZ59" s="110"/>
      <c r="CA59" s="116">
        <f>_xll.DBRW(pFact,pCompany,CA$3,CA$1,$F$1,$A59,"Month")</f>
        <v>72524.232860790013</v>
      </c>
      <c r="CB59" s="116">
        <f>_xll.DBRW(pFact,pCompany,CB$3,CB$1,$F$1,$A59,"Month")</f>
        <v>19851.042535999994</v>
      </c>
      <c r="CC59" s="116">
        <f>_xll.DBRW(pFact,pCompany,CC$3,CC$1,$F$1,$A59,"Month")</f>
        <v>0</v>
      </c>
    </row>
    <row r="60" spans="1:81" ht="15" customHeight="1" x14ac:dyDescent="0.3">
      <c r="A60" s="17" t="str">
        <f>_xll.DIMNM(pAccounts,_xll.DIMIX(pAccounts,$F60))</f>
        <v>L1_Commission Received - Non- point of sale</v>
      </c>
      <c r="B60" t="s">
        <v>98</v>
      </c>
      <c r="C60" t="s">
        <v>47</v>
      </c>
      <c r="D60"/>
      <c r="E60" s="17">
        <v>49</v>
      </c>
      <c r="F60" s="8" t="s">
        <v>99</v>
      </c>
      <c r="G60" s="109">
        <f>_xll.DBRW(pFact,pCompany,G$3,G$1,$F$1,$A60,"Month")</f>
        <v>73172.226857410016</v>
      </c>
      <c r="H60" s="109">
        <f>_xll.DBRW(pFact,pCompany,H$3,H$1,$F$1,$A60,"Month")</f>
        <v>101468.87524406999</v>
      </c>
      <c r="I60" s="109">
        <f>_xll.DBRW(pFact,pCompany,I$3,I$1,$F$1,$A60,"Month")</f>
        <v>106339.29091498</v>
      </c>
      <c r="J60" s="110"/>
      <c r="K60" s="117">
        <f>_xll.DBRW(pFact,pCompany,K$3,K$1,$F$1,$A60,"Month")</f>
        <v>79104.032302940002</v>
      </c>
      <c r="L60" s="109">
        <f>_xll.DBRW(pFact,pCompany,$K$3,L$1,$F$1,$A60,"Month")</f>
        <v>85586.480261217192</v>
      </c>
      <c r="M60" s="109">
        <f>_xll.DBRW(pFact,pCompany,M$3,M$1,$F$1,$A60,"Month")</f>
        <v>45675.326722940001</v>
      </c>
      <c r="N60" s="109">
        <f t="shared" si="79"/>
        <v>-6482.4479582771892</v>
      </c>
      <c r="O60" s="110"/>
      <c r="P60" s="109">
        <f t="shared" si="30"/>
        <v>185443.32321792</v>
      </c>
      <c r="Q60" s="109">
        <f t="shared" si="31"/>
        <v>168661.15142955474</v>
      </c>
      <c r="R60" s="109">
        <f t="shared" si="32"/>
        <v>87778.093062859989</v>
      </c>
      <c r="S60" s="109">
        <f>(P60-Q60)</f>
        <v>16782.17178836526</v>
      </c>
      <c r="T60" s="109"/>
      <c r="U60" s="110"/>
      <c r="V60" s="112">
        <f>_xll.DBRW(pFact,pCompany,V$3,V$1,$F$1,$A60,"Month")</f>
        <v>106339.29091498</v>
      </c>
      <c r="W60" s="112">
        <f>_xll.DBRW(pFact,pCompany,W$3,W$1,$F$1,$A60,"Month")</f>
        <v>79104.032302940002</v>
      </c>
      <c r="X60" s="112">
        <f>_xll.DBRW(pFact,pCompany,X$3,X$1,$F$1,$A60,"Month")</f>
        <v>0</v>
      </c>
      <c r="Y60" s="112">
        <f>_xll.DBRW(pFact,pCompany,Y$3,Y$1,$F$1,$A60,"Month")</f>
        <v>0</v>
      </c>
      <c r="Z60" s="112">
        <f>_xll.DBRW(pFact,pCompany,Z$3,Z$1,$F$1,$A60,"Month")</f>
        <v>0</v>
      </c>
      <c r="AA60" s="112">
        <f>_xll.DBRW(pFact,pCompany,AA$3,AA$1,$F$1,$A60,"Month")</f>
        <v>0</v>
      </c>
      <c r="AB60" s="112">
        <f>_xll.DBRW(pFact,pCompany,AB$3,AB$1,$F$1,$A60,"Month")</f>
        <v>0</v>
      </c>
      <c r="AC60" s="112">
        <f>_xll.DBRW(pFact,pCompany,AC$3,AC$1,$F$1,$A60,"Month")</f>
        <v>0</v>
      </c>
      <c r="AD60" s="112">
        <f>_xll.DBRW(pFact,pCompany,AD$3,AD$1,$F$1,$A60,"Month")</f>
        <v>0</v>
      </c>
      <c r="AE60" s="112">
        <f>_xll.DBRW(pFact,pCompany,AE$3,AE$1,$F$1,$A60,"Month")</f>
        <v>0</v>
      </c>
      <c r="AF60" s="112">
        <f>_xll.DBRW(pFact,pCompany,AF$3,AF$1,$F$1,$A60,"Month")</f>
        <v>0</v>
      </c>
      <c r="AG60" s="112">
        <f>_xll.DBRW(pFact,pCompany,AG$3,AG$1,$F$1,$A60,"Month")</f>
        <v>0</v>
      </c>
      <c r="AH60" s="115"/>
      <c r="AI60" s="109">
        <f t="shared" si="80"/>
        <v>185443.32321792</v>
      </c>
      <c r="AJ60" s="109">
        <f t="shared" si="81"/>
        <v>0</v>
      </c>
      <c r="AK60" s="109">
        <f t="shared" si="82"/>
        <v>0</v>
      </c>
      <c r="AL60" s="109">
        <f t="shared" si="83"/>
        <v>0</v>
      </c>
      <c r="AM60" s="118">
        <f>SUM(AI60:AL60)</f>
        <v>185443.32321792</v>
      </c>
      <c r="AN60" s="110">
        <f t="shared" si="36"/>
        <v>0</v>
      </c>
      <c r="AO60" s="116">
        <f>_xll.DBRW(pFact,pCompany,AO$3,AO$1,$F$1,$A60,"Month")</f>
        <v>42102.766339919996</v>
      </c>
      <c r="AP60" s="116">
        <f>_xll.DBRW(pFact,pCompany,AP$3,AP$1,$F$1,$A60,"Month")</f>
        <v>45675.326722940001</v>
      </c>
      <c r="AQ60" s="116">
        <f>_xll.DBRW(pFact,pCompany,AQ$3,AQ$1,$F$1,$A60,"Month")</f>
        <v>59705.318749099999</v>
      </c>
      <c r="AR60" s="116">
        <f>_xll.DBRW(pFact,pCompany,AR$3,AR$1,$F$1,$A60,"Month")</f>
        <v>55254.393268259999</v>
      </c>
      <c r="AS60" s="116">
        <f>_xll.DBRW(pFact,pCompany,AS$3,AS$1,$F$1,$A60,"Month")</f>
        <v>88799.126539980003</v>
      </c>
      <c r="AT60" s="116">
        <f>_xll.DBRW(pFact,pCompany,AT$3,AT$1,$F$1,$A60,"Month")</f>
        <v>63210.242276519988</v>
      </c>
      <c r="AU60" s="116">
        <f>_xll.DBRW(pFact,pCompany,AU$3,AU$1,$F$1,$A60,"Month")</f>
        <v>86188.967182120017</v>
      </c>
      <c r="AV60" s="116">
        <f>_xll.DBRW(pFact,pCompany,AV$3,AV$1,$F$1,$A60,"Month")</f>
        <v>81466.337041670005</v>
      </c>
      <c r="AW60" s="116">
        <f>_xll.DBRW(pFact,pCompany,AW$3,AW$1,$F$1,$A60,"Month")</f>
        <v>85200.571183899985</v>
      </c>
      <c r="AX60" s="116">
        <f>_xll.DBRW(pFact,pCompany,AX$3,AX$1,$F$1,$A60,"Month")</f>
        <v>97623.645580359997</v>
      </c>
      <c r="AY60" s="116">
        <f>_xll.DBRW(pFact,pCompany,AY$3,AY$1,$F$1,$A60,"Month")</f>
        <v>73172.226857410016</v>
      </c>
      <c r="AZ60" s="116">
        <f>_xll.DBRW(pFact,pCompany,AZ$3,AZ$1,$F$1,$A60,"Month")</f>
        <v>101468.87524406999</v>
      </c>
      <c r="BA60" s="115"/>
      <c r="BB60" s="109">
        <f t="shared" si="84"/>
        <v>147483.41181195999</v>
      </c>
      <c r="BC60" s="109">
        <f t="shared" si="85"/>
        <v>207263.76208476</v>
      </c>
      <c r="BD60" s="109">
        <f t="shared" si="86"/>
        <v>252855.87540769001</v>
      </c>
      <c r="BE60" s="109">
        <f t="shared" si="87"/>
        <v>272264.74768183997</v>
      </c>
      <c r="BF60" s="118">
        <f>SUM(BB60:BE60)</f>
        <v>879867.79698624997</v>
      </c>
      <c r="BG60" s="115"/>
      <c r="BH60" s="116">
        <f>_xll.DBRW(pFact,pCompany,BH$3,BH$1,$F$1,$A60,"Month")</f>
        <v>83074.671168337547</v>
      </c>
      <c r="BI60" s="116">
        <f>_xll.DBRW(pFact,pCompany,BI$3,BI$1,$F$1,$A60,"Month")</f>
        <v>85586.480261217192</v>
      </c>
      <c r="BJ60" s="116">
        <f>_xll.DBRW(pFact,pCompany,BJ$3,BJ$1,$F$1,$A60,"Month")</f>
        <v>88468.335726893449</v>
      </c>
      <c r="BK60" s="116">
        <f>_xll.DBRW(pFact,pCompany,BK$3,BK$1,$F$1,$A60,"Month")</f>
        <v>91316.855721529995</v>
      </c>
      <c r="BL60" s="116">
        <f>_xll.DBRW(pFact,pCompany,BL$3,BL$1,$F$1,$A60,"Month")</f>
        <v>99670.281095440005</v>
      </c>
      <c r="BM60" s="116">
        <f>_xll.DBRW(pFact,pCompany,BM$3,BM$1,$F$1,$A60,"Month")</f>
        <v>104266.99539676</v>
      </c>
      <c r="BN60" s="116">
        <f>_xll.DBRW(pFact,pCompany,BN$3,BN$1,$F$1,$A60,"Month")</f>
        <v>128732.21257516</v>
      </c>
      <c r="BO60" s="116">
        <f>_xll.DBRW(pFact,pCompany,BO$3,BO$1,$F$1,$A60,"Month")</f>
        <v>120111.44853569</v>
      </c>
      <c r="BP60" s="116">
        <f>_xll.DBRW(pFact,pCompany,BP$3,BP$1,$F$1,$A60,"Month")</f>
        <v>110423.8895431</v>
      </c>
      <c r="BQ60" s="116">
        <f>_xll.DBRW(pFact,pCompany,BQ$3,BQ$1,$F$1,$A60,"Month")</f>
        <v>105469.30604085</v>
      </c>
      <c r="BR60" s="116">
        <f>_xll.DBRW(pFact,pCompany,BR$3,BR$1,$F$1,$A60,"Month")</f>
        <v>109923.15278808001</v>
      </c>
      <c r="BS60" s="116">
        <f>_xll.DBRW(pFact,pCompany,BS$3,BS$1,$F$1,$A60,"Month")</f>
        <v>109579.68398054999</v>
      </c>
      <c r="BT60" s="115"/>
      <c r="BU60" s="109">
        <f t="shared" si="88"/>
        <v>257129.48715644819</v>
      </c>
      <c r="BV60" s="109">
        <f t="shared" si="89"/>
        <v>295254.13221373002</v>
      </c>
      <c r="BW60" s="109">
        <f t="shared" si="90"/>
        <v>359267.55065394996</v>
      </c>
      <c r="BX60" s="109">
        <f t="shared" si="91"/>
        <v>324972.14280948002</v>
      </c>
      <c r="BY60" s="118">
        <f>SUM(BU60:BX60)</f>
        <v>1236623.3128336081</v>
      </c>
      <c r="BZ60" s="110"/>
      <c r="CA60" s="116">
        <f>_xll.DBRW(pFact,pCompany,CA$3,CA$1,$F$1,$A60,"Month")</f>
        <v>327131.69562471</v>
      </c>
      <c r="CB60" s="116">
        <f>_xll.DBRW(pFact,pCompany,CB$3,CB$1,$F$1,$A60,"Month")</f>
        <v>465519.40931412001</v>
      </c>
      <c r="CC60" s="116">
        <f>_xll.DBRW(pFact,pCompany,CC$3,CC$1,$F$1,$A60,"Month")</f>
        <v>0</v>
      </c>
    </row>
    <row r="61" spans="1:81" ht="15" customHeight="1" x14ac:dyDescent="0.3">
      <c r="A61" s="17" t="str">
        <f>_xll.DIMNM(pAccounts,_xll.DIMIX(pAccounts,$F61))</f>
        <v>L1_Other income/Incidental income</v>
      </c>
      <c r="B61" t="s">
        <v>100</v>
      </c>
      <c r="C61" t="s">
        <v>47</v>
      </c>
      <c r="D61"/>
      <c r="E61" s="17">
        <v>50</v>
      </c>
      <c r="F61" s="8" t="s">
        <v>101</v>
      </c>
      <c r="G61" s="109">
        <f>_xll.DBRW(pFact,pCompany,G$3,G$1,$F$1,$A61,"Month")</f>
        <v>81509.838314380017</v>
      </c>
      <c r="H61" s="109">
        <f>_xll.DBRW(pFact,pCompany,H$3,H$1,$F$1,$A61,"Month")</f>
        <v>282952.73144167999</v>
      </c>
      <c r="I61" s="109">
        <f>_xll.DBRW(pFact,pCompany,I$3,I$1,$F$1,$A61,"Month")</f>
        <v>111291.50669965</v>
      </c>
      <c r="J61" s="110"/>
      <c r="K61" s="117">
        <f>_xll.DBRW(pFact,pCompany,K$3,K$1,$F$1,$A61,"Month")</f>
        <v>105562.85344800001</v>
      </c>
      <c r="L61" s="109">
        <f>_xll.DBRW(pFact,pCompany,$K$3,L$1,$F$1,$A61,"Month")</f>
        <v>85809.240334198927</v>
      </c>
      <c r="M61" s="109">
        <f>_xll.DBRW(pFact,pCompany,M$3,M$1,$F$1,$A61,"Month")</f>
        <v>63086.453127220004</v>
      </c>
      <c r="N61" s="109">
        <f t="shared" si="79"/>
        <v>19753.613113801082</v>
      </c>
      <c r="O61" s="110"/>
      <c r="P61" s="109">
        <f t="shared" si="30"/>
        <v>216854.36014765</v>
      </c>
      <c r="Q61" s="109">
        <f t="shared" si="31"/>
        <v>169174.27911001624</v>
      </c>
      <c r="R61" s="109">
        <f t="shared" si="32"/>
        <v>126780.52063218001</v>
      </c>
      <c r="S61" s="109">
        <f>(P61-Q61)</f>
        <v>47680.081037633761</v>
      </c>
      <c r="T61" s="109"/>
      <c r="U61" s="110"/>
      <c r="V61" s="112">
        <f>_xll.DBRW(pFact,pCompany,V$3,V$1,$F$1,$A61,"Month")</f>
        <v>111291.50669965</v>
      </c>
      <c r="W61" s="112">
        <f>_xll.DBRW(pFact,pCompany,W$3,W$1,$F$1,$A61,"Month")</f>
        <v>105562.85344800001</v>
      </c>
      <c r="X61" s="112">
        <f>_xll.DBRW(pFact,pCompany,X$3,X$1,$F$1,$A61,"Month")</f>
        <v>0</v>
      </c>
      <c r="Y61" s="112">
        <f>_xll.DBRW(pFact,pCompany,Y$3,Y$1,$F$1,$A61,"Month")</f>
        <v>0</v>
      </c>
      <c r="Z61" s="112">
        <f>_xll.DBRW(pFact,pCompany,Z$3,Z$1,$F$1,$A61,"Month")</f>
        <v>0</v>
      </c>
      <c r="AA61" s="112">
        <f>_xll.DBRW(pFact,pCompany,AA$3,AA$1,$F$1,$A61,"Month")</f>
        <v>0</v>
      </c>
      <c r="AB61" s="112">
        <f>_xll.DBRW(pFact,pCompany,AB$3,AB$1,$F$1,$A61,"Month")</f>
        <v>0</v>
      </c>
      <c r="AC61" s="112">
        <f>_xll.DBRW(pFact,pCompany,AC$3,AC$1,$F$1,$A61,"Month")</f>
        <v>0</v>
      </c>
      <c r="AD61" s="112">
        <f>_xll.DBRW(pFact,pCompany,AD$3,AD$1,$F$1,$A61,"Month")</f>
        <v>0</v>
      </c>
      <c r="AE61" s="112">
        <f>_xll.DBRW(pFact,pCompany,AE$3,AE$1,$F$1,$A61,"Month")</f>
        <v>0</v>
      </c>
      <c r="AF61" s="112">
        <f>_xll.DBRW(pFact,pCompany,AF$3,AF$1,$F$1,$A61,"Month")</f>
        <v>0</v>
      </c>
      <c r="AG61" s="112">
        <f>_xll.DBRW(pFact,pCompany,AG$3,AG$1,$F$1,$A61,"Month")</f>
        <v>0</v>
      </c>
      <c r="AH61" s="115"/>
      <c r="AI61" s="109">
        <f t="shared" si="80"/>
        <v>216854.36014765</v>
      </c>
      <c r="AJ61" s="109">
        <f t="shared" si="81"/>
        <v>0</v>
      </c>
      <c r="AK61" s="109">
        <f t="shared" si="82"/>
        <v>0</v>
      </c>
      <c r="AL61" s="109">
        <f t="shared" si="83"/>
        <v>0</v>
      </c>
      <c r="AM61" s="118">
        <f>SUM(AI61:AL61)</f>
        <v>216854.36014765</v>
      </c>
      <c r="AN61" s="110">
        <f t="shared" si="36"/>
        <v>0</v>
      </c>
      <c r="AO61" s="116">
        <f>_xll.DBRW(pFact,pCompany,AO$3,AO$1,$F$1,$A61,"Month")</f>
        <v>63694.067504959996</v>
      </c>
      <c r="AP61" s="116">
        <f>_xll.DBRW(pFact,pCompany,AP$3,AP$1,$F$1,$A61,"Month")</f>
        <v>63086.453127220004</v>
      </c>
      <c r="AQ61" s="116">
        <f>_xll.DBRW(pFact,pCompany,AQ$3,AQ$1,$F$1,$A61,"Month")</f>
        <v>62455.814758200002</v>
      </c>
      <c r="AR61" s="116">
        <f>_xll.DBRW(pFact,pCompany,AR$3,AR$1,$F$1,$A61,"Month")</f>
        <v>59816.502784060001</v>
      </c>
      <c r="AS61" s="116">
        <f>_xll.DBRW(pFact,pCompany,AS$3,AS$1,$F$1,$A61,"Month")</f>
        <v>53471.53700497</v>
      </c>
      <c r="AT61" s="116">
        <f>_xll.DBRW(pFact,pCompany,AT$3,AT$1,$F$1,$A61,"Month")</f>
        <v>64898.227726569996</v>
      </c>
      <c r="AU61" s="116">
        <f>_xll.DBRW(pFact,pCompany,AU$3,AU$1,$F$1,$A61,"Month")</f>
        <v>66424.427509529996</v>
      </c>
      <c r="AV61" s="116">
        <f>_xll.DBRW(pFact,pCompany,AV$3,AV$1,$F$1,$A61,"Month")</f>
        <v>86232.843877049992</v>
      </c>
      <c r="AW61" s="116">
        <f>_xll.DBRW(pFact,pCompany,AW$3,AW$1,$F$1,$A61,"Month")</f>
        <v>80940.189184549992</v>
      </c>
      <c r="AX61" s="116">
        <f>_xll.DBRW(pFact,pCompany,AX$3,AX$1,$F$1,$A61,"Month")</f>
        <v>92363.314806629991</v>
      </c>
      <c r="AY61" s="116">
        <f>_xll.DBRW(pFact,pCompany,AY$3,AY$1,$F$1,$A61,"Month")</f>
        <v>81509.838314380017</v>
      </c>
      <c r="AZ61" s="116">
        <f>_xll.DBRW(pFact,pCompany,AZ$3,AZ$1,$F$1,$A61,"Month")</f>
        <v>282952.73144167999</v>
      </c>
      <c r="BA61" s="115"/>
      <c r="BB61" s="109">
        <f t="shared" si="84"/>
        <v>189236.33539038</v>
      </c>
      <c r="BC61" s="109">
        <f t="shared" si="85"/>
        <v>178186.26751560002</v>
      </c>
      <c r="BD61" s="109">
        <f t="shared" si="86"/>
        <v>233597.46057112998</v>
      </c>
      <c r="BE61" s="109">
        <f t="shared" si="87"/>
        <v>456825.88456268999</v>
      </c>
      <c r="BF61" s="118">
        <f>SUM(BB61:BE61)</f>
        <v>1057845.9480397999</v>
      </c>
      <c r="BG61" s="115"/>
      <c r="BH61" s="116">
        <f>_xll.DBRW(pFact,pCompany,BH$3,BH$1,$F$1,$A61,"Month")</f>
        <v>83365.038775817331</v>
      </c>
      <c r="BI61" s="116">
        <f>_xll.DBRW(pFact,pCompany,BI$3,BI$1,$F$1,$A61,"Month")</f>
        <v>85809.240334198927</v>
      </c>
      <c r="BJ61" s="116">
        <f>_xll.DBRW(pFact,pCompany,BJ$3,BJ$1,$F$1,$A61,"Month")</f>
        <v>85901.384841425053</v>
      </c>
      <c r="BK61" s="116">
        <f>_xll.DBRW(pFact,pCompany,BK$3,BK$1,$F$1,$A61,"Month")</f>
        <v>85811.426116579998</v>
      </c>
      <c r="BL61" s="116">
        <f>_xll.DBRW(pFact,pCompany,BL$3,BL$1,$F$1,$A61,"Month")</f>
        <v>85811.426116579998</v>
      </c>
      <c r="BM61" s="116">
        <f>_xll.DBRW(pFact,pCompany,BM$3,BM$1,$F$1,$A61,"Month")</f>
        <v>85811.426116579998</v>
      </c>
      <c r="BN61" s="116">
        <f>_xll.DBRW(pFact,pCompany,BN$3,BN$1,$F$1,$A61,"Month")</f>
        <v>86268.139418189996</v>
      </c>
      <c r="BO61" s="116">
        <f>_xll.DBRW(pFact,pCompany,BO$3,BO$1,$F$1,$A61,"Month")</f>
        <v>86281.840574309987</v>
      </c>
      <c r="BP61" s="116">
        <f>_xll.DBRW(pFact,pCompany,BP$3,BP$1,$F$1,$A61,"Month")</f>
        <v>86295.679389800003</v>
      </c>
      <c r="BQ61" s="116">
        <f>_xll.DBRW(pFact,pCompany,BQ$3,BQ$1,$F$1,$A61,"Month")</f>
        <v>86309.655864659988</v>
      </c>
      <c r="BR61" s="116">
        <f>_xll.DBRW(pFact,pCompany,BR$3,BR$1,$F$1,$A61,"Month")</f>
        <v>86323.851141889987</v>
      </c>
      <c r="BS61" s="116">
        <f>_xll.DBRW(pFact,pCompany,BS$3,BS$1,$F$1,$A61,"Month")</f>
        <v>86338.029890099991</v>
      </c>
      <c r="BT61" s="115"/>
      <c r="BU61" s="109">
        <f t="shared" si="88"/>
        <v>255075.6639514413</v>
      </c>
      <c r="BV61" s="109">
        <f t="shared" si="89"/>
        <v>257434.27834973999</v>
      </c>
      <c r="BW61" s="109">
        <f t="shared" si="90"/>
        <v>258845.65938229999</v>
      </c>
      <c r="BX61" s="109">
        <f t="shared" si="91"/>
        <v>258971.53689664998</v>
      </c>
      <c r="BY61" s="118">
        <f>SUM(BU61:BX61)</f>
        <v>1030327.1385801312</v>
      </c>
      <c r="BZ61" s="110"/>
      <c r="CA61" s="116">
        <f>_xll.DBRW(pFact,pCompany,CA$3,CA$1,$F$1,$A61,"Month")</f>
        <v>785934.23722607992</v>
      </c>
      <c r="CB61" s="116">
        <f>_xll.DBRW(pFact,pCompany,CB$3,CB$1,$F$1,$A61,"Month")</f>
        <v>28520850.300889671</v>
      </c>
      <c r="CC61" s="116">
        <f>_xll.DBRW(pFact,pCompany,CC$3,CC$1,$F$1,$A61,"Month")</f>
        <v>0</v>
      </c>
    </row>
    <row r="62" spans="1:81" ht="15" customHeight="1" x14ac:dyDescent="0.3">
      <c r="A62" s="17" t="str">
        <f>_xll.DIMNM(pAccounts,_xll.DIMIX(pAccounts,$F62))</f>
        <v>L1_F/X Margin</v>
      </c>
      <c r="B62" t="s">
        <v>102</v>
      </c>
      <c r="C62" t="s">
        <v>47</v>
      </c>
      <c r="D62"/>
      <c r="E62" s="17">
        <v>51</v>
      </c>
      <c r="F62" s="8" t="s">
        <v>103</v>
      </c>
      <c r="G62" s="109">
        <f>_xll.DBRW(pFact,pCompany,G$3,G$1,$F$1,$A62,"Month")</f>
        <v>5400.9865475600027</v>
      </c>
      <c r="H62" s="109">
        <f>_xll.DBRW(pFact,pCompany,H$3,H$1,$F$1,$A62,"Month")</f>
        <v>45488.787317460003</v>
      </c>
      <c r="I62" s="109">
        <f>_xll.DBRW(pFact,pCompany,I$3,I$1,$F$1,$A62,"Month")</f>
        <v>-1597.4601117</v>
      </c>
      <c r="J62" s="110"/>
      <c r="K62" s="117">
        <f>_xll.DBRW(pFact,pCompany,K$3,K$1,$F$1,$A62,"Month")</f>
        <v>3549.9912039199999</v>
      </c>
      <c r="L62" s="109">
        <f>_xll.DBRW(pFact,pCompany,$K$3,L$1,$F$1,$A62,"Month")</f>
        <v>3902.804301008031</v>
      </c>
      <c r="M62" s="109">
        <f>_xll.DBRW(pFact,pCompany,M$3,M$1,$F$1,$A62,"Month")</f>
        <v>9389.9871566900001</v>
      </c>
      <c r="N62" s="109">
        <f t="shared" si="79"/>
        <v>-352.8130970880311</v>
      </c>
      <c r="O62" s="110"/>
      <c r="P62" s="109">
        <f t="shared" si="30"/>
        <v>1952.5310922199999</v>
      </c>
      <c r="Q62" s="109">
        <f t="shared" si="31"/>
        <v>7871.2800210798396</v>
      </c>
      <c r="R62" s="109">
        <f t="shared" si="32"/>
        <v>9708.7561534500001</v>
      </c>
      <c r="S62" s="109">
        <f>(P62-Q62)</f>
        <v>-5918.7489288598399</v>
      </c>
      <c r="T62" s="109"/>
      <c r="U62" s="110"/>
      <c r="V62" s="112">
        <f>_xll.DBRW(pFact,pCompany,V$3,V$1,$F$1,$A62,"Month")</f>
        <v>-1597.4601117</v>
      </c>
      <c r="W62" s="112">
        <f>_xll.DBRW(pFact,pCompany,W$3,W$1,$F$1,$A62,"Month")</f>
        <v>3549.9912039199999</v>
      </c>
      <c r="X62" s="112">
        <f>_xll.DBRW(pFact,pCompany,X$3,X$1,$F$1,$A62,"Month")</f>
        <v>0</v>
      </c>
      <c r="Y62" s="112">
        <f>_xll.DBRW(pFact,pCompany,Y$3,Y$1,$F$1,$A62,"Month")</f>
        <v>0</v>
      </c>
      <c r="Z62" s="112">
        <f>_xll.DBRW(pFact,pCompany,Z$3,Z$1,$F$1,$A62,"Month")</f>
        <v>0</v>
      </c>
      <c r="AA62" s="112">
        <f>_xll.DBRW(pFact,pCompany,AA$3,AA$1,$F$1,$A62,"Month")</f>
        <v>0</v>
      </c>
      <c r="AB62" s="112">
        <f>_xll.DBRW(pFact,pCompany,AB$3,AB$1,$F$1,$A62,"Month")</f>
        <v>0</v>
      </c>
      <c r="AC62" s="112">
        <f>_xll.DBRW(pFact,pCompany,AC$3,AC$1,$F$1,$A62,"Month")</f>
        <v>0</v>
      </c>
      <c r="AD62" s="112">
        <f>_xll.DBRW(pFact,pCompany,AD$3,AD$1,$F$1,$A62,"Month")</f>
        <v>0</v>
      </c>
      <c r="AE62" s="112">
        <f>_xll.DBRW(pFact,pCompany,AE$3,AE$1,$F$1,$A62,"Month")</f>
        <v>0</v>
      </c>
      <c r="AF62" s="112">
        <f>_xll.DBRW(pFact,pCompany,AF$3,AF$1,$F$1,$A62,"Month")</f>
        <v>0</v>
      </c>
      <c r="AG62" s="112">
        <f>_xll.DBRW(pFact,pCompany,AG$3,AG$1,$F$1,$A62,"Month")</f>
        <v>0</v>
      </c>
      <c r="AH62" s="115"/>
      <c r="AI62" s="109">
        <f t="shared" si="80"/>
        <v>1952.5310922199999</v>
      </c>
      <c r="AJ62" s="109">
        <f t="shared" si="81"/>
        <v>0</v>
      </c>
      <c r="AK62" s="109">
        <f t="shared" si="82"/>
        <v>0</v>
      </c>
      <c r="AL62" s="109">
        <f t="shared" si="83"/>
        <v>0</v>
      </c>
      <c r="AM62" s="118">
        <f>SUM(AI62:AL62)</f>
        <v>1952.5310922199999</v>
      </c>
      <c r="AN62" s="110">
        <f t="shared" si="36"/>
        <v>0</v>
      </c>
      <c r="AO62" s="116">
        <f>_xll.DBRW(pFact,pCompany,AO$3,AO$1,$F$1,$A62,"Month")</f>
        <v>318.76899675999999</v>
      </c>
      <c r="AP62" s="116">
        <f>_xll.DBRW(pFact,pCompany,AP$3,AP$1,$F$1,$A62,"Month")</f>
        <v>9389.9871566900001</v>
      </c>
      <c r="AQ62" s="116">
        <f>_xll.DBRW(pFact,pCompany,AQ$3,AQ$1,$F$1,$A62,"Month")</f>
        <v>22198.405628009998</v>
      </c>
      <c r="AR62" s="116">
        <f>_xll.DBRW(pFact,pCompany,AR$3,AR$1,$F$1,$A62,"Month")</f>
        <v>-2950.3693879399975</v>
      </c>
      <c r="AS62" s="116">
        <f>_xll.DBRW(pFact,pCompany,AS$3,AS$1,$F$1,$A62,"Month")</f>
        <v>202.22862715999838</v>
      </c>
      <c r="AT62" s="116">
        <f>_xll.DBRW(pFact,pCompany,AT$3,AT$1,$F$1,$A62,"Month")</f>
        <v>2004.1057017399992</v>
      </c>
      <c r="AU62" s="116">
        <f>_xll.DBRW(pFact,pCompany,AU$3,AU$1,$F$1,$A62,"Month")</f>
        <v>2214.4687171600044</v>
      </c>
      <c r="AV62" s="116">
        <f>_xll.DBRW(pFact,pCompany,AV$3,AV$1,$F$1,$A62,"Month")</f>
        <v>1888.9976332800002</v>
      </c>
      <c r="AW62" s="116">
        <f>_xll.DBRW(pFact,pCompany,AW$3,AW$1,$F$1,$A62,"Month")</f>
        <v>-447.07843811000475</v>
      </c>
      <c r="AX62" s="116">
        <f>_xll.DBRW(pFact,pCompany,AX$3,AX$1,$F$1,$A62,"Month")</f>
        <v>1347.0072028500026</v>
      </c>
      <c r="AY62" s="116">
        <f>_xll.DBRW(pFact,pCompany,AY$3,AY$1,$F$1,$A62,"Month")</f>
        <v>5400.9865475600027</v>
      </c>
      <c r="AZ62" s="116">
        <f>_xll.DBRW(pFact,pCompany,AZ$3,AZ$1,$F$1,$A62,"Month")</f>
        <v>45488.787317460003</v>
      </c>
      <c r="BA62" s="115"/>
      <c r="BB62" s="109">
        <f t="shared" si="84"/>
        <v>31907.161781459996</v>
      </c>
      <c r="BC62" s="109">
        <f t="shared" si="85"/>
        <v>-744.03505904000008</v>
      </c>
      <c r="BD62" s="109">
        <f t="shared" si="86"/>
        <v>3656.3879123300003</v>
      </c>
      <c r="BE62" s="109">
        <f t="shared" si="87"/>
        <v>52236.781067870004</v>
      </c>
      <c r="BF62" s="118">
        <f>SUM(BB62:BE62)</f>
        <v>87056.295702620002</v>
      </c>
      <c r="BG62" s="115"/>
      <c r="BH62" s="116">
        <f>_xll.DBRW(pFact,pCompany,BH$3,BH$1,$F$1,$A62,"Month")</f>
        <v>3968.4757200718091</v>
      </c>
      <c r="BI62" s="116">
        <f>_xll.DBRW(pFact,pCompany,BI$3,BI$1,$F$1,$A62,"Month")</f>
        <v>3902.804301008031</v>
      </c>
      <c r="BJ62" s="116">
        <f>_xll.DBRW(pFact,pCompany,BJ$3,BJ$1,$F$1,$A62,"Month")</f>
        <v>4039.2510316488401</v>
      </c>
      <c r="BK62" s="116">
        <f>_xll.DBRW(pFact,pCompany,BK$3,BK$1,$F$1,$A62,"Month")</f>
        <v>4023.3113100159198</v>
      </c>
      <c r="BL62" s="116">
        <f>_xll.DBRW(pFact,pCompany,BL$3,BL$1,$F$1,$A62,"Month")</f>
        <v>4020.2946504046045</v>
      </c>
      <c r="BM62" s="116">
        <f>_xll.DBRW(pFact,pCompany,BM$3,BM$1,$F$1,$A62,"Month")</f>
        <v>4024.1737890069417</v>
      </c>
      <c r="BN62" s="116">
        <f>_xll.DBRW(pFact,pCompany,BN$3,BN$1,$F$1,$A62,"Month")</f>
        <v>4142.4612773120089</v>
      </c>
      <c r="BO62" s="116">
        <f>_xll.DBRW(pFact,pCompany,BO$3,BO$1,$F$1,$A62,"Month")</f>
        <v>4088.1643997884726</v>
      </c>
      <c r="BP62" s="116">
        <f>_xll.DBRW(pFact,pCompany,BP$3,BP$1,$F$1,$A62,"Month")</f>
        <v>4101.3784663029919</v>
      </c>
      <c r="BQ62" s="116">
        <f>_xll.DBRW(pFact,pCompany,BQ$3,BQ$1,$F$1,$A62,"Month")</f>
        <v>3927.9067793323502</v>
      </c>
      <c r="BR62" s="116">
        <f>_xll.DBRW(pFact,pCompany,BR$3,BR$1,$F$1,$A62,"Month")</f>
        <v>3962.2860304399073</v>
      </c>
      <c r="BS62" s="116">
        <f>_xll.DBRW(pFact,pCompany,BS$3,BS$1,$F$1,$A62,"Month")</f>
        <v>4061.3991212279179</v>
      </c>
      <c r="BT62" s="115"/>
      <c r="BU62" s="109">
        <f t="shared" si="88"/>
        <v>11910.53105272868</v>
      </c>
      <c r="BV62" s="109">
        <f t="shared" si="89"/>
        <v>12067.779749427466</v>
      </c>
      <c r="BW62" s="109">
        <f t="shared" si="90"/>
        <v>12332.004143403472</v>
      </c>
      <c r="BX62" s="109">
        <f t="shared" si="91"/>
        <v>11951.591931000175</v>
      </c>
      <c r="BY62" s="118">
        <f>SUM(BU62:BX62)</f>
        <v>48261.906876559791</v>
      </c>
      <c r="BZ62" s="110"/>
      <c r="CA62" s="116">
        <f>_xll.DBRW(pFact,pCompany,CA$3,CA$1,$F$1,$A62,"Month")</f>
        <v>78778.637459139994</v>
      </c>
      <c r="CB62" s="116">
        <f>_xll.DBRW(pFact,pCompany,CB$3,CB$1,$F$1,$A62,"Month")</f>
        <v>0</v>
      </c>
      <c r="CC62" s="116">
        <f>_xll.DBRW(pFact,pCompany,CC$3,CC$1,$F$1,$A62,"Month")</f>
        <v>0</v>
      </c>
    </row>
    <row r="63" spans="1:81" ht="15" customHeight="1" x14ac:dyDescent="0.3">
      <c r="A63" s="17" t="str">
        <f>_xll.DIMNM(pAccounts,_xll.DIMIX(pAccounts,$F63))</f>
        <v>L1_ADM</v>
      </c>
      <c r="E63" s="17">
        <v>52</v>
      </c>
      <c r="F63" s="8" t="s">
        <v>104</v>
      </c>
      <c r="G63" s="109">
        <f>_xll.DBRW(pFact,pCompany,G$3,G$1,$F$1,$A63,"Month")</f>
        <v>-289.14669199999992</v>
      </c>
      <c r="H63" s="109">
        <f>_xll.DBRW(pFact,pCompany,H$3,H$1,$F$1,$A63,"Month")</f>
        <v>-2593.4901265900007</v>
      </c>
      <c r="I63" s="109">
        <f>_xll.DBRW(pFact,pCompany,I$3,I$1,$F$1,$A63,"Month")</f>
        <v>1631.3017381199998</v>
      </c>
      <c r="J63" s="110"/>
      <c r="K63" s="117">
        <f>_xll.DBRW(pFact,pCompany,K$3,K$1,$F$1,$A63,"Month")</f>
        <v>-24.306133510000336</v>
      </c>
      <c r="L63" s="109">
        <f>_xll.DBRW(pFact,pCompany,$K$3,L$1,$F$1,$A63,"Month")</f>
        <v>-2933.3019423211099</v>
      </c>
      <c r="M63" s="109">
        <f>_xll.DBRW(pFact,pCompany,M$3,M$1,$F$1,$A63,"Month")</f>
        <v>482.26170000000008</v>
      </c>
      <c r="N63" s="109">
        <f t="shared" si="79"/>
        <v>2908.9958088111098</v>
      </c>
      <c r="O63" s="110"/>
      <c r="P63" s="109">
        <f t="shared" si="30"/>
        <v>1606.9956046099994</v>
      </c>
      <c r="Q63" s="109">
        <f t="shared" si="31"/>
        <v>-5865.892802248497</v>
      </c>
      <c r="R63" s="109">
        <f t="shared" si="32"/>
        <v>141.20150952000006</v>
      </c>
      <c r="S63" s="109">
        <f>(S64+S65)</f>
        <v>7472.8884068584985</v>
      </c>
      <c r="T63" s="109"/>
      <c r="U63" s="110"/>
      <c r="V63" s="112">
        <f>_xll.DBRW(pFact,pCompany,V$3,V$1,$F$1,$A63,"Month")</f>
        <v>1631.3017381199998</v>
      </c>
      <c r="W63" s="112">
        <f>_xll.DBRW(pFact,pCompany,W$3,W$1,$F$1,$A63,"Month")</f>
        <v>-24.306133510000336</v>
      </c>
      <c r="X63" s="112">
        <f>_xll.DBRW(pFact,pCompany,X$3,X$1,$F$1,$A63,"Month")</f>
        <v>0</v>
      </c>
      <c r="Y63" s="112">
        <f>_xll.DBRW(pFact,pCompany,Y$3,Y$1,$F$1,$A63,"Month")</f>
        <v>0</v>
      </c>
      <c r="Z63" s="112">
        <f>_xll.DBRW(pFact,pCompany,Z$3,Z$1,$F$1,$A63,"Month")</f>
        <v>0</v>
      </c>
      <c r="AA63" s="112">
        <f>_xll.DBRW(pFact,pCompany,AA$3,AA$1,$F$1,$A63,"Month")</f>
        <v>0</v>
      </c>
      <c r="AB63" s="112">
        <f>_xll.DBRW(pFact,pCompany,AB$3,AB$1,$F$1,$A63,"Month")</f>
        <v>0</v>
      </c>
      <c r="AC63" s="112">
        <f>_xll.DBRW(pFact,pCompany,AC$3,AC$1,$F$1,$A63,"Month")</f>
        <v>0</v>
      </c>
      <c r="AD63" s="112">
        <f>_xll.DBRW(pFact,pCompany,AD$3,AD$1,$F$1,$A63,"Month")</f>
        <v>0</v>
      </c>
      <c r="AE63" s="112">
        <f>_xll.DBRW(pFact,pCompany,AE$3,AE$1,$F$1,$A63,"Month")</f>
        <v>0</v>
      </c>
      <c r="AF63" s="112">
        <f>_xll.DBRW(pFact,pCompany,AF$3,AF$1,$F$1,$A63,"Month")</f>
        <v>0</v>
      </c>
      <c r="AG63" s="112">
        <f>_xll.DBRW(pFact,pCompany,AG$3,AG$1,$F$1,$A63,"Month")</f>
        <v>0</v>
      </c>
      <c r="AH63" s="115"/>
      <c r="AI63" s="109">
        <f t="shared" si="80"/>
        <v>1606.9956046099994</v>
      </c>
      <c r="AJ63" s="109">
        <f t="shared" si="81"/>
        <v>0</v>
      </c>
      <c r="AK63" s="109">
        <f t="shared" si="82"/>
        <v>0</v>
      </c>
      <c r="AL63" s="109">
        <f t="shared" si="83"/>
        <v>0</v>
      </c>
      <c r="AM63" s="118">
        <f>(AM64+AM65)</f>
        <v>1606.9956046100015</v>
      </c>
      <c r="AN63" s="110">
        <f t="shared" si="36"/>
        <v>2.0463630789890885E-12</v>
      </c>
      <c r="AO63" s="116">
        <f>_xll.DBRW(pFact,pCompany,AO$3,AO$1,$F$1,$A63,"Month")</f>
        <v>-341.06019048000002</v>
      </c>
      <c r="AP63" s="116">
        <f>_xll.DBRW(pFact,pCompany,AP$3,AP$1,$F$1,$A63,"Month")</f>
        <v>482.26170000000008</v>
      </c>
      <c r="AQ63" s="116">
        <f>_xll.DBRW(pFact,pCompany,AQ$3,AQ$1,$F$1,$A63,"Month")</f>
        <v>0</v>
      </c>
      <c r="AR63" s="116">
        <f>_xll.DBRW(pFact,pCompany,AR$3,AR$1,$F$1,$A63,"Month")</f>
        <v>0</v>
      </c>
      <c r="AS63" s="116">
        <f>_xll.DBRW(pFact,pCompany,AS$3,AS$1,$F$1,$A63,"Month")</f>
        <v>0</v>
      </c>
      <c r="AT63" s="116">
        <f>_xll.DBRW(pFact,pCompany,AT$3,AT$1,$F$1,$A63,"Month")</f>
        <v>-5700.3873720000001</v>
      </c>
      <c r="AU63" s="116">
        <f>_xll.DBRW(pFact,pCompany,AU$3,AU$1,$F$1,$A63,"Month")</f>
        <v>-46949.733999999997</v>
      </c>
      <c r="AV63" s="116">
        <f>_xll.DBRW(pFact,pCompany,AV$3,AV$1,$F$1,$A63,"Month")</f>
        <v>0</v>
      </c>
      <c r="AW63" s="116">
        <f>_xll.DBRW(pFact,pCompany,AW$3,AW$1,$F$1,$A63,"Month")</f>
        <v>-37879.749673810002</v>
      </c>
      <c r="AX63" s="116">
        <f>_xll.DBRW(pFact,pCompany,AX$3,AX$1,$F$1,$A63,"Month")</f>
        <v>-7283.1615392500016</v>
      </c>
      <c r="AY63" s="116">
        <f>_xll.DBRW(pFact,pCompany,AY$3,AY$1,$F$1,$A63,"Month")</f>
        <v>-289.14669199999992</v>
      </c>
      <c r="AZ63" s="116">
        <f>_xll.DBRW(pFact,pCompany,AZ$3,AZ$1,$F$1,$A63,"Month")</f>
        <v>-2593.4901265900007</v>
      </c>
      <c r="BA63" s="115"/>
      <c r="BB63" s="109">
        <f t="shared" si="84"/>
        <v>141.20150952000006</v>
      </c>
      <c r="BC63" s="109">
        <f t="shared" si="85"/>
        <v>-5700.3873720000001</v>
      </c>
      <c r="BD63" s="109">
        <f t="shared" si="86"/>
        <v>-84829.483673809998</v>
      </c>
      <c r="BE63" s="109">
        <f t="shared" si="87"/>
        <v>-10165.798357840002</v>
      </c>
      <c r="BF63" s="118">
        <f>(BF64+BF65)</f>
        <v>-100554.46789413001</v>
      </c>
      <c r="BG63" s="115"/>
      <c r="BH63" s="116">
        <f>_xll.DBRW(pFact,pCompany,BH$3,BH$1,$F$1,$A63,"Month")</f>
        <v>-2932.5908599273871</v>
      </c>
      <c r="BI63" s="116">
        <f>_xll.DBRW(pFact,pCompany,BI$3,BI$1,$F$1,$A63,"Month")</f>
        <v>-2933.3019423211099</v>
      </c>
      <c r="BJ63" s="116">
        <f>_xll.DBRW(pFact,pCompany,BJ$3,BJ$1,$F$1,$A63,"Month")</f>
        <v>-2933.3819896184004</v>
      </c>
      <c r="BK63" s="116">
        <f>_xll.DBRW(pFact,pCompany,BK$3,BK$1,$F$1,$A63,"Month")</f>
        <v>-2932.8110612199998</v>
      </c>
      <c r="BL63" s="116">
        <f>_xll.DBRW(pFact,pCompany,BL$3,BL$1,$F$1,$A63,"Month")</f>
        <v>-2933.1511608399996</v>
      </c>
      <c r="BM63" s="116">
        <f>_xll.DBRW(pFact,pCompany,BM$3,BM$1,$F$1,$A63,"Month")</f>
        <v>-2934.4394980799998</v>
      </c>
      <c r="BN63" s="116">
        <f>_xll.DBRW(pFact,pCompany,BN$3,BN$1,$F$1,$A63,"Month")</f>
        <v>-2940.75868197</v>
      </c>
      <c r="BO63" s="116">
        <f>_xll.DBRW(pFact,pCompany,BO$3,BO$1,$F$1,$A63,"Month")</f>
        <v>-2942.4627441800003</v>
      </c>
      <c r="BP63" s="116">
        <f>_xll.DBRW(pFact,pCompany,BP$3,BP$1,$F$1,$A63,"Month")</f>
        <v>-2941.8728988499997</v>
      </c>
      <c r="BQ63" s="116">
        <f>_xll.DBRW(pFact,pCompany,BQ$3,BQ$1,$F$1,$A63,"Month")</f>
        <v>-2942.3390244499997</v>
      </c>
      <c r="BR63" s="116">
        <f>_xll.DBRW(pFact,pCompany,BR$3,BR$1,$F$1,$A63,"Month")</f>
        <v>-2942.3386906500004</v>
      </c>
      <c r="BS63" s="116">
        <f>_xll.DBRW(pFact,pCompany,BS$3,BS$1,$F$1,$A63,"Month")</f>
        <v>-2942.6710264599997</v>
      </c>
      <c r="BT63" s="115"/>
      <c r="BU63" s="109">
        <f t="shared" si="88"/>
        <v>-8799.2747918668974</v>
      </c>
      <c r="BV63" s="109">
        <f t="shared" si="89"/>
        <v>-8800.4017201399984</v>
      </c>
      <c r="BW63" s="109">
        <f t="shared" si="90"/>
        <v>-8825.094325</v>
      </c>
      <c r="BX63" s="109">
        <f t="shared" si="91"/>
        <v>-8827.3487415599993</v>
      </c>
      <c r="BY63" s="118">
        <f>(BY64+BY65)</f>
        <v>-35252.11957856689</v>
      </c>
      <c r="BZ63" s="110"/>
      <c r="CA63" s="116">
        <f>_xll.DBRW(pFact,pCompany,CA$3,CA$1,$F$1,$A63,"Month")</f>
        <v>-45257.922399999996</v>
      </c>
      <c r="CB63" s="116">
        <f>_xll.DBRW(pFact,pCompany,CB$3,CB$1,$F$1,$A63,"Month")</f>
        <v>0</v>
      </c>
      <c r="CC63" s="116">
        <f>_xll.DBRW(pFact,pCompany,CC$3,CC$1,$F$1,$A63,"Month")</f>
        <v>0</v>
      </c>
    </row>
    <row r="64" spans="1:81" ht="15" customHeight="1" outlineLevel="1" x14ac:dyDescent="0.25">
      <c r="A64" s="17" t="s">
        <v>105</v>
      </c>
      <c r="B64" s="6" t="s">
        <v>106</v>
      </c>
      <c r="C64" s="6" t="s">
        <v>47</v>
      </c>
      <c r="E64" s="17">
        <v>53</v>
      </c>
      <c r="F64" s="50" t="s">
        <v>107</v>
      </c>
      <c r="G64" s="119">
        <f>_xll.DBRW(pFact,pCompany,G$3,G$1,$F$1,$A64,"Month")</f>
        <v>17</v>
      </c>
      <c r="H64" s="119">
        <f>_xll.DBRW(pFact,pCompany,H$3,H$1,$F$1,$A64,"Month")</f>
        <v>3308.8183252099993</v>
      </c>
      <c r="I64" s="119">
        <f>_xll.DBRW(pFact,pCompany,I$3,I$1,$F$1,$A64,"Month")</f>
        <v>8139.7733034499997</v>
      </c>
      <c r="J64" s="120"/>
      <c r="K64" s="121">
        <f>_xll.DBRW(pFact,pCompany,K$3,K$1,$F$1,$A64,"Month")</f>
        <v>1241.57200216</v>
      </c>
      <c r="L64" s="119">
        <f>_xll.DBRW(pFact,pCompany,$K$3,L$1,$F$1,$A64,"Month")</f>
        <v>0</v>
      </c>
      <c r="M64" s="119">
        <f>_xll.DBRW(pFact,pCompany,M$3,M$1,$F$1,$A64,"Month")</f>
        <v>693.85980629999995</v>
      </c>
      <c r="N64" s="119">
        <f t="shared" si="79"/>
        <v>1241.57200216</v>
      </c>
      <c r="O64" s="110"/>
      <c r="P64" s="119">
        <f t="shared" si="30"/>
        <v>9381.3453056100007</v>
      </c>
      <c r="Q64" s="119">
        <f t="shared" si="31"/>
        <v>0</v>
      </c>
      <c r="R64" s="119">
        <f t="shared" si="32"/>
        <v>982.53209298000002</v>
      </c>
      <c r="S64" s="119">
        <f>(P64-Q64)</f>
        <v>9381.3453056100007</v>
      </c>
      <c r="T64" s="119"/>
      <c r="U64" s="110"/>
      <c r="V64" s="119">
        <f>_xll.DBRW(pFact,pCompany,V$3,V$1,$F$1,$A64,"Month")</f>
        <v>8139.7733034499997</v>
      </c>
      <c r="W64" s="119">
        <f>_xll.DBRW(pFact,pCompany,W$3,W$1,$F$1,$A64,"Month")</f>
        <v>1241.57200216</v>
      </c>
      <c r="X64" s="119">
        <f>_xll.DBRW(pFact,pCompany,X$3,X$1,$F$1,$A64,"Month")</f>
        <v>0</v>
      </c>
      <c r="Y64" s="119">
        <f>_xll.DBRW(pFact,pCompany,Y$3,Y$1,$F$1,$A64,"Month")</f>
        <v>0</v>
      </c>
      <c r="Z64" s="119">
        <f>_xll.DBRW(pFact,pCompany,Z$3,Z$1,$F$1,$A64,"Month")</f>
        <v>0</v>
      </c>
      <c r="AA64" s="119">
        <f>_xll.DBRW(pFact,pCompany,AA$3,AA$1,$F$1,$A64,"Month")</f>
        <v>0</v>
      </c>
      <c r="AB64" s="119">
        <f>_xll.DBRW(pFact,pCompany,AB$3,AB$1,$F$1,$A64,"Month")</f>
        <v>0</v>
      </c>
      <c r="AC64" s="119">
        <f>_xll.DBRW(pFact,pCompany,AC$3,AC$1,$F$1,$A64,"Month")</f>
        <v>0</v>
      </c>
      <c r="AD64" s="119">
        <f>_xll.DBRW(pFact,pCompany,AD$3,AD$1,$F$1,$A64,"Month")</f>
        <v>0</v>
      </c>
      <c r="AE64" s="119">
        <f>_xll.DBRW(pFact,pCompany,AE$3,AE$1,$F$1,$A64,"Month")</f>
        <v>0</v>
      </c>
      <c r="AF64" s="119">
        <f>_xll.DBRW(pFact,pCompany,AF$3,AF$1,$F$1,$A64,"Month")</f>
        <v>0</v>
      </c>
      <c r="AG64" s="119">
        <f>_xll.DBRW(pFact,pCompany,AG$3,AG$1,$F$1,$A64,"Month")</f>
        <v>0</v>
      </c>
      <c r="AH64" s="119"/>
      <c r="AI64" s="119">
        <f t="shared" si="80"/>
        <v>9381.3453056100007</v>
      </c>
      <c r="AJ64" s="119">
        <f t="shared" si="81"/>
        <v>0</v>
      </c>
      <c r="AK64" s="119">
        <f t="shared" si="82"/>
        <v>0</v>
      </c>
      <c r="AL64" s="119">
        <f t="shared" si="83"/>
        <v>0</v>
      </c>
      <c r="AM64" s="121">
        <f>SUM(AI64:AL64)</f>
        <v>9381.3453056100007</v>
      </c>
      <c r="AN64" s="110">
        <f t="shared" si="36"/>
        <v>0</v>
      </c>
      <c r="AO64" s="119">
        <f>_xll.DBRW(pFact,pCompany,AO$3,AO$1,$F$1,$A64,"Month")</f>
        <v>288.67228668000001</v>
      </c>
      <c r="AP64" s="119">
        <f>_xll.DBRW(pFact,pCompany,AP$3,AP$1,$F$1,$A64,"Month")</f>
        <v>693.85980629999995</v>
      </c>
      <c r="AQ64" s="119">
        <f>_xll.DBRW(pFact,pCompany,AQ$3,AQ$1,$F$1,$A64,"Month")</f>
        <v>25.446965679999998</v>
      </c>
      <c r="AR64" s="119">
        <f>_xll.DBRW(pFact,pCompany,AR$3,AR$1,$F$1,$A64,"Month")</f>
        <v>0</v>
      </c>
      <c r="AS64" s="119">
        <f>_xll.DBRW(pFact,pCompany,AS$3,AS$1,$F$1,$A64,"Month")</f>
        <v>-49.566000000000003</v>
      </c>
      <c r="AT64" s="119">
        <f>_xll.DBRW(pFact,pCompany,AT$3,AT$1,$F$1,$A64,"Month")</f>
        <v>0</v>
      </c>
      <c r="AU64" s="119">
        <f>_xll.DBRW(pFact,pCompany,AU$3,AU$1,$F$1,$A64,"Month")</f>
        <v>-47000</v>
      </c>
      <c r="AV64" s="119">
        <f>_xll.DBRW(pFact,pCompany,AV$3,AV$1,$F$1,$A64,"Month")</f>
        <v>0</v>
      </c>
      <c r="AW64" s="119">
        <f>_xll.DBRW(pFact,pCompany,AW$3,AW$1,$F$1,$A64,"Month")</f>
        <v>0</v>
      </c>
      <c r="AX64" s="119">
        <f>_xll.DBRW(pFact,pCompany,AX$3,AX$1,$F$1,$A64,"Month")</f>
        <v>0</v>
      </c>
      <c r="AY64" s="119">
        <f>_xll.DBRW(pFact,pCompany,AY$3,AY$1,$F$1,$A64,"Month")</f>
        <v>17</v>
      </c>
      <c r="AZ64" s="119">
        <f>_xll.DBRW(pFact,pCompany,AZ$3,AZ$1,$F$1,$A64,"Month")</f>
        <v>3308.8183252099993</v>
      </c>
      <c r="BA64" s="119"/>
      <c r="BB64" s="119">
        <f t="shared" si="84"/>
        <v>1007.97905866</v>
      </c>
      <c r="BC64" s="119">
        <f t="shared" si="85"/>
        <v>-49.566000000000003</v>
      </c>
      <c r="BD64" s="119">
        <f t="shared" si="86"/>
        <v>-47000</v>
      </c>
      <c r="BE64" s="119">
        <f t="shared" si="87"/>
        <v>3325.8183252099993</v>
      </c>
      <c r="BF64" s="121">
        <f>SUM(BB64:BE64)</f>
        <v>-42715.768616130001</v>
      </c>
      <c r="BG64" s="119"/>
      <c r="BH64" s="119">
        <f>_xll.DBRW(pFact,pCompany,BH$3,BH$1,$F$1,$A64,"Month")</f>
        <v>0</v>
      </c>
      <c r="BI64" s="119">
        <f>_xll.DBRW(pFact,pCompany,BI$3,BI$1,$F$1,$A64,"Month")</f>
        <v>0</v>
      </c>
      <c r="BJ64" s="119">
        <f>_xll.DBRW(pFact,pCompany,BJ$3,BJ$1,$F$1,$A64,"Month")</f>
        <v>0</v>
      </c>
      <c r="BK64" s="119">
        <f>_xll.DBRW(pFact,pCompany,BK$3,BK$1,$F$1,$A64,"Month")</f>
        <v>0</v>
      </c>
      <c r="BL64" s="119">
        <f>_xll.DBRW(pFact,pCompany,BL$3,BL$1,$F$1,$A64,"Month")</f>
        <v>0</v>
      </c>
      <c r="BM64" s="119">
        <f>_xll.DBRW(pFact,pCompany,BM$3,BM$1,$F$1,$A64,"Month")</f>
        <v>0</v>
      </c>
      <c r="BN64" s="119">
        <f>_xll.DBRW(pFact,pCompany,BN$3,BN$1,$F$1,$A64,"Month")</f>
        <v>0</v>
      </c>
      <c r="BO64" s="119">
        <f>_xll.DBRW(pFact,pCompany,BO$3,BO$1,$F$1,$A64,"Month")</f>
        <v>0</v>
      </c>
      <c r="BP64" s="119">
        <f>_xll.DBRW(pFact,pCompany,BP$3,BP$1,$F$1,$A64,"Month")</f>
        <v>0</v>
      </c>
      <c r="BQ64" s="119">
        <f>_xll.DBRW(pFact,pCompany,BQ$3,BQ$1,$F$1,$A64,"Month")</f>
        <v>0</v>
      </c>
      <c r="BR64" s="119">
        <f>_xll.DBRW(pFact,pCompany,BR$3,BR$1,$F$1,$A64,"Month")</f>
        <v>8.1143000000000007E-2</v>
      </c>
      <c r="BS64" s="119">
        <f>_xll.DBRW(pFact,pCompany,BS$3,BS$1,$F$1,$A64,"Month")</f>
        <v>0</v>
      </c>
      <c r="BT64" s="119"/>
      <c r="BU64" s="119">
        <f t="shared" si="88"/>
        <v>0</v>
      </c>
      <c r="BV64" s="119">
        <f t="shared" si="89"/>
        <v>0</v>
      </c>
      <c r="BW64" s="119">
        <f t="shared" si="90"/>
        <v>0</v>
      </c>
      <c r="BX64" s="119">
        <f t="shared" si="91"/>
        <v>8.1143000000000007E-2</v>
      </c>
      <c r="BY64" s="121">
        <f>SUM(BU64:BX64)</f>
        <v>8.1143000000000007E-2</v>
      </c>
      <c r="BZ64" s="119"/>
      <c r="CA64" s="119">
        <f>_xll.DBRW(pFact,pCompany,CA$3,CA$1,$F$1,$A64,"Month")</f>
        <v>1210.3077217800001</v>
      </c>
      <c r="CB64" s="119">
        <f>_xll.DBRW(pFact,pCompany,CB$3,CB$1,$F$1,$A64,"Month")</f>
        <v>0</v>
      </c>
      <c r="CC64" s="119">
        <f>_xll.DBRW(pFact,pCompany,CC$3,CC$1,$F$1,$A64,"Month")</f>
        <v>0</v>
      </c>
    </row>
    <row r="65" spans="1:81" ht="15" customHeight="1" outlineLevel="1" x14ac:dyDescent="0.25">
      <c r="A65" s="17" t="s">
        <v>108</v>
      </c>
      <c r="B65" s="6" t="s">
        <v>109</v>
      </c>
      <c r="C65" s="6" t="s">
        <v>47</v>
      </c>
      <c r="E65" s="17">
        <v>54</v>
      </c>
      <c r="F65" s="50" t="s">
        <v>110</v>
      </c>
      <c r="G65" s="119">
        <f>_xll.DBRW(pFact,pCompany,G$3,G$1,$F$1,$A65,"Month")</f>
        <v>-306.14669199999992</v>
      </c>
      <c r="H65" s="119">
        <f>_xll.DBRW(pFact,pCompany,H$3,H$1,$F$1,$A65,"Month")</f>
        <v>-5902.3084518000005</v>
      </c>
      <c r="I65" s="119">
        <f>_xll.DBRW(pFact,pCompany,I$3,I$1,$F$1,$A65,"Month")</f>
        <v>-6508.4715653299991</v>
      </c>
      <c r="J65" s="120"/>
      <c r="K65" s="121">
        <f>_xll.DBRW(pFact,pCompany,K$3,K$1,$F$1,$A65,"Month")</f>
        <v>-1265.8781356700003</v>
      </c>
      <c r="L65" s="119">
        <f>_xll.DBRW(pFact,pCompany,$K$3,L$1,$F$1,$A65,"Month")</f>
        <v>-2933.3019423211099</v>
      </c>
      <c r="M65" s="119">
        <f>_xll.DBRW(pFact,pCompany,M$3,M$1,$F$1,$A65,"Month")</f>
        <v>-211.59810629999998</v>
      </c>
      <c r="N65" s="119">
        <f t="shared" si="79"/>
        <v>1667.4238066511095</v>
      </c>
      <c r="O65" s="110"/>
      <c r="P65" s="119">
        <f t="shared" si="30"/>
        <v>-7774.3497009999992</v>
      </c>
      <c r="Q65" s="119">
        <f t="shared" si="31"/>
        <v>-5865.892802248497</v>
      </c>
      <c r="R65" s="119">
        <f t="shared" si="32"/>
        <v>-841.33058346000007</v>
      </c>
      <c r="S65" s="119">
        <f>(P65-Q65)</f>
        <v>-1908.4568987515022</v>
      </c>
      <c r="T65" s="119"/>
      <c r="U65" s="110"/>
      <c r="V65" s="119">
        <f>_xll.DBRW(pFact,pCompany,V$3,V$1,$F$1,$A65,"Month")</f>
        <v>-6508.4715653299991</v>
      </c>
      <c r="W65" s="119">
        <f>_xll.DBRW(pFact,pCompany,W$3,W$1,$F$1,$A65,"Month")</f>
        <v>-1265.8781356700003</v>
      </c>
      <c r="X65" s="119">
        <f>_xll.DBRW(pFact,pCompany,X$3,X$1,$F$1,$A65,"Month")</f>
        <v>0</v>
      </c>
      <c r="Y65" s="119">
        <f>_xll.DBRW(pFact,pCompany,Y$3,Y$1,$F$1,$A65,"Month")</f>
        <v>0</v>
      </c>
      <c r="Z65" s="119">
        <f>_xll.DBRW(pFact,pCompany,Z$3,Z$1,$F$1,$A65,"Month")</f>
        <v>0</v>
      </c>
      <c r="AA65" s="119">
        <f>_xll.DBRW(pFact,pCompany,AA$3,AA$1,$F$1,$A65,"Month")</f>
        <v>0</v>
      </c>
      <c r="AB65" s="119">
        <f>_xll.DBRW(pFact,pCompany,AB$3,AB$1,$F$1,$A65,"Month")</f>
        <v>0</v>
      </c>
      <c r="AC65" s="119">
        <f>_xll.DBRW(pFact,pCompany,AC$3,AC$1,$F$1,$A65,"Month")</f>
        <v>0</v>
      </c>
      <c r="AD65" s="119">
        <f>_xll.DBRW(pFact,pCompany,AD$3,AD$1,$F$1,$A65,"Month")</f>
        <v>0</v>
      </c>
      <c r="AE65" s="119">
        <f>_xll.DBRW(pFact,pCompany,AE$3,AE$1,$F$1,$A65,"Month")</f>
        <v>0</v>
      </c>
      <c r="AF65" s="119">
        <f>_xll.DBRW(pFact,pCompany,AF$3,AF$1,$F$1,$A65,"Month")</f>
        <v>0</v>
      </c>
      <c r="AG65" s="119">
        <f>_xll.DBRW(pFact,pCompany,AG$3,AG$1,$F$1,$A65,"Month")</f>
        <v>0</v>
      </c>
      <c r="AH65" s="119"/>
      <c r="AI65" s="119">
        <f t="shared" si="80"/>
        <v>-7774.3497009999992</v>
      </c>
      <c r="AJ65" s="119">
        <f t="shared" si="81"/>
        <v>0</v>
      </c>
      <c r="AK65" s="119">
        <f t="shared" si="82"/>
        <v>0</v>
      </c>
      <c r="AL65" s="119">
        <f t="shared" si="83"/>
        <v>0</v>
      </c>
      <c r="AM65" s="121">
        <f>SUM(AI65:AL65)</f>
        <v>-7774.3497009999992</v>
      </c>
      <c r="AN65" s="110">
        <f t="shared" si="36"/>
        <v>0</v>
      </c>
      <c r="AO65" s="119">
        <f>_xll.DBRW(pFact,pCompany,AO$3,AO$1,$F$1,$A65,"Month")</f>
        <v>-629.73247716000003</v>
      </c>
      <c r="AP65" s="119">
        <f>_xll.DBRW(pFact,pCompany,AP$3,AP$1,$F$1,$A65,"Month")</f>
        <v>-211.59810629999998</v>
      </c>
      <c r="AQ65" s="119">
        <f>_xll.DBRW(pFact,pCompany,AQ$3,AQ$1,$F$1,$A65,"Month")</f>
        <v>-25.446965679999998</v>
      </c>
      <c r="AR65" s="119">
        <f>_xll.DBRW(pFact,pCompany,AR$3,AR$1,$F$1,$A65,"Month")</f>
        <v>0</v>
      </c>
      <c r="AS65" s="119">
        <f>_xll.DBRW(pFact,pCompany,AS$3,AS$1,$F$1,$A65,"Month")</f>
        <v>49.566000000000003</v>
      </c>
      <c r="AT65" s="119">
        <f>_xll.DBRW(pFact,pCompany,AT$3,AT$1,$F$1,$A65,"Month")</f>
        <v>-5700.3873720000001</v>
      </c>
      <c r="AU65" s="119">
        <f>_xll.DBRW(pFact,pCompany,AU$3,AU$1,$F$1,$A65,"Month")</f>
        <v>50.265999999999998</v>
      </c>
      <c r="AV65" s="119">
        <f>_xll.DBRW(pFact,pCompany,AV$3,AV$1,$F$1,$A65,"Month")</f>
        <v>0</v>
      </c>
      <c r="AW65" s="119">
        <f>_xll.DBRW(pFact,pCompany,AW$3,AW$1,$F$1,$A65,"Month")</f>
        <v>-37879.749673810002</v>
      </c>
      <c r="AX65" s="119">
        <f>_xll.DBRW(pFact,pCompany,AX$3,AX$1,$F$1,$A65,"Month")</f>
        <v>-7283.1615392500016</v>
      </c>
      <c r="AY65" s="119">
        <f>_xll.DBRW(pFact,pCompany,AY$3,AY$1,$F$1,$A65,"Month")</f>
        <v>-306.14669199999992</v>
      </c>
      <c r="AZ65" s="119">
        <f>_xll.DBRW(pFact,pCompany,AZ$3,AZ$1,$F$1,$A65,"Month")</f>
        <v>-5902.3084518000005</v>
      </c>
      <c r="BA65" s="119"/>
      <c r="BB65" s="119">
        <f t="shared" si="84"/>
        <v>-866.77754914000002</v>
      </c>
      <c r="BC65" s="119">
        <f t="shared" si="85"/>
        <v>-5650.8213720000003</v>
      </c>
      <c r="BD65" s="119">
        <f t="shared" si="86"/>
        <v>-37829.483673809998</v>
      </c>
      <c r="BE65" s="119">
        <f t="shared" si="87"/>
        <v>-13491.616683050002</v>
      </c>
      <c r="BF65" s="121">
        <f>SUM(BB65:BE65)</f>
        <v>-57838.699278</v>
      </c>
      <c r="BG65" s="119"/>
      <c r="BH65" s="119">
        <f>_xll.DBRW(pFact,pCompany,BH$3,BH$1,$F$1,$A65,"Month")</f>
        <v>-2932.5908599273871</v>
      </c>
      <c r="BI65" s="119">
        <f>_xll.DBRW(pFact,pCompany,BI$3,BI$1,$F$1,$A65,"Month")</f>
        <v>-2933.3019423211099</v>
      </c>
      <c r="BJ65" s="119">
        <f>_xll.DBRW(pFact,pCompany,BJ$3,BJ$1,$F$1,$A65,"Month")</f>
        <v>-2933.3819896184</v>
      </c>
      <c r="BK65" s="119">
        <f>_xll.DBRW(pFact,pCompany,BK$3,BK$1,$F$1,$A65,"Month")</f>
        <v>-2932.8110612199998</v>
      </c>
      <c r="BL65" s="119">
        <f>_xll.DBRW(pFact,pCompany,BL$3,BL$1,$F$1,$A65,"Month")</f>
        <v>-2933.1511608400001</v>
      </c>
      <c r="BM65" s="119">
        <f>_xll.DBRW(pFact,pCompany,BM$3,BM$1,$F$1,$A65,"Month")</f>
        <v>-2934.4394980799998</v>
      </c>
      <c r="BN65" s="119">
        <f>_xll.DBRW(pFact,pCompany,BN$3,BN$1,$F$1,$A65,"Month")</f>
        <v>-2940.75868197</v>
      </c>
      <c r="BO65" s="119">
        <f>_xll.DBRW(pFact,pCompany,BO$3,BO$1,$F$1,$A65,"Month")</f>
        <v>-2942.4627441800003</v>
      </c>
      <c r="BP65" s="119">
        <f>_xll.DBRW(pFact,pCompany,BP$3,BP$1,$F$1,$A65,"Month")</f>
        <v>-2941.8728988499997</v>
      </c>
      <c r="BQ65" s="119">
        <f>_xll.DBRW(pFact,pCompany,BQ$3,BQ$1,$F$1,$A65,"Month")</f>
        <v>-2942.3390244500001</v>
      </c>
      <c r="BR65" s="119">
        <f>_xll.DBRW(pFact,pCompany,BR$3,BR$1,$F$1,$A65,"Month")</f>
        <v>-2942.4198336499999</v>
      </c>
      <c r="BS65" s="119">
        <f>_xll.DBRW(pFact,pCompany,BS$3,BS$1,$F$1,$A65,"Month")</f>
        <v>-2942.6710264600001</v>
      </c>
      <c r="BT65" s="119"/>
      <c r="BU65" s="119">
        <f t="shared" si="88"/>
        <v>-8799.2747918668974</v>
      </c>
      <c r="BV65" s="119">
        <f t="shared" si="89"/>
        <v>-8800.4017201399984</v>
      </c>
      <c r="BW65" s="119">
        <f t="shared" si="90"/>
        <v>-8825.094325</v>
      </c>
      <c r="BX65" s="119">
        <f t="shared" si="91"/>
        <v>-8827.4298845600006</v>
      </c>
      <c r="BY65" s="121">
        <f>SUM(BU65:BX65)</f>
        <v>-35252.200721566893</v>
      </c>
      <c r="BZ65" s="119"/>
      <c r="CA65" s="119">
        <f>_xll.DBRW(pFact,pCompany,CA$3,CA$1,$F$1,$A65,"Month")</f>
        <v>-46468.230121779998</v>
      </c>
      <c r="CB65" s="119">
        <f>_xll.DBRW(pFact,pCompany,CB$3,CB$1,$F$1,$A65,"Month")</f>
        <v>0</v>
      </c>
      <c r="CC65" s="119">
        <f>_xll.DBRW(pFact,pCompany,CC$3,CC$1,$F$1,$A65,"Month")</f>
        <v>0</v>
      </c>
    </row>
    <row r="66" spans="1:81" ht="15" customHeight="1" x14ac:dyDescent="0.25">
      <c r="A66" s="17" t="str">
        <f>_xll.DIMNM(pAccounts,_xll.DIMIX(pAccounts,$F66))</f>
        <v>Process Errors</v>
      </c>
      <c r="E66" s="17">
        <v>55</v>
      </c>
      <c r="F66" s="8" t="s">
        <v>111</v>
      </c>
      <c r="G66" s="109">
        <f>_xll.DBRW(pFact,pCompany,G$3,G$1,$F$1,$A66,"Month")</f>
        <v>-16223.74509411</v>
      </c>
      <c r="H66" s="109">
        <f>_xll.DBRW(pFact,pCompany,H$3,H$1,$F$1,$A66,"Month")</f>
        <v>-109027.77456786</v>
      </c>
      <c r="I66" s="109">
        <f>_xll.DBRW(pFact,pCompany,I$3,I$1,$F$1,$A66,"Month")</f>
        <v>-13163.197446360002</v>
      </c>
      <c r="J66" s="110"/>
      <c r="K66" s="111">
        <f>_xll.DBRW(pFact,pCompany,K$3,K$1,$F$1,$A66,"Month")</f>
        <v>-2135.9423951299996</v>
      </c>
      <c r="L66" s="109">
        <f>_xll.DBRW(pFact,pCompany,$K$3,L$1,$F$1,$A66,"Month")</f>
        <v>-4807.7082821200001</v>
      </c>
      <c r="M66" s="109">
        <f>_xll.DBRW(pFact,pCompany,M$3,M$1,$F$1,$A66,"Month")</f>
        <v>-5819.1266045200009</v>
      </c>
      <c r="N66" s="109">
        <f t="shared" si="79"/>
        <v>2671.7658869900006</v>
      </c>
      <c r="O66" s="110"/>
      <c r="P66" s="109">
        <f t="shared" si="30"/>
        <v>-15299.139841490001</v>
      </c>
      <c r="Q66" s="109">
        <f t="shared" si="31"/>
        <v>-9990.0451256199995</v>
      </c>
      <c r="R66" s="109">
        <f t="shared" si="32"/>
        <v>-9131.18577405</v>
      </c>
      <c r="S66" s="109">
        <f>((S67+S68)+S69)</f>
        <v>-5309.0947158700019</v>
      </c>
      <c r="T66" s="109"/>
      <c r="U66" s="110"/>
      <c r="V66" s="109">
        <f>_xll.DBRW(pFact,pCompany,V$3,V$1,$F$1,$A66,"Month")</f>
        <v>-13163.197446360002</v>
      </c>
      <c r="W66" s="109">
        <f>_xll.DBRW(pFact,pCompany,W$3,W$1,$F$1,$A66,"Month")</f>
        <v>-2135.9423951299996</v>
      </c>
      <c r="X66" s="109">
        <f>_xll.DBRW(pFact,pCompany,X$3,X$1,$F$1,$A66,"Month")</f>
        <v>0</v>
      </c>
      <c r="Y66" s="109">
        <f>_xll.DBRW(pFact,pCompany,Y$3,Y$1,$F$1,$A66,"Month")</f>
        <v>0</v>
      </c>
      <c r="Z66" s="109">
        <f>_xll.DBRW(pFact,pCompany,Z$3,Z$1,$F$1,$A66,"Month")</f>
        <v>0</v>
      </c>
      <c r="AA66" s="109">
        <f>_xll.DBRW(pFact,pCompany,AA$3,AA$1,$F$1,$A66,"Month")</f>
        <v>0</v>
      </c>
      <c r="AB66" s="109">
        <f>_xll.DBRW(pFact,pCompany,AB$3,AB$1,$F$1,$A66,"Month")</f>
        <v>0</v>
      </c>
      <c r="AC66" s="109">
        <f>_xll.DBRW(pFact,pCompany,AC$3,AC$1,$F$1,$A66,"Month")</f>
        <v>0</v>
      </c>
      <c r="AD66" s="109">
        <f>_xll.DBRW(pFact,pCompany,AD$3,AD$1,$F$1,$A66,"Month")</f>
        <v>0</v>
      </c>
      <c r="AE66" s="109">
        <f>_xll.DBRW(pFact,pCompany,AE$3,AE$1,$F$1,$A66,"Month")</f>
        <v>0</v>
      </c>
      <c r="AF66" s="109">
        <f>_xll.DBRW(pFact,pCompany,AF$3,AF$1,$F$1,$A66,"Month")</f>
        <v>0</v>
      </c>
      <c r="AG66" s="109">
        <f>_xll.DBRW(pFact,pCompany,AG$3,AG$1,$F$1,$A66,"Month")</f>
        <v>0</v>
      </c>
      <c r="AH66" s="109"/>
      <c r="AI66" s="109">
        <f t="shared" si="80"/>
        <v>-15299.139841490001</v>
      </c>
      <c r="AJ66" s="109">
        <f t="shared" si="81"/>
        <v>0</v>
      </c>
      <c r="AK66" s="109">
        <f t="shared" si="82"/>
        <v>0</v>
      </c>
      <c r="AL66" s="109">
        <f t="shared" si="83"/>
        <v>0</v>
      </c>
      <c r="AM66" s="111">
        <f>((AM67+AM68)+AM69)</f>
        <v>-15299.139841490001</v>
      </c>
      <c r="AN66" s="110">
        <f t="shared" si="36"/>
        <v>0</v>
      </c>
      <c r="AO66" s="109">
        <f>_xll.DBRW(pFact,pCompany,AO$3,AO$1,$F$1,$A66,"Month")</f>
        <v>-3312.0591695299991</v>
      </c>
      <c r="AP66" s="109">
        <f>_xll.DBRW(pFact,pCompany,AP$3,AP$1,$F$1,$A66,"Month")</f>
        <v>-5819.1266045200009</v>
      </c>
      <c r="AQ66" s="109">
        <f>_xll.DBRW(pFact,pCompany,AQ$3,AQ$1,$F$1,$A66,"Month")</f>
        <v>-8079.4497523999999</v>
      </c>
      <c r="AR66" s="109">
        <f>_xll.DBRW(pFact,pCompany,AR$3,AR$1,$F$1,$A66,"Month")</f>
        <v>1054.0078521999994</v>
      </c>
      <c r="AS66" s="109">
        <f>_xll.DBRW(pFact,pCompany,AS$3,AS$1,$F$1,$A66,"Month")</f>
        <v>-4869.3942158999998</v>
      </c>
      <c r="AT66" s="109">
        <f>_xll.DBRW(pFact,pCompany,AT$3,AT$1,$F$1,$A66,"Month")</f>
        <v>-7483.23008854</v>
      </c>
      <c r="AU66" s="109">
        <f>_xll.DBRW(pFact,pCompany,AU$3,AU$1,$F$1,$A66,"Month")</f>
        <v>-7775.1485980000007</v>
      </c>
      <c r="AV66" s="109">
        <f>_xll.DBRW(pFact,pCompany,AV$3,AV$1,$F$1,$A66,"Month")</f>
        <v>-796.11884882000049</v>
      </c>
      <c r="AW66" s="109">
        <f>_xll.DBRW(pFact,pCompany,AW$3,AW$1,$F$1,$A66,"Month")</f>
        <v>-2832.3049043399988</v>
      </c>
      <c r="AX66" s="109">
        <f>_xll.DBRW(pFact,pCompany,AX$3,AX$1,$F$1,$A66,"Month")</f>
        <v>-3169.8891342500006</v>
      </c>
      <c r="AY66" s="109">
        <f>_xll.DBRW(pFact,pCompany,AY$3,AY$1,$F$1,$A66,"Month")</f>
        <v>-16223.74509411</v>
      </c>
      <c r="AZ66" s="109">
        <f>_xll.DBRW(pFact,pCompany,AZ$3,AZ$1,$F$1,$A66,"Month")</f>
        <v>-109027.77456786</v>
      </c>
      <c r="BA66" s="109"/>
      <c r="BB66" s="109">
        <f t="shared" si="84"/>
        <v>-17210.635526450002</v>
      </c>
      <c r="BC66" s="109">
        <f t="shared" si="85"/>
        <v>-11298.616452239999</v>
      </c>
      <c r="BD66" s="109">
        <f t="shared" si="86"/>
        <v>-11403.572351160001</v>
      </c>
      <c r="BE66" s="109">
        <f t="shared" si="87"/>
        <v>-128421.40879622</v>
      </c>
      <c r="BF66" s="111">
        <f>((BF67+BF68)+BF69)</f>
        <v>-168334.23312607</v>
      </c>
      <c r="BG66" s="109"/>
      <c r="BH66" s="109">
        <f>_xll.DBRW(pFact,pCompany,BH$3,BH$1,$F$1,$A66,"Month")</f>
        <v>-5182.3368435000002</v>
      </c>
      <c r="BI66" s="109">
        <f>_xll.DBRW(pFact,pCompany,BI$3,BI$1,$F$1,$A66,"Month")</f>
        <v>-4807.7082821200001</v>
      </c>
      <c r="BJ66" s="109">
        <f>_xll.DBRW(pFact,pCompany,BJ$3,BJ$1,$F$1,$A66,"Month")</f>
        <v>-5280.7370614000001</v>
      </c>
      <c r="BK66" s="109">
        <f>_xll.DBRW(pFact,pCompany,BK$3,BK$1,$F$1,$A66,"Month")</f>
        <v>-5354.7899386399995</v>
      </c>
      <c r="BL66" s="109">
        <f>_xll.DBRW(pFact,pCompany,BL$3,BL$1,$F$1,$A66,"Month")</f>
        <v>-4918.6595071399997</v>
      </c>
      <c r="BM66" s="109">
        <f>_xll.DBRW(pFact,pCompany,BM$3,BM$1,$F$1,$A66,"Month")</f>
        <v>-4581.1083559000008</v>
      </c>
      <c r="BN66" s="109">
        <f>_xll.DBRW(pFact,pCompany,BN$3,BN$1,$F$1,$A66,"Month")</f>
        <v>-5274.9587873999999</v>
      </c>
      <c r="BO66" s="109">
        <f>_xll.DBRW(pFact,pCompany,BO$3,BO$1,$F$1,$A66,"Month")</f>
        <v>-5245.6183567600001</v>
      </c>
      <c r="BP66" s="109">
        <f>_xll.DBRW(pFact,pCompany,BP$3,BP$1,$F$1,$A66,"Month")</f>
        <v>-5007.9892926799994</v>
      </c>
      <c r="BQ66" s="109">
        <f>_xll.DBRW(pFact,pCompany,BQ$3,BQ$1,$F$1,$A66,"Month")</f>
        <v>-4386.5315222399995</v>
      </c>
      <c r="BR66" s="109">
        <f>_xll.DBRW(pFact,pCompany,BR$3,BR$1,$F$1,$A66,"Month")</f>
        <v>-4937.9595327199995</v>
      </c>
      <c r="BS66" s="109">
        <f>_xll.DBRW(pFact,pCompany,BS$3,BS$1,$F$1,$A66,"Month")</f>
        <v>-5009.6180667999997</v>
      </c>
      <c r="BT66" s="109"/>
      <c r="BU66" s="109">
        <f t="shared" si="88"/>
        <v>-15270.782187019999</v>
      </c>
      <c r="BV66" s="109">
        <f t="shared" si="89"/>
        <v>-14854.557801679999</v>
      </c>
      <c r="BW66" s="109">
        <f t="shared" si="90"/>
        <v>-15528.566436839999</v>
      </c>
      <c r="BX66" s="109">
        <f t="shared" si="91"/>
        <v>-14334.109121759999</v>
      </c>
      <c r="BY66" s="111">
        <f>((BY67+BY68)+BY69)</f>
        <v>-59988.015547299998</v>
      </c>
      <c r="BZ66" s="109"/>
      <c r="CA66" s="109">
        <f>_xll.DBRW(pFact,pCompany,CA$3,CA$1,$F$1,$A66,"Month")</f>
        <v>143180.3945682401</v>
      </c>
      <c r="CB66" s="109">
        <f>_xll.DBRW(pFact,pCompany,CB$3,CB$1,$F$1,$A66,"Month")</f>
        <v>189241.89337338996</v>
      </c>
      <c r="CC66" s="109">
        <f>_xll.DBRW(pFact,pCompany,CC$3,CC$1,$F$1,$A66,"Month")</f>
        <v>0</v>
      </c>
    </row>
    <row r="67" spans="1:81" ht="15" customHeight="1" outlineLevel="1" x14ac:dyDescent="0.25">
      <c r="A67" s="17" t="str">
        <f>_xll.DIMNM(pAccounts,_xll.DIMIX(pAccounts,$F67))</f>
        <v>L1_Staff Errors</v>
      </c>
      <c r="B67" s="6" t="s">
        <v>112</v>
      </c>
      <c r="C67" s="6" t="s">
        <v>47</v>
      </c>
      <c r="E67" s="17">
        <v>56</v>
      </c>
      <c r="F67" s="50" t="s">
        <v>113</v>
      </c>
      <c r="G67" s="119">
        <f>_xll.DBRW(pFact,pCompany,G$3,G$1,$F$1,$A67,"Month")</f>
        <v>-16222.787154109999</v>
      </c>
      <c r="H67" s="119">
        <f>_xll.DBRW(pFact,pCompany,H$3,H$1,$F$1,$A67,"Month")</f>
        <v>-3396.6455441700018</v>
      </c>
      <c r="I67" s="119">
        <f>_xll.DBRW(pFact,pCompany,I$3,I$1,$F$1,$A67,"Month")</f>
        <v>-12522.881130960002</v>
      </c>
      <c r="J67" s="120"/>
      <c r="K67" s="121">
        <f>_xll.DBRW(pFact,pCompany,K$3,K$1,$F$1,$A67,"Month")</f>
        <v>-2135.9423951299996</v>
      </c>
      <c r="L67" s="119">
        <f>_xll.DBRW(pFact,pCompany,$K$3,L$1,$F$1,$A67,"Month")</f>
        <v>-4758.0382821200001</v>
      </c>
      <c r="M67" s="119">
        <f>_xll.DBRW(pFact,pCompany,M$3,M$1,$F$1,$A67,"Month")</f>
        <v>-5819.1266045200009</v>
      </c>
      <c r="N67" s="119">
        <f t="shared" si="79"/>
        <v>2622.0958869900005</v>
      </c>
      <c r="O67" s="110"/>
      <c r="P67" s="119">
        <f t="shared" si="30"/>
        <v>-14658.823526090002</v>
      </c>
      <c r="Q67" s="119">
        <f t="shared" si="31"/>
        <v>-9883.8551256200008</v>
      </c>
      <c r="R67" s="119">
        <f t="shared" si="32"/>
        <v>-10265.18577405</v>
      </c>
      <c r="S67" s="119">
        <f>(P67-Q67)</f>
        <v>-4774.9684004700011</v>
      </c>
      <c r="T67" s="119"/>
      <c r="U67" s="110"/>
      <c r="V67" s="119">
        <f>_xll.DBRW(pFact,pCompany,V$3,V$1,$F$1,$A67,"Month")</f>
        <v>-12522.881130960002</v>
      </c>
      <c r="W67" s="119">
        <f>_xll.DBRW(pFact,pCompany,W$3,W$1,$F$1,$A67,"Month")</f>
        <v>-2135.9423951299996</v>
      </c>
      <c r="X67" s="119">
        <f>_xll.DBRW(pFact,pCompany,X$3,X$1,$F$1,$A67,"Month")</f>
        <v>0</v>
      </c>
      <c r="Y67" s="119">
        <f>_xll.DBRW(pFact,pCompany,Y$3,Y$1,$F$1,$A67,"Month")</f>
        <v>0</v>
      </c>
      <c r="Z67" s="119">
        <f>_xll.DBRW(pFact,pCompany,Z$3,Z$1,$F$1,$A67,"Month")</f>
        <v>0</v>
      </c>
      <c r="AA67" s="119">
        <f>_xll.DBRW(pFact,pCompany,AA$3,AA$1,$F$1,$A67,"Month")</f>
        <v>0</v>
      </c>
      <c r="AB67" s="119">
        <f>_xll.DBRW(pFact,pCompany,AB$3,AB$1,$F$1,$A67,"Month")</f>
        <v>0</v>
      </c>
      <c r="AC67" s="119">
        <f>_xll.DBRW(pFact,pCompany,AC$3,AC$1,$F$1,$A67,"Month")</f>
        <v>0</v>
      </c>
      <c r="AD67" s="119">
        <f>_xll.DBRW(pFact,pCompany,AD$3,AD$1,$F$1,$A67,"Month")</f>
        <v>0</v>
      </c>
      <c r="AE67" s="119">
        <f>_xll.DBRW(pFact,pCompany,AE$3,AE$1,$F$1,$A67,"Month")</f>
        <v>0</v>
      </c>
      <c r="AF67" s="119">
        <f>_xll.DBRW(pFact,pCompany,AF$3,AF$1,$F$1,$A67,"Month")</f>
        <v>0</v>
      </c>
      <c r="AG67" s="119">
        <f>_xll.DBRW(pFact,pCompany,AG$3,AG$1,$F$1,$A67,"Month")</f>
        <v>0</v>
      </c>
      <c r="AH67" s="119"/>
      <c r="AI67" s="119">
        <f t="shared" si="80"/>
        <v>-14658.823526090002</v>
      </c>
      <c r="AJ67" s="119">
        <f t="shared" si="81"/>
        <v>0</v>
      </c>
      <c r="AK67" s="119">
        <f t="shared" si="82"/>
        <v>0</v>
      </c>
      <c r="AL67" s="119">
        <f t="shared" si="83"/>
        <v>0</v>
      </c>
      <c r="AM67" s="121">
        <f>SUM(AI67:AL67)</f>
        <v>-14658.823526090002</v>
      </c>
      <c r="AN67" s="110">
        <f t="shared" si="36"/>
        <v>0</v>
      </c>
      <c r="AO67" s="119">
        <f>_xll.DBRW(pFact,pCompany,AO$3,AO$1,$F$1,$A67,"Month")</f>
        <v>-4446.0591695299991</v>
      </c>
      <c r="AP67" s="119">
        <f>_xll.DBRW(pFact,pCompany,AP$3,AP$1,$F$1,$A67,"Month")</f>
        <v>-5819.1266045200009</v>
      </c>
      <c r="AQ67" s="119">
        <f>_xll.DBRW(pFact,pCompany,AQ$3,AQ$1,$F$1,$A67,"Month")</f>
        <v>-996.06975239999974</v>
      </c>
      <c r="AR67" s="119">
        <f>_xll.DBRW(pFact,pCompany,AR$3,AR$1,$F$1,$A67,"Month")</f>
        <v>-4469.8721478000007</v>
      </c>
      <c r="AS67" s="119">
        <f>_xll.DBRW(pFact,pCompany,AS$3,AS$1,$F$1,$A67,"Month")</f>
        <v>-5953.54018206</v>
      </c>
      <c r="AT67" s="119">
        <f>_xll.DBRW(pFact,pCompany,AT$3,AT$1,$F$1,$A67,"Month")</f>
        <v>-7464.6700885399996</v>
      </c>
      <c r="AU67" s="119">
        <f>_xll.DBRW(pFact,pCompany,AU$3,AU$1,$F$1,$A67,"Month")</f>
        <v>-7621.1485980000007</v>
      </c>
      <c r="AV67" s="119">
        <f>_xll.DBRW(pFact,pCompany,AV$3,AV$1,$F$1,$A67,"Month")</f>
        <v>-1610.6725104400005</v>
      </c>
      <c r="AW67" s="119">
        <f>_xll.DBRW(pFact,pCompany,AW$3,AW$1,$F$1,$A67,"Month")</f>
        <v>-1249.1663130999991</v>
      </c>
      <c r="AX67" s="119">
        <f>_xll.DBRW(pFact,pCompany,AX$3,AX$1,$F$1,$A67,"Month")</f>
        <v>-3013.6435680000004</v>
      </c>
      <c r="AY67" s="119">
        <f>_xll.DBRW(pFact,pCompany,AY$3,AY$1,$F$1,$A67,"Month")</f>
        <v>-16222.787154109999</v>
      </c>
      <c r="AZ67" s="119">
        <f>_xll.DBRW(pFact,pCompany,AZ$3,AZ$1,$F$1,$A67,"Month")</f>
        <v>-3396.6455441700018</v>
      </c>
      <c r="BA67" s="119"/>
      <c r="BB67" s="119">
        <f t="shared" si="84"/>
        <v>-11261.255526450001</v>
      </c>
      <c r="BC67" s="119">
        <f t="shared" si="85"/>
        <v>-17888.082418400001</v>
      </c>
      <c r="BD67" s="119">
        <f t="shared" si="86"/>
        <v>-10480.98742154</v>
      </c>
      <c r="BE67" s="119">
        <f t="shared" si="87"/>
        <v>-22633.076266280001</v>
      </c>
      <c r="BF67" s="121">
        <f>SUM(BB67:BE67)</f>
        <v>-62263.401632670008</v>
      </c>
      <c r="BG67" s="119"/>
      <c r="BH67" s="119">
        <f>_xll.DBRW(pFact,pCompany,BH$3,BH$1,$F$1,$A67,"Month")</f>
        <v>-5125.8168434999998</v>
      </c>
      <c r="BI67" s="119">
        <f>_xll.DBRW(pFact,pCompany,BI$3,BI$1,$F$1,$A67,"Month")</f>
        <v>-4758.0382821200001</v>
      </c>
      <c r="BJ67" s="119">
        <f>_xll.DBRW(pFact,pCompany,BJ$3,BJ$1,$F$1,$A67,"Month")</f>
        <v>-5222.4270613999997</v>
      </c>
      <c r="BK67" s="119">
        <f>_xll.DBRW(pFact,pCompany,BK$3,BK$1,$F$1,$A67,"Month")</f>
        <v>-5295.1299386399996</v>
      </c>
      <c r="BL67" s="119">
        <f>_xll.DBRW(pFact,pCompany,BL$3,BL$1,$F$1,$A67,"Month")</f>
        <v>-4866.9695071400001</v>
      </c>
      <c r="BM67" s="119">
        <f>_xll.DBRW(pFact,pCompany,BM$3,BM$1,$F$1,$A67,"Month")</f>
        <v>-4535.5883559000004</v>
      </c>
      <c r="BN67" s="119">
        <f>_xll.DBRW(pFact,pCompany,BN$3,BN$1,$F$1,$A67,"Month")</f>
        <v>-5216.7587874000001</v>
      </c>
      <c r="BO67" s="119">
        <f>_xll.DBRW(pFact,pCompany,BO$3,BO$1,$F$1,$A67,"Month")</f>
        <v>-5187.9583567600002</v>
      </c>
      <c r="BP67" s="119">
        <f>_xll.DBRW(pFact,pCompany,BP$3,BP$1,$F$1,$A67,"Month")</f>
        <v>-4954.6692926799997</v>
      </c>
      <c r="BQ67" s="119">
        <f>_xll.DBRW(pFact,pCompany,BQ$3,BQ$1,$F$1,$A67,"Month")</f>
        <v>-4344.5815222399997</v>
      </c>
      <c r="BR67" s="119">
        <f>_xll.DBRW(pFact,pCompany,BR$3,BR$1,$F$1,$A67,"Month")</f>
        <v>-4886.0818187200002</v>
      </c>
      <c r="BS67" s="119">
        <f>_xll.DBRW(pFact,pCompany,BS$3,BS$1,$F$1,$A67,"Month")</f>
        <v>-4956.2580668000001</v>
      </c>
      <c r="BT67" s="119"/>
      <c r="BU67" s="119">
        <f t="shared" si="88"/>
        <v>-15106.28218702</v>
      </c>
      <c r="BV67" s="119">
        <f t="shared" si="89"/>
        <v>-14697.68780168</v>
      </c>
      <c r="BW67" s="119">
        <f t="shared" si="90"/>
        <v>-15359.386436839999</v>
      </c>
      <c r="BX67" s="119">
        <f t="shared" si="91"/>
        <v>-14186.921407760001</v>
      </c>
      <c r="BY67" s="121">
        <f>SUM(BU67:BX67)</f>
        <v>-59350.277833300002</v>
      </c>
      <c r="BZ67" s="119"/>
      <c r="CA67" s="119">
        <f>_xll.DBRW(pFact,pCompany,CA$3,CA$1,$F$1,$A67,"Month")</f>
        <v>-12622.57741786</v>
      </c>
      <c r="CB67" s="119">
        <f>_xll.DBRW(pFact,pCompany,CB$3,CB$1,$F$1,$A67,"Month")</f>
        <v>-14715.386772239999</v>
      </c>
      <c r="CC67" s="119">
        <f>_xll.DBRW(pFact,pCompany,CC$3,CC$1,$F$1,$A67,"Month")</f>
        <v>0</v>
      </c>
    </row>
    <row r="68" spans="1:81" ht="15" customHeight="1" outlineLevel="1" x14ac:dyDescent="0.25">
      <c r="A68" s="17" t="str">
        <f>_xll.DIMNM(pAccounts,_xll.DIMIX(pAccounts,$F68))</f>
        <v>L1_Commercial Write Off</v>
      </c>
      <c r="B68" s="6" t="s">
        <v>114</v>
      </c>
      <c r="C68" s="6" t="s">
        <v>47</v>
      </c>
      <c r="E68" s="17">
        <v>57</v>
      </c>
      <c r="F68" s="50" t="s">
        <v>115</v>
      </c>
      <c r="G68" s="119">
        <f>_xll.DBRW(pFact,pCompany,G$3,G$1,$F$1,$A68,"Month")</f>
        <v>-0.95794000000000001</v>
      </c>
      <c r="H68" s="119">
        <f>_xll.DBRW(pFact,pCompany,H$3,H$1,$F$1,$A68,"Month")</f>
        <v>-1.7111339999999999</v>
      </c>
      <c r="I68" s="119">
        <f>_xll.DBRW(pFact,pCompany,I$3,I$1,$F$1,$A68,"Month")</f>
        <v>0</v>
      </c>
      <c r="J68" s="120"/>
      <c r="K68" s="121">
        <f>_xll.DBRW(pFact,pCompany,K$3,K$1,$F$1,$A68,"Month")</f>
        <v>0</v>
      </c>
      <c r="L68" s="119">
        <f>_xll.DBRW(pFact,pCompany,$K$3,L$1,$F$1,$A68,"Month")</f>
        <v>-49.67</v>
      </c>
      <c r="M68" s="119">
        <f>_xll.DBRW(pFact,pCompany,M$3,M$1,$F$1,$A68,"Month")</f>
        <v>0</v>
      </c>
      <c r="N68" s="119">
        <f t="shared" si="79"/>
        <v>49.67</v>
      </c>
      <c r="O68" s="110"/>
      <c r="P68" s="119">
        <f t="shared" si="30"/>
        <v>0</v>
      </c>
      <c r="Q68" s="119">
        <f t="shared" si="31"/>
        <v>-106.19</v>
      </c>
      <c r="R68" s="119">
        <f t="shared" si="32"/>
        <v>1134</v>
      </c>
      <c r="S68" s="119">
        <f>(P68-Q68)</f>
        <v>106.19</v>
      </c>
      <c r="T68" s="119"/>
      <c r="U68" s="110"/>
      <c r="V68" s="119">
        <f>_xll.DBRW(pFact,pCompany,V$3,V$1,$F$1,$A68,"Month")</f>
        <v>0</v>
      </c>
      <c r="W68" s="119">
        <f>_xll.DBRW(pFact,pCompany,W$3,W$1,$F$1,$A68,"Month")</f>
        <v>0</v>
      </c>
      <c r="X68" s="119">
        <f>_xll.DBRW(pFact,pCompany,X$3,X$1,$F$1,$A68,"Month")</f>
        <v>0</v>
      </c>
      <c r="Y68" s="119">
        <f>_xll.DBRW(pFact,pCompany,Y$3,Y$1,$F$1,$A68,"Month")</f>
        <v>0</v>
      </c>
      <c r="Z68" s="119">
        <f>_xll.DBRW(pFact,pCompany,Z$3,Z$1,$F$1,$A68,"Month")</f>
        <v>0</v>
      </c>
      <c r="AA68" s="119">
        <f>_xll.DBRW(pFact,pCompany,AA$3,AA$1,$F$1,$A68,"Month")</f>
        <v>0</v>
      </c>
      <c r="AB68" s="119">
        <f>_xll.DBRW(pFact,pCompany,AB$3,AB$1,$F$1,$A68,"Month")</f>
        <v>0</v>
      </c>
      <c r="AC68" s="119">
        <f>_xll.DBRW(pFact,pCompany,AC$3,AC$1,$F$1,$A68,"Month")</f>
        <v>0</v>
      </c>
      <c r="AD68" s="119">
        <f>_xll.DBRW(pFact,pCompany,AD$3,AD$1,$F$1,$A68,"Month")</f>
        <v>0</v>
      </c>
      <c r="AE68" s="119">
        <f>_xll.DBRW(pFact,pCompany,AE$3,AE$1,$F$1,$A68,"Month")</f>
        <v>0</v>
      </c>
      <c r="AF68" s="119">
        <f>_xll.DBRW(pFact,pCompany,AF$3,AF$1,$F$1,$A68,"Month")</f>
        <v>0</v>
      </c>
      <c r="AG68" s="119">
        <f>_xll.DBRW(pFact,pCompany,AG$3,AG$1,$F$1,$A68,"Month")</f>
        <v>0</v>
      </c>
      <c r="AH68" s="119"/>
      <c r="AI68" s="119">
        <f t="shared" si="80"/>
        <v>0</v>
      </c>
      <c r="AJ68" s="119">
        <f t="shared" si="81"/>
        <v>0</v>
      </c>
      <c r="AK68" s="119">
        <f t="shared" si="82"/>
        <v>0</v>
      </c>
      <c r="AL68" s="119">
        <f t="shared" si="83"/>
        <v>0</v>
      </c>
      <c r="AM68" s="121">
        <f>SUM(AI68:AL68)</f>
        <v>0</v>
      </c>
      <c r="AN68" s="110">
        <f t="shared" si="36"/>
        <v>0</v>
      </c>
      <c r="AO68" s="119">
        <f>_xll.DBRW(pFact,pCompany,AO$3,AO$1,$F$1,$A68,"Month")</f>
        <v>1134</v>
      </c>
      <c r="AP68" s="119">
        <f>_xll.DBRW(pFact,pCompany,AP$3,AP$1,$F$1,$A68,"Month")</f>
        <v>0</v>
      </c>
      <c r="AQ68" s="119">
        <f>_xll.DBRW(pFact,pCompany,AQ$3,AQ$1,$F$1,$A68,"Month")</f>
        <v>-7083.38</v>
      </c>
      <c r="AR68" s="119">
        <f>_xll.DBRW(pFact,pCompany,AR$3,AR$1,$F$1,$A68,"Month")</f>
        <v>5523.88</v>
      </c>
      <c r="AS68" s="119">
        <f>_xll.DBRW(pFact,pCompany,AS$3,AS$1,$F$1,$A68,"Month")</f>
        <v>-75.654033840000011</v>
      </c>
      <c r="AT68" s="119">
        <f>_xll.DBRW(pFact,pCompany,AT$3,AT$1,$F$1,$A68,"Month")</f>
        <v>-18.560000000000002</v>
      </c>
      <c r="AU68" s="119">
        <f>_xll.DBRW(pFact,pCompany,AU$3,AU$1,$F$1,$A68,"Month")</f>
        <v>-153.99999999999994</v>
      </c>
      <c r="AV68" s="119">
        <f>_xll.DBRW(pFact,pCompany,AV$3,AV$1,$F$1,$A68,"Month")</f>
        <v>814.55366161999996</v>
      </c>
      <c r="AW68" s="119">
        <f>_xll.DBRW(pFact,pCompany,AW$3,AW$1,$F$1,$A68,"Month")</f>
        <v>-1583.1385912399999</v>
      </c>
      <c r="AX68" s="119">
        <f>_xll.DBRW(pFact,pCompany,AX$3,AX$1,$F$1,$A68,"Month")</f>
        <v>-156.24556625000005</v>
      </c>
      <c r="AY68" s="119">
        <f>_xll.DBRW(pFact,pCompany,AY$3,AY$1,$F$1,$A68,"Month")</f>
        <v>-0.95794000000000001</v>
      </c>
      <c r="AZ68" s="119">
        <f>_xll.DBRW(pFact,pCompany,AZ$3,AZ$1,$F$1,$A68,"Month")</f>
        <v>-1.7111339999999999</v>
      </c>
      <c r="BA68" s="119"/>
      <c r="BB68" s="119">
        <f t="shared" si="84"/>
        <v>-5949.38</v>
      </c>
      <c r="BC68" s="119">
        <f t="shared" si="85"/>
        <v>5429.6659661599997</v>
      </c>
      <c r="BD68" s="119">
        <f t="shared" si="86"/>
        <v>-922.58492961999991</v>
      </c>
      <c r="BE68" s="119">
        <f t="shared" si="87"/>
        <v>-158.91464025000005</v>
      </c>
      <c r="BF68" s="121">
        <f>SUM(BB68:BE68)</f>
        <v>-1601.2136037100004</v>
      </c>
      <c r="BG68" s="119"/>
      <c r="BH68" s="119">
        <f>_xll.DBRW(pFact,pCompany,BH$3,BH$1,$F$1,$A68,"Month")</f>
        <v>-56.52</v>
      </c>
      <c r="BI68" s="119">
        <f>_xll.DBRW(pFact,pCompany,BI$3,BI$1,$F$1,$A68,"Month")</f>
        <v>-49.67</v>
      </c>
      <c r="BJ68" s="119">
        <f>_xll.DBRW(pFact,pCompany,BJ$3,BJ$1,$F$1,$A68,"Month")</f>
        <v>-58.31</v>
      </c>
      <c r="BK68" s="119">
        <f>_xll.DBRW(pFact,pCompany,BK$3,BK$1,$F$1,$A68,"Month")</f>
        <v>-59.66</v>
      </c>
      <c r="BL68" s="119">
        <f>_xll.DBRW(pFact,pCompany,BL$3,BL$1,$F$1,$A68,"Month")</f>
        <v>-51.69</v>
      </c>
      <c r="BM68" s="119">
        <f>_xll.DBRW(pFact,pCompany,BM$3,BM$1,$F$1,$A68,"Month")</f>
        <v>-45.52</v>
      </c>
      <c r="BN68" s="119">
        <f>_xll.DBRW(pFact,pCompany,BN$3,BN$1,$F$1,$A68,"Month")</f>
        <v>-58.2</v>
      </c>
      <c r="BO68" s="119">
        <f>_xll.DBRW(pFact,pCompany,BO$3,BO$1,$F$1,$A68,"Month")</f>
        <v>-57.66</v>
      </c>
      <c r="BP68" s="119">
        <f>_xll.DBRW(pFact,pCompany,BP$3,BP$1,$F$1,$A68,"Month")</f>
        <v>-53.32</v>
      </c>
      <c r="BQ68" s="119">
        <f>_xll.DBRW(pFact,pCompany,BQ$3,BQ$1,$F$1,$A68,"Month")</f>
        <v>-41.95</v>
      </c>
      <c r="BR68" s="119">
        <f>_xll.DBRW(pFact,pCompany,BR$3,BR$1,$F$1,$A68,"Month")</f>
        <v>-51.958857000000002</v>
      </c>
      <c r="BS68" s="119">
        <f>_xll.DBRW(pFact,pCompany,BS$3,BS$1,$F$1,$A68,"Month")</f>
        <v>-53.36</v>
      </c>
      <c r="BT68" s="119"/>
      <c r="BU68" s="119">
        <f t="shared" si="88"/>
        <v>-164.5</v>
      </c>
      <c r="BV68" s="119">
        <f t="shared" si="89"/>
        <v>-156.87</v>
      </c>
      <c r="BW68" s="119">
        <f t="shared" si="90"/>
        <v>-169.18</v>
      </c>
      <c r="BX68" s="119">
        <f t="shared" si="91"/>
        <v>-147.26885700000003</v>
      </c>
      <c r="BY68" s="121">
        <f>SUM(BU68:BX68)</f>
        <v>-637.81885699999998</v>
      </c>
      <c r="BZ68" s="119"/>
      <c r="CA68" s="119">
        <f>_xll.DBRW(pFact,pCompany,CA$3,CA$1,$F$1,$A68,"Month")</f>
        <v>56689.348039190001</v>
      </c>
      <c r="CB68" s="119">
        <f>_xll.DBRW(pFact,pCompany,CB$3,CB$1,$F$1,$A68,"Month")</f>
        <v>513290.83758019994</v>
      </c>
      <c r="CC68" s="119">
        <f>_xll.DBRW(pFact,pCompany,CC$3,CC$1,$F$1,$A68,"Month")</f>
        <v>0</v>
      </c>
    </row>
    <row r="69" spans="1:81" ht="15" customHeight="1" outlineLevel="1" x14ac:dyDescent="0.25">
      <c r="A69" s="17" t="str">
        <f>_xll.DIMNM(pAccounts,_xll.DIMIX(pAccounts,$F69))</f>
        <v>L1_Intercompany Unmatched</v>
      </c>
      <c r="B69" s="6" t="s">
        <v>116</v>
      </c>
      <c r="C69" s="6" t="s">
        <v>47</v>
      </c>
      <c r="E69" s="17">
        <v>58</v>
      </c>
      <c r="F69" s="50" t="s">
        <v>117</v>
      </c>
      <c r="G69" s="119">
        <f>_xll.DBRW(pFact,pCompany,G$3,G$1,$F$1,$A69,"Month")</f>
        <v>0</v>
      </c>
      <c r="H69" s="119">
        <f>_xll.DBRW(pFact,pCompany,H$3,H$1,$F$1,$A69,"Month")</f>
        <v>-105629.41788969</v>
      </c>
      <c r="I69" s="119">
        <f>_xll.DBRW(pFact,pCompany,I$3,I$1,$F$1,$A69,"Month")</f>
        <v>-640.31631540000001</v>
      </c>
      <c r="J69" s="120"/>
      <c r="K69" s="121">
        <f>_xll.DBRW(pFact,pCompany,K$3,K$1,$F$1,$A69,"Month")</f>
        <v>0</v>
      </c>
      <c r="L69" s="119">
        <f>_xll.DBRW(pFact,pCompany,$K$3,L$1,$F$1,$A69,"Month")</f>
        <v>0</v>
      </c>
      <c r="M69" s="119">
        <f>_xll.DBRW(pFact,pCompany,M$3,M$1,$F$1,$A69,"Month")</f>
        <v>0</v>
      </c>
      <c r="N69" s="119">
        <f t="shared" si="79"/>
        <v>0</v>
      </c>
      <c r="O69" s="110"/>
      <c r="P69" s="119">
        <f t="shared" si="30"/>
        <v>-640.31631540000001</v>
      </c>
      <c r="Q69" s="119">
        <f t="shared" si="31"/>
        <v>0</v>
      </c>
      <c r="R69" s="119">
        <f t="shared" si="32"/>
        <v>0</v>
      </c>
      <c r="S69" s="119">
        <f>(P69-Q69)</f>
        <v>-640.31631540000001</v>
      </c>
      <c r="T69" s="119"/>
      <c r="U69" s="110"/>
      <c r="V69" s="119">
        <f>_xll.DBRW(pFact,pCompany,V$3,V$1,$F$1,$A69,"Month")</f>
        <v>-640.31631540000001</v>
      </c>
      <c r="W69" s="119">
        <f>_xll.DBRW(pFact,pCompany,W$3,W$1,$F$1,$A69,"Month")</f>
        <v>0</v>
      </c>
      <c r="X69" s="119">
        <f>_xll.DBRW(pFact,pCompany,X$3,X$1,$F$1,$A69,"Month")</f>
        <v>0</v>
      </c>
      <c r="Y69" s="119">
        <f>_xll.DBRW(pFact,pCompany,Y$3,Y$1,$F$1,$A69,"Month")</f>
        <v>0</v>
      </c>
      <c r="Z69" s="119">
        <f>_xll.DBRW(pFact,pCompany,Z$3,Z$1,$F$1,$A69,"Month")</f>
        <v>0</v>
      </c>
      <c r="AA69" s="119">
        <f>_xll.DBRW(pFact,pCompany,AA$3,AA$1,$F$1,$A69,"Month")</f>
        <v>0</v>
      </c>
      <c r="AB69" s="119">
        <f>_xll.DBRW(pFact,pCompany,AB$3,AB$1,$F$1,$A69,"Month")</f>
        <v>0</v>
      </c>
      <c r="AC69" s="119">
        <f>_xll.DBRW(pFact,pCompany,AC$3,AC$1,$F$1,$A69,"Month")</f>
        <v>0</v>
      </c>
      <c r="AD69" s="119">
        <f>_xll.DBRW(pFact,pCompany,AD$3,AD$1,$F$1,$A69,"Month")</f>
        <v>0</v>
      </c>
      <c r="AE69" s="119">
        <f>_xll.DBRW(pFact,pCompany,AE$3,AE$1,$F$1,$A69,"Month")</f>
        <v>0</v>
      </c>
      <c r="AF69" s="119">
        <f>_xll.DBRW(pFact,pCompany,AF$3,AF$1,$F$1,$A69,"Month")</f>
        <v>0</v>
      </c>
      <c r="AG69" s="119">
        <f>_xll.DBRW(pFact,pCompany,AG$3,AG$1,$F$1,$A69,"Month")</f>
        <v>0</v>
      </c>
      <c r="AH69" s="119"/>
      <c r="AI69" s="119">
        <f t="shared" si="80"/>
        <v>-640.31631540000001</v>
      </c>
      <c r="AJ69" s="119">
        <f t="shared" si="81"/>
        <v>0</v>
      </c>
      <c r="AK69" s="119">
        <f t="shared" si="82"/>
        <v>0</v>
      </c>
      <c r="AL69" s="119">
        <f t="shared" si="83"/>
        <v>0</v>
      </c>
      <c r="AM69" s="121">
        <f>SUM(AI69:AL69)</f>
        <v>-640.31631540000001</v>
      </c>
      <c r="AN69" s="110">
        <f t="shared" si="36"/>
        <v>0</v>
      </c>
      <c r="AO69" s="119">
        <f>_xll.DBRW(pFact,pCompany,AO$3,AO$1,$F$1,$A69,"Month")</f>
        <v>0</v>
      </c>
      <c r="AP69" s="119">
        <f>_xll.DBRW(pFact,pCompany,AP$3,AP$1,$F$1,$A69,"Month")</f>
        <v>0</v>
      </c>
      <c r="AQ69" s="119">
        <f>_xll.DBRW(pFact,pCompany,AQ$3,AQ$1,$F$1,$A69,"Month")</f>
        <v>0</v>
      </c>
      <c r="AR69" s="119">
        <f>_xll.DBRW(pFact,pCompany,AR$3,AR$1,$F$1,$A69,"Month")</f>
        <v>0</v>
      </c>
      <c r="AS69" s="119">
        <f>_xll.DBRW(pFact,pCompany,AS$3,AS$1,$F$1,$A69,"Month")</f>
        <v>1159.8</v>
      </c>
      <c r="AT69" s="119">
        <f>_xll.DBRW(pFact,pCompany,AT$3,AT$1,$F$1,$A69,"Month")</f>
        <v>0</v>
      </c>
      <c r="AU69" s="119">
        <f>_xll.DBRW(pFact,pCompany,AU$3,AU$1,$F$1,$A69,"Month")</f>
        <v>0</v>
      </c>
      <c r="AV69" s="119">
        <f>_xll.DBRW(pFact,pCompany,AV$3,AV$1,$F$1,$A69,"Month")</f>
        <v>0</v>
      </c>
      <c r="AW69" s="119">
        <f>_xll.DBRW(pFact,pCompany,AW$3,AW$1,$F$1,$A69,"Month")</f>
        <v>0</v>
      </c>
      <c r="AX69" s="119">
        <f>_xll.DBRW(pFact,pCompany,AX$3,AX$1,$F$1,$A69,"Month")</f>
        <v>0</v>
      </c>
      <c r="AY69" s="119">
        <f>_xll.DBRW(pFact,pCompany,AY$3,AY$1,$F$1,$A69,"Month")</f>
        <v>0</v>
      </c>
      <c r="AZ69" s="119">
        <f>_xll.DBRW(pFact,pCompany,AZ$3,AZ$1,$F$1,$A69,"Month")</f>
        <v>-105629.41788969</v>
      </c>
      <c r="BA69" s="119"/>
      <c r="BB69" s="119">
        <f t="shared" si="84"/>
        <v>0</v>
      </c>
      <c r="BC69" s="119">
        <f t="shared" si="85"/>
        <v>1159.8</v>
      </c>
      <c r="BD69" s="119">
        <f t="shared" si="86"/>
        <v>0</v>
      </c>
      <c r="BE69" s="119">
        <f t="shared" si="87"/>
        <v>-105629.41788969</v>
      </c>
      <c r="BF69" s="121">
        <f>SUM(BB69:BE69)</f>
        <v>-104469.61788968999</v>
      </c>
      <c r="BG69" s="119"/>
      <c r="BH69" s="119">
        <f>_xll.DBRW(pFact,pCompany,BH$3,BH$1,$F$1,$A69,"Month")</f>
        <v>0</v>
      </c>
      <c r="BI69" s="119">
        <f>_xll.DBRW(pFact,pCompany,BI$3,BI$1,$F$1,$A69,"Month")</f>
        <v>0</v>
      </c>
      <c r="BJ69" s="119">
        <f>_xll.DBRW(pFact,pCompany,BJ$3,BJ$1,$F$1,$A69,"Month")</f>
        <v>0</v>
      </c>
      <c r="BK69" s="119">
        <f>_xll.DBRW(pFact,pCompany,BK$3,BK$1,$F$1,$A69,"Month")</f>
        <v>0</v>
      </c>
      <c r="BL69" s="119">
        <f>_xll.DBRW(pFact,pCompany,BL$3,BL$1,$F$1,$A69,"Month")</f>
        <v>0</v>
      </c>
      <c r="BM69" s="119">
        <f>_xll.DBRW(pFact,pCompany,BM$3,BM$1,$F$1,$A69,"Month")</f>
        <v>0</v>
      </c>
      <c r="BN69" s="119">
        <f>_xll.DBRW(pFact,pCompany,BN$3,BN$1,$F$1,$A69,"Month")</f>
        <v>0</v>
      </c>
      <c r="BO69" s="119">
        <f>_xll.DBRW(pFact,pCompany,BO$3,BO$1,$F$1,$A69,"Month")</f>
        <v>0</v>
      </c>
      <c r="BP69" s="119">
        <f>_xll.DBRW(pFact,pCompany,BP$3,BP$1,$F$1,$A69,"Month")</f>
        <v>0</v>
      </c>
      <c r="BQ69" s="119">
        <f>_xll.DBRW(pFact,pCompany,BQ$3,BQ$1,$F$1,$A69,"Month")</f>
        <v>0</v>
      </c>
      <c r="BR69" s="119">
        <f>_xll.DBRW(pFact,pCompany,BR$3,BR$1,$F$1,$A69,"Month")</f>
        <v>8.1143000000000007E-2</v>
      </c>
      <c r="BS69" s="119">
        <f>_xll.DBRW(pFact,pCompany,BS$3,BS$1,$F$1,$A69,"Month")</f>
        <v>0</v>
      </c>
      <c r="BT69" s="119"/>
      <c r="BU69" s="119">
        <f t="shared" si="88"/>
        <v>0</v>
      </c>
      <c r="BV69" s="119">
        <f t="shared" si="89"/>
        <v>0</v>
      </c>
      <c r="BW69" s="119">
        <f t="shared" si="90"/>
        <v>0</v>
      </c>
      <c r="BX69" s="119">
        <f t="shared" si="91"/>
        <v>8.1143000000000007E-2</v>
      </c>
      <c r="BY69" s="121">
        <f>SUM(BU69:BX69)</f>
        <v>8.1143000000000007E-2</v>
      </c>
      <c r="BZ69" s="119"/>
      <c r="CA69" s="119">
        <f>_xll.DBRW(pFact,pCompany,CA$3,CA$1,$F$1,$A69,"Month")</f>
        <v>99113.623946910069</v>
      </c>
      <c r="CB69" s="119">
        <f>_xll.DBRW(pFact,pCompany,CB$3,CB$1,$F$1,$A69,"Month")</f>
        <v>-309333.55743456999</v>
      </c>
      <c r="CC69" s="119">
        <f>_xll.DBRW(pFact,pCompany,CC$3,CC$1,$F$1,$A69,"Month")</f>
        <v>0</v>
      </c>
    </row>
    <row r="70" spans="1:81" ht="15" customHeight="1" x14ac:dyDescent="0.3">
      <c r="A70" s="17" t="s">
        <v>564</v>
      </c>
      <c r="B70" s="6" t="s">
        <v>118</v>
      </c>
      <c r="C70" s="51" t="s">
        <v>47</v>
      </c>
      <c r="D70" s="51"/>
      <c r="E70" s="17">
        <v>59</v>
      </c>
      <c r="F70" s="8" t="s">
        <v>563</v>
      </c>
      <c r="G70" s="109">
        <f>_xll.DBRW(pFact,pCompany,G$3,G$1,$F$1,$A70,"Month")</f>
        <v>-66316.541681350005</v>
      </c>
      <c r="H70" s="109">
        <f>_xll.DBRW(pFact,pCompany,H$3,H$1,$F$1,$A70,"Month")</f>
        <v>-66603.366069280019</v>
      </c>
      <c r="I70" s="109">
        <f>_xll.DBRW(pFact,pCompany,I$3,I$1,$F$1,$A70,"Month")</f>
        <v>-80911.9255175</v>
      </c>
      <c r="J70" s="110"/>
      <c r="K70" s="117">
        <f>_xll.DBRW(pFact,pCompany,K$3,K$1,$F$1,$A70,"Month")</f>
        <v>-70280.782567049988</v>
      </c>
      <c r="L70" s="109">
        <f>_xll.DBRW(pFact,pCompany,$K$3,L$1,$F$1,$A70,"Month")</f>
        <v>-64298.246958589996</v>
      </c>
      <c r="M70" s="109">
        <f>_xll.DBRW(pFact,pCompany,M$3,M$1,$F$1,$A70,"Month")</f>
        <v>-54055.674818620006</v>
      </c>
      <c r="N70" s="109">
        <f t="shared" si="79"/>
        <v>-5982.5356084599916</v>
      </c>
      <c r="O70" s="110"/>
      <c r="P70" s="109">
        <f t="shared" si="30"/>
        <v>-151192.70808454999</v>
      </c>
      <c r="Q70" s="109">
        <f t="shared" si="31"/>
        <v>-134238.19922496</v>
      </c>
      <c r="R70" s="109">
        <f t="shared" si="32"/>
        <v>-112905.4985939</v>
      </c>
      <c r="S70" s="109">
        <f>(P70-Q70)</f>
        <v>-16954.508859589987</v>
      </c>
      <c r="T70" s="109"/>
      <c r="U70" s="110"/>
      <c r="V70" s="112">
        <f>_xll.DBRW(pFact,pCompany,V$3,V$1,$F$1,$A70,"Month")</f>
        <v>-80911.9255175</v>
      </c>
      <c r="W70" s="112">
        <f>_xll.DBRW(pFact,pCompany,W$3,W$1,$F$1,$A70,"Month")</f>
        <v>-70280.782567049988</v>
      </c>
      <c r="X70" s="112">
        <f>_xll.DBRW(pFact,pCompany,X$3,X$1,$F$1,$A70,"Month")</f>
        <v>0</v>
      </c>
      <c r="Y70" s="112">
        <f>_xll.DBRW(pFact,pCompany,Y$3,Y$1,$F$1,$A70,"Month")</f>
        <v>0</v>
      </c>
      <c r="Z70" s="112">
        <f>_xll.DBRW(pFact,pCompany,Z$3,Z$1,$F$1,$A70,"Month")</f>
        <v>0</v>
      </c>
      <c r="AA70" s="112">
        <f>_xll.DBRW(pFact,pCompany,AA$3,AA$1,$F$1,$A70,"Month")</f>
        <v>0</v>
      </c>
      <c r="AB70" s="112">
        <f>_xll.DBRW(pFact,pCompany,AB$3,AB$1,$F$1,$A70,"Month")</f>
        <v>0</v>
      </c>
      <c r="AC70" s="112">
        <f>_xll.DBRW(pFact,pCompany,AC$3,AC$1,$F$1,$A70,"Month")</f>
        <v>0</v>
      </c>
      <c r="AD70" s="112">
        <f>_xll.DBRW(pFact,pCompany,AD$3,AD$1,$F$1,$A70,"Month")</f>
        <v>0</v>
      </c>
      <c r="AE70" s="112">
        <f>_xll.DBRW(pFact,pCompany,AE$3,AE$1,$F$1,$A70,"Month")</f>
        <v>0</v>
      </c>
      <c r="AF70" s="112">
        <f>_xll.DBRW(pFact,pCompany,AF$3,AF$1,$F$1,$A70,"Month")</f>
        <v>0</v>
      </c>
      <c r="AG70" s="112">
        <f>_xll.DBRW(pFact,pCompany,AG$3,AG$1,$F$1,$A70,"Month")</f>
        <v>0</v>
      </c>
      <c r="AH70" s="115"/>
      <c r="AI70" s="109">
        <f t="shared" si="80"/>
        <v>-151192.70808454999</v>
      </c>
      <c r="AJ70" s="109">
        <f t="shared" si="81"/>
        <v>0</v>
      </c>
      <c r="AK70" s="109">
        <f t="shared" si="82"/>
        <v>0</v>
      </c>
      <c r="AL70" s="109">
        <f t="shared" si="83"/>
        <v>0</v>
      </c>
      <c r="AM70" s="118">
        <f>SUM(AI70:AL70)</f>
        <v>-151192.70808454999</v>
      </c>
      <c r="AN70" s="110">
        <f t="shared" si="36"/>
        <v>0</v>
      </c>
      <c r="AO70" s="116">
        <f>_xll.DBRW(pFact,pCompany,AO$3,AO$1,$F$1,$A70,"Month")</f>
        <v>-58849.823775280005</v>
      </c>
      <c r="AP70" s="116">
        <f>_xll.DBRW(pFact,pCompany,AP$3,AP$1,$F$1,$A70,"Month")</f>
        <v>-54055.674818620006</v>
      </c>
      <c r="AQ70" s="116">
        <f>_xll.DBRW(pFact,pCompany,AQ$3,AQ$1,$F$1,$A70,"Month")</f>
        <v>-78780.859567360007</v>
      </c>
      <c r="AR70" s="116">
        <f>_xll.DBRW(pFact,pCompany,AR$3,AR$1,$F$1,$A70,"Month")</f>
        <v>-72401.773986979999</v>
      </c>
      <c r="AS70" s="116">
        <f>_xll.DBRW(pFact,pCompany,AS$3,AS$1,$F$1,$A70,"Month")</f>
        <v>-64043.267934340009</v>
      </c>
      <c r="AT70" s="116">
        <f>_xll.DBRW(pFact,pCompany,AT$3,AT$1,$F$1,$A70,"Month")</f>
        <v>-67467.494713220018</v>
      </c>
      <c r="AU70" s="116">
        <f>_xll.DBRW(pFact,pCompany,AU$3,AU$1,$F$1,$A70,"Month")</f>
        <v>-77792.341247019984</v>
      </c>
      <c r="AV70" s="116">
        <f>_xll.DBRW(pFact,pCompany,AV$3,AV$1,$F$1,$A70,"Month")</f>
        <v>-84747.09446267999</v>
      </c>
      <c r="AW70" s="116">
        <f>_xll.DBRW(pFact,pCompany,AW$3,AW$1,$F$1,$A70,"Month")</f>
        <v>-73877.700854620009</v>
      </c>
      <c r="AX70" s="116">
        <f>_xll.DBRW(pFact,pCompany,AX$3,AX$1,$F$1,$A70,"Month")</f>
        <v>-69319.166728029988</v>
      </c>
      <c r="AY70" s="116">
        <f>_xll.DBRW(pFact,pCompany,AY$3,AY$1,$F$1,$A70,"Month")</f>
        <v>-66316.541681350005</v>
      </c>
      <c r="AZ70" s="116">
        <f>_xll.DBRW(pFact,pCompany,AZ$3,AZ$1,$F$1,$A70,"Month")</f>
        <v>-66603.366069280019</v>
      </c>
      <c r="BA70" s="115"/>
      <c r="BB70" s="109">
        <f t="shared" si="84"/>
        <v>-191686.35816126002</v>
      </c>
      <c r="BC70" s="109">
        <f t="shared" si="85"/>
        <v>-203912.53663454004</v>
      </c>
      <c r="BD70" s="109">
        <f t="shared" si="86"/>
        <v>-236417.13656432001</v>
      </c>
      <c r="BE70" s="109">
        <f t="shared" si="87"/>
        <v>-202239.07447866001</v>
      </c>
      <c r="BF70" s="118">
        <f>SUM(BB70:BE70)</f>
        <v>-834255.10583878006</v>
      </c>
      <c r="BG70" s="115"/>
      <c r="BH70" s="116">
        <f>_xll.DBRW(pFact,pCompany,BH$3,BH$1,$F$1,$A70,"Month")</f>
        <v>-69939.952266370005</v>
      </c>
      <c r="BI70" s="116">
        <f>_xll.DBRW(pFact,pCompany,BI$3,BI$1,$F$1,$A70,"Month")</f>
        <v>-64298.246958589996</v>
      </c>
      <c r="BJ70" s="116">
        <f>_xll.DBRW(pFact,pCompany,BJ$3,BJ$1,$F$1,$A70,"Month")</f>
        <v>-70492.866361010005</v>
      </c>
      <c r="BK70" s="116">
        <f>_xll.DBRW(pFact,pCompany,BK$3,BK$1,$F$1,$A70,"Month")</f>
        <v>-76249.382488489995</v>
      </c>
      <c r="BL70" s="116">
        <f>_xll.DBRW(pFact,pCompany,BL$3,BL$1,$F$1,$A70,"Month")</f>
        <v>-73604.83475917</v>
      </c>
      <c r="BM70" s="116">
        <f>_xll.DBRW(pFact,pCompany,BM$3,BM$1,$F$1,$A70,"Month")</f>
        <v>-71031.468638639999</v>
      </c>
      <c r="BN70" s="116">
        <f>_xll.DBRW(pFact,pCompany,BN$3,BN$1,$F$1,$A70,"Month")</f>
        <v>-88282.149737910004</v>
      </c>
      <c r="BO70" s="116">
        <f>_xll.DBRW(pFact,pCompany,BO$3,BO$1,$F$1,$A70,"Month")</f>
        <v>-91142.362724060004</v>
      </c>
      <c r="BP70" s="116">
        <f>_xll.DBRW(pFact,pCompany,BP$3,BP$1,$F$1,$A70,"Month")</f>
        <v>-88173.282841659995</v>
      </c>
      <c r="BQ70" s="116">
        <f>_xll.DBRW(pFact,pCompany,BQ$3,BQ$1,$F$1,$A70,"Month")</f>
        <v>-72560.405153319996</v>
      </c>
      <c r="BR70" s="116">
        <f>_xll.DBRW(pFact,pCompany,BR$3,BR$1,$F$1,$A70,"Month")</f>
        <v>-79263.751395539992</v>
      </c>
      <c r="BS70" s="116">
        <f>_xll.DBRW(pFact,pCompany,BS$3,BS$1,$F$1,$A70,"Month")</f>
        <v>-84584.454910150002</v>
      </c>
      <c r="BT70" s="115"/>
      <c r="BU70" s="109">
        <f t="shared" si="88"/>
        <v>-204731.06558597001</v>
      </c>
      <c r="BV70" s="109">
        <f t="shared" si="89"/>
        <v>-220885.68588629999</v>
      </c>
      <c r="BW70" s="109">
        <f t="shared" si="90"/>
        <v>-267597.79530363</v>
      </c>
      <c r="BX70" s="109">
        <f t="shared" si="91"/>
        <v>-236408.61145900999</v>
      </c>
      <c r="BY70" s="118">
        <f>SUM(BU70:BX70)</f>
        <v>-929623.15823491011</v>
      </c>
      <c r="BZ70" s="110"/>
      <c r="CA70" s="116">
        <f>_xll.DBRW(pFact,pCompany,CA$3,CA$1,$F$1,$A70,"Month")</f>
        <v>-435326.44952119002</v>
      </c>
      <c r="CB70" s="116">
        <f>_xll.DBRW(pFact,pCompany,CB$3,CB$1,$F$1,$A70,"Month")</f>
        <v>-246534.53761259996</v>
      </c>
      <c r="CC70" s="116">
        <f>_xll.DBRW(pFact,pCompany,CC$3,CC$1,$F$1,$A70,"Month")</f>
        <v>0</v>
      </c>
    </row>
    <row r="71" spans="1:81" ht="15" customHeight="1" x14ac:dyDescent="0.3">
      <c r="A71" s="17" t="str">
        <f>_xll.DIMNM(pAccounts,_xll.DIMIX(pAccounts,$F71))</f>
        <v>L1_GDS Costs</v>
      </c>
      <c r="B71" t="s">
        <v>119</v>
      </c>
      <c r="C71" t="s">
        <v>47</v>
      </c>
      <c r="D71"/>
      <c r="E71" s="17">
        <v>60</v>
      </c>
      <c r="F71" s="8" t="s">
        <v>120</v>
      </c>
      <c r="G71" s="124">
        <f>_xll.DBRW(pFact,pCompany,G$3,G$1,$F$1,$A71,"Month")</f>
        <v>-7677.8423649800006</v>
      </c>
      <c r="H71" s="124">
        <f>_xll.DBRW(pFact,pCompany,H$3,H$1,$F$1,$A71,"Month")</f>
        <v>-6496.3186750000004</v>
      </c>
      <c r="I71" s="124">
        <f>_xll.DBRW(pFact,pCompany,I$3,I$1,$F$1,$A71,"Month")</f>
        <v>-8677.4600176700005</v>
      </c>
      <c r="J71" s="110"/>
      <c r="K71" s="123">
        <f>_xll.DBRW(pFact,pCompany,K$3,K$1,$F$1,$A71,"Month")</f>
        <v>-6351.3141009999999</v>
      </c>
      <c r="L71" s="124">
        <f>_xll.DBRW(pFact,pCompany,$K$3,L$1,$F$1,$A71,"Month")</f>
        <v>-5919.2679202862892</v>
      </c>
      <c r="M71" s="124">
        <f>_xll.DBRW(pFact,pCompany,M$3,M$1,$F$1,$A71,"Month")</f>
        <v>-5233.9392440000001</v>
      </c>
      <c r="N71" s="124">
        <f t="shared" si="79"/>
        <v>-432.04618071371078</v>
      </c>
      <c r="O71" s="110"/>
      <c r="P71" s="124">
        <f t="shared" si="30"/>
        <v>-15028.77411867</v>
      </c>
      <c r="Q71" s="124">
        <f t="shared" si="31"/>
        <v>-12130.051603088066</v>
      </c>
      <c r="R71" s="124">
        <f t="shared" si="32"/>
        <v>-9800.7439586</v>
      </c>
      <c r="S71" s="124">
        <f>(P71-Q71)</f>
        <v>-2898.7225155819342</v>
      </c>
      <c r="T71" s="109"/>
      <c r="U71" s="110"/>
      <c r="V71" s="122">
        <f>_xll.DBRW(pFact,pCompany,V$3,V$1,$F$1,$A71,"Month")</f>
        <v>-8677.4600176700005</v>
      </c>
      <c r="W71" s="122">
        <f>_xll.DBRW(pFact,pCompany,W$3,W$1,$F$1,$A71,"Month")</f>
        <v>-6351.3141009999999</v>
      </c>
      <c r="X71" s="122">
        <f>_xll.DBRW(pFact,pCompany,X$3,X$1,$F$1,$A71,"Month")</f>
        <v>0</v>
      </c>
      <c r="Y71" s="122">
        <f>_xll.DBRW(pFact,pCompany,Y$3,Y$1,$F$1,$A71,"Month")</f>
        <v>0</v>
      </c>
      <c r="Z71" s="122">
        <f>_xll.DBRW(pFact,pCompany,Z$3,Z$1,$F$1,$A71,"Month")</f>
        <v>0</v>
      </c>
      <c r="AA71" s="122">
        <f>_xll.DBRW(pFact,pCompany,AA$3,AA$1,$F$1,$A71,"Month")</f>
        <v>0</v>
      </c>
      <c r="AB71" s="122">
        <f>_xll.DBRW(pFact,pCompany,AB$3,AB$1,$F$1,$A71,"Month")</f>
        <v>0</v>
      </c>
      <c r="AC71" s="122">
        <f>_xll.DBRW(pFact,pCompany,AC$3,AC$1,$F$1,$A71,"Month")</f>
        <v>0</v>
      </c>
      <c r="AD71" s="122">
        <f>_xll.DBRW(pFact,pCompany,AD$3,AD$1,$F$1,$A71,"Month")</f>
        <v>0</v>
      </c>
      <c r="AE71" s="122">
        <f>_xll.DBRW(pFact,pCompany,AE$3,AE$1,$F$1,$A71,"Month")</f>
        <v>0</v>
      </c>
      <c r="AF71" s="122">
        <f>_xll.DBRW(pFact,pCompany,AF$3,AF$1,$F$1,$A71,"Month")</f>
        <v>0</v>
      </c>
      <c r="AG71" s="122">
        <f>_xll.DBRW(pFact,pCompany,AG$3,AG$1,$F$1,$A71,"Month")</f>
        <v>0</v>
      </c>
      <c r="AH71" s="115"/>
      <c r="AI71" s="124">
        <f t="shared" si="80"/>
        <v>-15028.77411867</v>
      </c>
      <c r="AJ71" s="124">
        <f t="shared" si="81"/>
        <v>0</v>
      </c>
      <c r="AK71" s="124">
        <f t="shared" si="82"/>
        <v>0</v>
      </c>
      <c r="AL71" s="124">
        <f t="shared" si="83"/>
        <v>0</v>
      </c>
      <c r="AM71" s="125">
        <f>SUM(AI71:AL71)</f>
        <v>-15028.77411867</v>
      </c>
      <c r="AN71" s="110">
        <f t="shared" si="36"/>
        <v>0</v>
      </c>
      <c r="AO71" s="126">
        <f>_xll.DBRW(pFact,pCompany,AO$3,AO$1,$F$1,$A71,"Month")</f>
        <v>-4566.8047146000008</v>
      </c>
      <c r="AP71" s="126">
        <f>_xll.DBRW(pFact,pCompany,AP$3,AP$1,$F$1,$A71,"Month")</f>
        <v>-5233.9392440000001</v>
      </c>
      <c r="AQ71" s="126">
        <f>_xll.DBRW(pFact,pCompany,AQ$3,AQ$1,$F$1,$A71,"Month")</f>
        <v>-6266.7967860000008</v>
      </c>
      <c r="AR71" s="126">
        <f>_xll.DBRW(pFact,pCompany,AR$3,AR$1,$F$1,$A71,"Month")</f>
        <v>-5329.837439760001</v>
      </c>
      <c r="AS71" s="126">
        <f>_xll.DBRW(pFact,pCompany,AS$3,AS$1,$F$1,$A71,"Month")</f>
        <v>-5937.504868</v>
      </c>
      <c r="AT71" s="126">
        <f>_xll.DBRW(pFact,pCompany,AT$3,AT$1,$F$1,$A71,"Month")</f>
        <v>-5188.5156180000004</v>
      </c>
      <c r="AU71" s="126">
        <f>_xll.DBRW(pFact,pCompany,AU$3,AU$1,$F$1,$A71,"Month")</f>
        <v>-5987.5387600000004</v>
      </c>
      <c r="AV71" s="126">
        <f>_xll.DBRW(pFact,pCompany,AV$3,AV$1,$F$1,$A71,"Month")</f>
        <v>-6408.489763999999</v>
      </c>
      <c r="AW71" s="126">
        <f>_xll.DBRW(pFact,pCompany,AW$3,AW$1,$F$1,$A71,"Month")</f>
        <v>-5912.2876489999999</v>
      </c>
      <c r="AX71" s="126">
        <f>_xll.DBRW(pFact,pCompany,AX$3,AX$1,$F$1,$A71,"Month")</f>
        <v>-5761.527145</v>
      </c>
      <c r="AY71" s="126">
        <f>_xll.DBRW(pFact,pCompany,AY$3,AY$1,$F$1,$A71,"Month")</f>
        <v>-7677.8423649800006</v>
      </c>
      <c r="AZ71" s="126">
        <f>_xll.DBRW(pFact,pCompany,AZ$3,AZ$1,$F$1,$A71,"Month")</f>
        <v>-6496.3186750000004</v>
      </c>
      <c r="BA71" s="115"/>
      <c r="BB71" s="124">
        <f t="shared" si="84"/>
        <v>-16067.540744600001</v>
      </c>
      <c r="BC71" s="124">
        <f t="shared" si="85"/>
        <v>-16455.857925760003</v>
      </c>
      <c r="BD71" s="124">
        <f t="shared" si="86"/>
        <v>-18308.316172999999</v>
      </c>
      <c r="BE71" s="124">
        <f t="shared" si="87"/>
        <v>-19935.688184980001</v>
      </c>
      <c r="BF71" s="125">
        <f>SUM(BB71:BE71)</f>
        <v>-70767.403028340006</v>
      </c>
      <c r="BG71" s="115"/>
      <c r="BH71" s="126">
        <f>_xll.DBRW(pFact,pCompany,BH$3,BH$1,$F$1,$A71,"Month")</f>
        <v>-6210.7836828017771</v>
      </c>
      <c r="BI71" s="126">
        <f>_xll.DBRW(pFact,pCompany,BI$3,BI$1,$F$1,$A71,"Month")</f>
        <v>-5919.2679202862892</v>
      </c>
      <c r="BJ71" s="126">
        <f>_xll.DBRW(pFact,pCompany,BJ$3,BJ$1,$F$1,$A71,"Month")</f>
        <v>-6155.4418192456415</v>
      </c>
      <c r="BK71" s="126">
        <f>_xll.DBRW(pFact,pCompany,BK$3,BK$1,$F$1,$A71,"Month")</f>
        <v>-6092.8556087899997</v>
      </c>
      <c r="BL71" s="126">
        <f>_xll.DBRW(pFact,pCompany,BL$3,BL$1,$F$1,$A71,"Month")</f>
        <v>-6331.7015079499997</v>
      </c>
      <c r="BM71" s="126">
        <f>_xll.DBRW(pFact,pCompany,BM$3,BM$1,$F$1,$A71,"Month")</f>
        <v>-6165.5661437899998</v>
      </c>
      <c r="BN71" s="126">
        <f>_xll.DBRW(pFact,pCompany,BN$3,BN$1,$F$1,$A71,"Month")</f>
        <v>-6282.0073210699993</v>
      </c>
      <c r="BO71" s="126">
        <f>_xll.DBRW(pFact,pCompany,BO$3,BO$1,$F$1,$A71,"Month")</f>
        <v>-6270.6037011499993</v>
      </c>
      <c r="BP71" s="126">
        <f>_xll.DBRW(pFact,pCompany,BP$3,BP$1,$F$1,$A71,"Month")</f>
        <v>-6241.5194871500007</v>
      </c>
      <c r="BQ71" s="126">
        <f>_xll.DBRW(pFact,pCompany,BQ$3,BQ$1,$F$1,$A71,"Month")</f>
        <v>-5287.6448870700006</v>
      </c>
      <c r="BR71" s="126">
        <f>_xll.DBRW(pFact,pCompany,BR$3,BR$1,$F$1,$A71,"Month")</f>
        <v>-5395.3094632299999</v>
      </c>
      <c r="BS71" s="126">
        <f>_xll.DBRW(pFact,pCompany,BS$3,BS$1,$F$1,$A71,"Month")</f>
        <v>-5425.8482285099999</v>
      </c>
      <c r="BT71" s="115"/>
      <c r="BU71" s="124">
        <f t="shared" si="88"/>
        <v>-18285.493422333708</v>
      </c>
      <c r="BV71" s="124">
        <f t="shared" si="89"/>
        <v>-18590.123260529999</v>
      </c>
      <c r="BW71" s="124">
        <f t="shared" si="90"/>
        <v>-18794.130509369999</v>
      </c>
      <c r="BX71" s="124">
        <f t="shared" si="91"/>
        <v>-16108.80257881</v>
      </c>
      <c r="BY71" s="125">
        <f>SUM(BU71:BX71)</f>
        <v>-71778.549771043705</v>
      </c>
      <c r="BZ71" s="110"/>
      <c r="CA71" s="126">
        <f>_xll.DBRW(pFact,pCompany,CA$3,CA$1,$F$1,$A71,"Month")</f>
        <v>-46915.280804000002</v>
      </c>
      <c r="CB71" s="126">
        <f>_xll.DBRW(pFact,pCompany,CB$3,CB$1,$F$1,$A71,"Month")</f>
        <v>0</v>
      </c>
      <c r="CC71" s="126">
        <f>_xll.DBRW(pFact,pCompany,CC$3,CC$1,$F$1,$A71,"Month")</f>
        <v>0</v>
      </c>
    </row>
    <row r="72" spans="1:81" ht="15" customHeight="1" x14ac:dyDescent="0.3">
      <c r="A72" s="17" t="str">
        <f>_xll.DIMNM(pAccounts,_xll.DIMIX(pAccounts,$F72))</f>
        <v/>
      </c>
      <c r="E72" s="17">
        <v>61</v>
      </c>
      <c r="F72" s="20"/>
      <c r="G72" s="144">
        <f>(((((((((G51+G58)+G59)+G60)+G61)+G62)+G63)+G66)+G70)+G71)</f>
        <v>974770.74620563665</v>
      </c>
      <c r="H72" s="144">
        <f>(((((((((H51+H58)+H59)+H60)+H61)+H62)+H63)+H66)+H70)+H71)</f>
        <v>1313065.1706944399</v>
      </c>
      <c r="I72" s="144">
        <f>(((((((((I51+I58)+I59)+I60)+I61)+I62)+I63)+I66)+I70)+I71)</f>
        <v>1094850.6569629437</v>
      </c>
      <c r="J72" s="110"/>
      <c r="K72" s="143">
        <f>(((((((((K51+K58)+K59)+K60)+K61)+K62)+K63)+K66)+K70)+K71)</f>
        <v>976075.31312406086</v>
      </c>
      <c r="L72" s="144">
        <f>(((((((((L51+L58)+L59)+L60)+L61)+L62)+L63)+L66)+L70)+L71)</f>
        <v>1095101.6906450805</v>
      </c>
      <c r="M72" s="144">
        <f>(((((((((M51+M58)+M59)+M60)+M61)+M62)+M63)+M66)+M70)+M71)</f>
        <v>745983.91324416758</v>
      </c>
      <c r="N72" s="144">
        <f>(((((((((N51+N58)+N59)+N60)+N61)+N62)+N63)+N66)+N70)+N71)</f>
        <v>-119026.37752101984</v>
      </c>
      <c r="O72" s="110"/>
      <c r="P72" s="144">
        <f t="shared" si="30"/>
        <v>2070925.9700870046</v>
      </c>
      <c r="Q72" s="144">
        <f t="shared" si="31"/>
        <v>2277240.802366856</v>
      </c>
      <c r="R72" s="144">
        <f t="shared" si="32"/>
        <v>1552175.1580795825</v>
      </c>
      <c r="S72" s="144">
        <f>(((((((((S51+S58)+S59)+S60)+S61)+S62)+S63)+S66)+S70)+S71)</f>
        <v>-206314.83227985189</v>
      </c>
      <c r="T72" s="145"/>
      <c r="U72" s="110"/>
      <c r="V72" s="146">
        <f t="shared" ref="V72:AG72" si="92">(((((((((V51+V58)+V59)+V60)+V61)+V62)+V63)+V66)+V70)+V71)</f>
        <v>1094850.6569629437</v>
      </c>
      <c r="W72" s="146">
        <f t="shared" si="92"/>
        <v>976075.31312406086</v>
      </c>
      <c r="X72" s="146">
        <f t="shared" si="92"/>
        <v>0</v>
      </c>
      <c r="Y72" s="146">
        <f t="shared" si="92"/>
        <v>0</v>
      </c>
      <c r="Z72" s="146">
        <f t="shared" si="92"/>
        <v>0</v>
      </c>
      <c r="AA72" s="146">
        <f t="shared" si="92"/>
        <v>0</v>
      </c>
      <c r="AB72" s="146">
        <f t="shared" si="92"/>
        <v>0</v>
      </c>
      <c r="AC72" s="146">
        <f t="shared" si="92"/>
        <v>0</v>
      </c>
      <c r="AD72" s="146">
        <f t="shared" si="92"/>
        <v>0</v>
      </c>
      <c r="AE72" s="146">
        <f t="shared" si="92"/>
        <v>0</v>
      </c>
      <c r="AF72" s="146">
        <f t="shared" si="92"/>
        <v>0</v>
      </c>
      <c r="AG72" s="146">
        <f t="shared" si="92"/>
        <v>0</v>
      </c>
      <c r="AH72" s="115"/>
      <c r="AI72" s="144">
        <f t="shared" si="80"/>
        <v>2070925.9700870046</v>
      </c>
      <c r="AJ72" s="144">
        <f t="shared" si="81"/>
        <v>0</v>
      </c>
      <c r="AK72" s="144">
        <f t="shared" si="82"/>
        <v>0</v>
      </c>
      <c r="AL72" s="144">
        <f t="shared" si="83"/>
        <v>0</v>
      </c>
      <c r="AM72" s="144">
        <f>(((((((((AM51+AM58)+AM59)+AM60)+AM61)+AM62)+AM63)+AM66)+AM70)+AM71)</f>
        <v>1611153.4729667804</v>
      </c>
      <c r="AN72" s="110">
        <f t="shared" si="36"/>
        <v>-459772.49712022417</v>
      </c>
      <c r="AO72" s="144">
        <f t="shared" ref="AO72:AZ72" si="93">(((((((((AO51+AO58)+AO59)+AO60)+AO61)+AO62)+AO63)+AO66)+AO70)+AO71)</f>
        <v>806191.24483541492</v>
      </c>
      <c r="AP72" s="144">
        <f t="shared" si="93"/>
        <v>745983.91324416758</v>
      </c>
      <c r="AQ72" s="144">
        <f t="shared" si="93"/>
        <v>916202.39302634657</v>
      </c>
      <c r="AR72" s="144">
        <f t="shared" si="93"/>
        <v>807185.2918471765</v>
      </c>
      <c r="AS72" s="144">
        <f t="shared" si="93"/>
        <v>795381.56154618808</v>
      </c>
      <c r="AT72" s="144">
        <f t="shared" si="93"/>
        <v>810957.86411409546</v>
      </c>
      <c r="AU72" s="144">
        <f t="shared" si="93"/>
        <v>1030089.7548465154</v>
      </c>
      <c r="AV72" s="144">
        <f t="shared" si="93"/>
        <v>898784.98001829814</v>
      </c>
      <c r="AW72" s="144">
        <f t="shared" si="93"/>
        <v>906574.53561587865</v>
      </c>
      <c r="AX72" s="144">
        <f t="shared" si="93"/>
        <v>831829.87698866753</v>
      </c>
      <c r="AY72" s="144">
        <f t="shared" si="93"/>
        <v>974770.74620563665</v>
      </c>
      <c r="AZ72" s="144">
        <f t="shared" si="93"/>
        <v>1313065.1706944399</v>
      </c>
      <c r="BA72" s="115"/>
      <c r="BB72" s="144">
        <f t="shared" si="84"/>
        <v>2468377.5511059291</v>
      </c>
      <c r="BC72" s="144">
        <f t="shared" si="85"/>
        <v>2413524.7175074602</v>
      </c>
      <c r="BD72" s="144">
        <f t="shared" si="86"/>
        <v>2835449.2704806924</v>
      </c>
      <c r="BE72" s="144">
        <f t="shared" si="87"/>
        <v>3119665.793888744</v>
      </c>
      <c r="BF72" s="144">
        <f>(((((((((BF51+BF58)+BF59)+BF60)+BF61)+BF62)+BF63)+BF66)+BF70)+BF71)</f>
        <v>8572250.879086718</v>
      </c>
      <c r="BG72" s="115"/>
      <c r="BH72" s="144">
        <f t="shared" ref="BH72:BS72" si="94">(((((((((BH51+BH58)+BH59)+BH60)+BH61)+BH62)+BH63)+BH66)+BH70)+BH71)</f>
        <v>1182139.1117217755</v>
      </c>
      <c r="BI72" s="144">
        <f t="shared" si="94"/>
        <v>1095101.6906450805</v>
      </c>
      <c r="BJ72" s="144">
        <f t="shared" si="94"/>
        <v>1269513.2345507385</v>
      </c>
      <c r="BK72" s="144">
        <f t="shared" si="94"/>
        <v>1381299.2621984461</v>
      </c>
      <c r="BL72" s="144">
        <f t="shared" si="94"/>
        <v>1259002.9293321683</v>
      </c>
      <c r="BM72" s="144">
        <f t="shared" si="94"/>
        <v>1221697.4447078414</v>
      </c>
      <c r="BN72" s="144">
        <f t="shared" si="94"/>
        <v>1475388.5810600512</v>
      </c>
      <c r="BO72" s="144">
        <f t="shared" si="94"/>
        <v>1453240.6440542405</v>
      </c>
      <c r="BP72" s="144">
        <f t="shared" si="94"/>
        <v>1412815.2444334694</v>
      </c>
      <c r="BQ72" s="144">
        <f t="shared" si="94"/>
        <v>1151436.6805243411</v>
      </c>
      <c r="BR72" s="144">
        <f t="shared" si="94"/>
        <v>1273554.5455507617</v>
      </c>
      <c r="BS72" s="144">
        <f t="shared" si="94"/>
        <v>1310835.1382472294</v>
      </c>
      <c r="BT72" s="115"/>
      <c r="BU72" s="144">
        <f t="shared" si="88"/>
        <v>3546754.0369175943</v>
      </c>
      <c r="BV72" s="144">
        <f t="shared" si="89"/>
        <v>3861999.6362384558</v>
      </c>
      <c r="BW72" s="144">
        <f t="shared" si="90"/>
        <v>4341444.4695477607</v>
      </c>
      <c r="BX72" s="144">
        <f t="shared" si="91"/>
        <v>3735826.3643223317</v>
      </c>
      <c r="BY72" s="144">
        <f>(((((((((BY51+BY58)+BY59)+BY60)+BY61)+BY62)+BY63)+BY66)+BY70)+BY71)</f>
        <v>11763369.657026187</v>
      </c>
      <c r="BZ72" s="110"/>
      <c r="CA72" s="144">
        <f>(((((((((CA51+CA58)+CA59)+CA60)+CA61)+CA62)+CA63)+CA66)+CA70)+CA71)</f>
        <v>6305066.5851298394</v>
      </c>
      <c r="CB72" s="144">
        <f>(((((((((CB51+CB58)+CB59)+CB60)+CB61)+CB62)+CB63)+CB66)+CB70)+CB71)</f>
        <v>32296985.284299344</v>
      </c>
      <c r="CC72" s="144">
        <f>(((((((((CC51+CC58)+CC59)+CC60)+CC61)+CC62)+CC63)+CC66)+CC70)+CC71)</f>
        <v>0</v>
      </c>
    </row>
    <row r="73" spans="1:81" ht="9" customHeight="1" x14ac:dyDescent="0.3">
      <c r="A73" s="17" t="str">
        <f>_xll.DIMNM(pAccounts,_xll.DIMIX(pAccounts,$F73))</f>
        <v/>
      </c>
      <c r="C73"/>
      <c r="D73"/>
      <c r="E73" s="17">
        <v>62</v>
      </c>
      <c r="F73" s="8"/>
      <c r="G73" s="109"/>
      <c r="H73" s="109"/>
      <c r="I73" s="109"/>
      <c r="J73" s="110"/>
      <c r="K73" s="117"/>
      <c r="L73" s="109"/>
      <c r="M73" s="109"/>
      <c r="N73" s="109"/>
      <c r="O73" s="110"/>
      <c r="P73" s="109"/>
      <c r="Q73" s="109"/>
      <c r="R73" s="109"/>
      <c r="S73" s="109"/>
      <c r="T73" s="109"/>
      <c r="U73" s="110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15"/>
      <c r="AI73" s="109"/>
      <c r="AJ73" s="109"/>
      <c r="AK73" s="109"/>
      <c r="AL73" s="109"/>
      <c r="AM73" s="118"/>
      <c r="AN73" s="110">
        <f t="shared" si="36"/>
        <v>0</v>
      </c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15"/>
      <c r="BB73" s="109"/>
      <c r="BC73" s="109"/>
      <c r="BD73" s="109"/>
      <c r="BE73" s="109"/>
      <c r="BF73" s="118"/>
      <c r="BG73" s="115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15"/>
      <c r="BU73" s="109"/>
      <c r="BV73" s="109"/>
      <c r="BW73" s="109"/>
      <c r="BX73" s="109"/>
      <c r="BY73" s="118"/>
      <c r="BZ73" s="110"/>
      <c r="CA73" s="109"/>
      <c r="CB73" s="109"/>
      <c r="CC73" s="109"/>
    </row>
    <row r="74" spans="1:81" s="188" customFormat="1" ht="15" customHeight="1" collapsed="1" x14ac:dyDescent="0.3">
      <c r="A74" s="187" t="str">
        <f>_xll.DIMNM(pAccounts,_xll.DIMIX(pAccounts,$F74))</f>
        <v>Total GP %</v>
      </c>
      <c r="B74" s="188" t="str">
        <f>("GP "&amp;F74)</f>
        <v>GP Total GP %</v>
      </c>
      <c r="E74" s="17">
        <v>63</v>
      </c>
      <c r="F74" s="189" t="s">
        <v>121</v>
      </c>
      <c r="G74" s="190">
        <f>IFERROR((G72/G15),0)</f>
        <v>9.8228663373686798E-2</v>
      </c>
      <c r="H74" s="190">
        <f>IFERROR((H72/H15),0)</f>
        <v>0.12751819601179257</v>
      </c>
      <c r="I74" s="190">
        <f>IFERROR((I72/I15),0)</f>
        <v>0.10397885692068651</v>
      </c>
      <c r="K74" s="191">
        <f>IFERROR((K72/K15),0)</f>
        <v>0.10122614587710033</v>
      </c>
      <c r="L74" s="190">
        <f>IFERROR((L72/L15),0)</f>
        <v>0.10202505661754663</v>
      </c>
      <c r="M74" s="190">
        <f>IFERROR((M72/M15),0)</f>
        <v>8.0336772464434089E-2</v>
      </c>
      <c r="N74" s="190">
        <f>(K74-L74)</f>
        <v>-7.9891074044630139E-4</v>
      </c>
      <c r="P74" s="190">
        <f t="shared" si="30"/>
        <v>0.20520500279778683</v>
      </c>
      <c r="Q74" s="190">
        <f t="shared" si="31"/>
        <v>0.20178006527572329</v>
      </c>
      <c r="R74" s="190">
        <f t="shared" si="32"/>
        <v>0.16629270834477555</v>
      </c>
      <c r="S74" s="190">
        <f>(P74-Q74)</f>
        <v>3.4249375220635481E-3</v>
      </c>
      <c r="T74" s="190"/>
      <c r="V74" s="192">
        <f t="shared" ref="V74:AG74" si="95">IFERROR((V72/V15),0)</f>
        <v>0.10397885692068651</v>
      </c>
      <c r="W74" s="192">
        <f t="shared" si="95"/>
        <v>0.10122614587710033</v>
      </c>
      <c r="X74" s="192">
        <f t="shared" si="95"/>
        <v>0</v>
      </c>
      <c r="Y74" s="192">
        <f t="shared" si="95"/>
        <v>0</v>
      </c>
      <c r="Z74" s="192">
        <f t="shared" si="95"/>
        <v>0</v>
      </c>
      <c r="AA74" s="192">
        <f t="shared" si="95"/>
        <v>0</v>
      </c>
      <c r="AB74" s="192">
        <f t="shared" si="95"/>
        <v>0</v>
      </c>
      <c r="AC74" s="192">
        <f t="shared" si="95"/>
        <v>0</v>
      </c>
      <c r="AD74" s="192">
        <f t="shared" si="95"/>
        <v>0</v>
      </c>
      <c r="AE74" s="192">
        <f t="shared" si="95"/>
        <v>0</v>
      </c>
      <c r="AF74" s="192">
        <f t="shared" si="95"/>
        <v>0</v>
      </c>
      <c r="AG74" s="192">
        <f t="shared" si="95"/>
        <v>0</v>
      </c>
      <c r="AH74" s="193"/>
      <c r="AI74" s="190">
        <f>IFERROR((AI72/AI15),0)</f>
        <v>0.10266302405176109</v>
      </c>
      <c r="AJ74" s="190">
        <f>IFERROR((AJ72/AJ15),0)</f>
        <v>0</v>
      </c>
      <c r="AK74" s="190">
        <f>IFERROR((AK72/AK15),0)</f>
        <v>0</v>
      </c>
      <c r="AL74" s="190">
        <f>IFERROR((AL72/AL15),0)</f>
        <v>0</v>
      </c>
      <c r="AM74" s="194">
        <f>IFERROR((AM72/AM15),0)</f>
        <v>7.9870497610939645E-2</v>
      </c>
      <c r="AN74" s="188">
        <f t="shared" si="36"/>
        <v>-0.12533450518684719</v>
      </c>
      <c r="AO74" s="190">
        <f t="shared" ref="AO74:AZ74" si="96">IFERROR((AO72/AO15),0)</f>
        <v>8.5955935880341464E-2</v>
      </c>
      <c r="AP74" s="190">
        <f t="shared" si="96"/>
        <v>8.0336772464434089E-2</v>
      </c>
      <c r="AQ74" s="190">
        <f t="shared" si="96"/>
        <v>8.5089983814073206E-2</v>
      </c>
      <c r="AR74" s="190">
        <f t="shared" si="96"/>
        <v>7.1677441098985328E-2</v>
      </c>
      <c r="AS74" s="190">
        <f t="shared" si="96"/>
        <v>7.5013178572258671E-2</v>
      </c>
      <c r="AT74" s="190">
        <f t="shared" si="96"/>
        <v>7.5025305737270537E-2</v>
      </c>
      <c r="AU74" s="190">
        <f t="shared" si="96"/>
        <v>8.2813777168859529E-2</v>
      </c>
      <c r="AV74" s="190">
        <f t="shared" si="96"/>
        <v>8.1218519032797434E-2</v>
      </c>
      <c r="AW74" s="190">
        <f t="shared" si="96"/>
        <v>8.8868813228038704E-2</v>
      </c>
      <c r="AX74" s="190">
        <f t="shared" si="96"/>
        <v>0.10938171318838315</v>
      </c>
      <c r="AY74" s="190">
        <f t="shared" si="96"/>
        <v>9.8228663373686798E-2</v>
      </c>
      <c r="AZ74" s="190">
        <f t="shared" si="96"/>
        <v>0.12751819601179257</v>
      </c>
      <c r="BA74" s="193"/>
      <c r="BB74" s="190">
        <f>IFERROR((BB72/BB15),0)</f>
        <v>8.3866325209739648E-2</v>
      </c>
      <c r="BC74" s="190">
        <f>IFERROR((BC72/BC15),0)</f>
        <v>7.3867491334861299E-2</v>
      </c>
      <c r="BD74" s="190">
        <f>IFERROR((BD72/BD15),0)</f>
        <v>8.4122603713312316E-2</v>
      </c>
      <c r="BE74" s="190">
        <f>IFERROR((BE72/BE15),0)</f>
        <v>0.11211575092580801</v>
      </c>
      <c r="BF74" s="194">
        <f>IFERROR((BF72/BF15),0)</f>
        <v>6.9333719884344613E-2</v>
      </c>
      <c r="BG74" s="193"/>
      <c r="BH74" s="190">
        <f t="shared" ref="BH74:BS74" si="97">IFERROR((BH72/BH15),0)</f>
        <v>9.9755008658176658E-2</v>
      </c>
      <c r="BI74" s="190">
        <f t="shared" si="97"/>
        <v>0.10202505661754663</v>
      </c>
      <c r="BJ74" s="190">
        <f t="shared" si="97"/>
        <v>0.10848526733925419</v>
      </c>
      <c r="BK74" s="190">
        <f t="shared" si="97"/>
        <v>0.10585549110643994</v>
      </c>
      <c r="BL74" s="190">
        <f t="shared" si="97"/>
        <v>0.10046507228083594</v>
      </c>
      <c r="BM74" s="190">
        <f t="shared" si="97"/>
        <v>9.9220868947542201E-2</v>
      </c>
      <c r="BN74" s="190">
        <f t="shared" si="97"/>
        <v>9.9803457451611996E-2</v>
      </c>
      <c r="BO74" s="190">
        <f t="shared" si="97"/>
        <v>9.5365432362815514E-2</v>
      </c>
      <c r="BP74" s="190">
        <f t="shared" si="97"/>
        <v>9.4235296462331739E-2</v>
      </c>
      <c r="BQ74" s="190">
        <f t="shared" si="97"/>
        <v>9.240550463722734E-2</v>
      </c>
      <c r="BR74" s="190">
        <f t="shared" si="97"/>
        <v>9.513884012848349E-2</v>
      </c>
      <c r="BS74" s="190">
        <f t="shared" si="97"/>
        <v>9.4308968331516654E-2</v>
      </c>
      <c r="BT74" s="193"/>
      <c r="BU74" s="190">
        <f>IFERROR((BU72/BU15),0)</f>
        <v>0.10344537718397756</v>
      </c>
      <c r="BV74" s="190">
        <f>IFERROR((BV72/BV15),0)</f>
        <v>0.10191701658215592</v>
      </c>
      <c r="BW74" s="190">
        <f>IFERROR((BW72/BW15),0)</f>
        <v>9.6446508762235289E-2</v>
      </c>
      <c r="BX74" s="190">
        <f>IFERROR((BX72/BX15),0)</f>
        <v>9.3991716776287551E-2</v>
      </c>
      <c r="BY74" s="194">
        <f>IFERROR((BY72/BY15),0)</f>
        <v>7.4954485298159915E-2</v>
      </c>
      <c r="CA74" s="190">
        <f>IFERROR((CA72/CA15),0)</f>
        <v>9.575325882881526E-2</v>
      </c>
      <c r="CB74" s="190">
        <f>IFERROR((CB72/CB15),0)</f>
        <v>1.3122141088527526</v>
      </c>
      <c r="CC74" s="190">
        <f>IFERROR((CC72/CC15),0)</f>
        <v>0</v>
      </c>
    </row>
    <row r="75" spans="1:81" ht="9" customHeight="1" x14ac:dyDescent="0.3">
      <c r="A75" s="17" t="str">
        <f>_xll.DIMNM(pAccounts,_xll.DIMIX(pAccounts,$F75))</f>
        <v/>
      </c>
      <c r="E75" s="17">
        <v>64</v>
      </c>
      <c r="F75" s="8"/>
      <c r="G75" s="147"/>
      <c r="H75" s="147"/>
      <c r="I75" s="147"/>
      <c r="J75" s="110"/>
      <c r="K75" s="117"/>
      <c r="L75" s="147"/>
      <c r="M75" s="147"/>
      <c r="N75" s="147"/>
      <c r="O75" s="110"/>
      <c r="P75" s="147"/>
      <c r="Q75" s="147"/>
      <c r="R75" s="147"/>
      <c r="S75" s="147"/>
      <c r="T75" s="147"/>
      <c r="U75" s="110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15"/>
      <c r="AI75" s="147"/>
      <c r="AJ75" s="147"/>
      <c r="AK75" s="147"/>
      <c r="AL75" s="147"/>
      <c r="AM75" s="149"/>
      <c r="AN75" s="110">
        <f t="shared" si="36"/>
        <v>0</v>
      </c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15"/>
      <c r="BB75" s="147"/>
      <c r="BC75" s="147"/>
      <c r="BD75" s="147"/>
      <c r="BE75" s="147"/>
      <c r="BF75" s="149"/>
      <c r="BG75" s="115"/>
      <c r="BH75" s="147"/>
      <c r="BI75" s="14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15"/>
      <c r="BU75" s="147"/>
      <c r="BV75" s="147"/>
      <c r="BW75" s="147"/>
      <c r="BX75" s="147"/>
      <c r="BY75" s="149"/>
      <c r="BZ75" s="110"/>
      <c r="CA75" s="147"/>
      <c r="CB75" s="147"/>
      <c r="CC75" s="147"/>
    </row>
    <row r="76" spans="1:81" ht="15" customHeight="1" x14ac:dyDescent="0.3">
      <c r="A76" s="17" t="str">
        <f>_xll.DIMNM(pAccounts,_xll.DIMIX(pAccounts,$F76))</f>
        <v>Staff Costs</v>
      </c>
      <c r="E76" s="17">
        <v>65</v>
      </c>
      <c r="F76" s="52" t="s">
        <v>122</v>
      </c>
      <c r="G76" s="109"/>
      <c r="H76" s="109"/>
      <c r="I76" s="109"/>
      <c r="J76" s="110"/>
      <c r="K76" s="117"/>
      <c r="L76" s="109"/>
      <c r="M76" s="109"/>
      <c r="N76" s="109"/>
      <c r="O76" s="110"/>
      <c r="P76" s="109"/>
      <c r="Q76" s="109"/>
      <c r="R76" s="109"/>
      <c r="S76" s="109"/>
      <c r="T76" s="109"/>
      <c r="U76" s="110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15"/>
      <c r="AI76" s="109"/>
      <c r="AJ76" s="109"/>
      <c r="AK76" s="109"/>
      <c r="AL76" s="109"/>
      <c r="AM76" s="118"/>
      <c r="AN76" s="110">
        <f t="shared" si="36"/>
        <v>0</v>
      </c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15"/>
      <c r="BB76" s="109"/>
      <c r="BC76" s="109"/>
      <c r="BD76" s="109"/>
      <c r="BE76" s="109"/>
      <c r="BF76" s="118"/>
      <c r="BG76" s="115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15"/>
      <c r="BU76" s="109"/>
      <c r="BV76" s="109"/>
      <c r="BW76" s="109"/>
      <c r="BX76" s="109"/>
      <c r="BY76" s="118"/>
      <c r="BZ76" s="110"/>
      <c r="CA76" s="109"/>
      <c r="CB76" s="109"/>
      <c r="CC76" s="109"/>
    </row>
    <row r="77" spans="1:81" ht="15" customHeight="1" x14ac:dyDescent="0.25">
      <c r="A77" s="17" t="str">
        <f>_xll.DIMNM(pAccounts,_xll.DIMIX(pAccounts,$F77))</f>
        <v>L1_Salaries &amp; Benefits</v>
      </c>
      <c r="B77" s="17" t="s">
        <v>123</v>
      </c>
      <c r="E77" s="17">
        <v>66</v>
      </c>
      <c r="F77" s="8" t="s">
        <v>124</v>
      </c>
      <c r="G77" s="109">
        <f>_xll.DBRW(pFact,pCompany,G$3,G$1,$F$1,$A77,"Month")</f>
        <v>266888.71649442008</v>
      </c>
      <c r="H77" s="109">
        <f>_xll.DBRW(pFact,pCompany,H$3,H$1,$F$1,$A77,"Month")</f>
        <v>272250.93536557961</v>
      </c>
      <c r="I77" s="109">
        <f>_xll.DBRW(pFact,pCompany,I$3,I$1,$F$1,$A77,"Month")</f>
        <v>270247.36773790995</v>
      </c>
      <c r="J77" s="110"/>
      <c r="K77" s="111">
        <f>_xll.DBRW(pFact,pCompany,K$3,K$1,$F$1,$A77,"Month")</f>
        <v>286913.26343557012</v>
      </c>
      <c r="L77" s="109">
        <f>_xll.DBRW(pFact,pCompany,$K$3,L$1,$F$1,$A77,"Month")</f>
        <v>303643.85729429778</v>
      </c>
      <c r="M77" s="109">
        <f>_xll.DBRW(pFact,pCompany,M$3,M$1,$F$1,$A77,"Month")</f>
        <v>207651.63490992002</v>
      </c>
      <c r="N77" s="109">
        <f>(K77-L77)</f>
        <v>-16730.593858727661</v>
      </c>
      <c r="O77" s="110"/>
      <c r="P77" s="109">
        <f t="shared" ref="P77:P141" si="98">SUMIF($V$5:$AG$5,P$5,$V77:$AG77)</f>
        <v>557160.63117348007</v>
      </c>
      <c r="Q77" s="109">
        <f t="shared" ref="Q77:Q141" si="99">SUMIF($BH$5:$BS$5,Q$5,$BH77:$BS77)</f>
        <v>578151.19550802931</v>
      </c>
      <c r="R77" s="109">
        <f t="shared" ref="R77:R141" si="100">SUMIF($AO$5:$AZ$5,R$5,$AO77:$AZ77)</f>
        <v>367621.07705935009</v>
      </c>
      <c r="S77" s="109">
        <f t="shared" ref="S77:S108" si="101">(P77-Q77)</f>
        <v>-20990.564334549243</v>
      </c>
      <c r="T77" s="109"/>
      <c r="U77" s="110"/>
      <c r="V77" s="109">
        <f>_xll.DBRW(pFact,pCompany,V$3,V$1,$F$1,$A77,"Month")</f>
        <v>270247.36773790995</v>
      </c>
      <c r="W77" s="109">
        <f>_xll.DBRW(pFact,pCompany,W$3,W$1,$F$1,$A77,"Month")</f>
        <v>286913.26343557012</v>
      </c>
      <c r="X77" s="109">
        <f>_xll.DBRW(pFact,pCompany,X$3,X$1,$F$1,$A77,"Month")</f>
        <v>0</v>
      </c>
      <c r="Y77" s="109">
        <f>_xll.DBRW(pFact,pCompany,Y$3,Y$1,$F$1,$A77,"Month")</f>
        <v>0</v>
      </c>
      <c r="Z77" s="109">
        <f>_xll.DBRW(pFact,pCompany,Z$3,Z$1,$F$1,$A77,"Month")</f>
        <v>0</v>
      </c>
      <c r="AA77" s="109">
        <f>_xll.DBRW(pFact,pCompany,AA$3,AA$1,$F$1,$A77,"Month")</f>
        <v>0</v>
      </c>
      <c r="AB77" s="109">
        <f>_xll.DBRW(pFact,pCompany,AB$3,AB$1,$F$1,$A77,"Month")</f>
        <v>0</v>
      </c>
      <c r="AC77" s="109">
        <f>_xll.DBRW(pFact,pCompany,AC$3,AC$1,$F$1,$A77,"Month")</f>
        <v>0</v>
      </c>
      <c r="AD77" s="109">
        <f>_xll.DBRW(pFact,pCompany,AD$3,AD$1,$F$1,$A77,"Month")</f>
        <v>0</v>
      </c>
      <c r="AE77" s="109">
        <f>_xll.DBRW(pFact,pCompany,AE$3,AE$1,$F$1,$A77,"Month")</f>
        <v>0</v>
      </c>
      <c r="AF77" s="109">
        <f>_xll.DBRW(pFact,pCompany,AF$3,AF$1,$F$1,$A77,"Month")</f>
        <v>0</v>
      </c>
      <c r="AG77" s="109">
        <f>_xll.DBRW(pFact,pCompany,AG$3,AG$1,$F$1,$A77,"Month")</f>
        <v>0</v>
      </c>
      <c r="AH77" s="109"/>
      <c r="AI77" s="109">
        <f t="shared" ref="AI77:AI85" si="102">SUMIF(V$7:AG$7,AI$8,V77:AG77)</f>
        <v>557160.63117348007</v>
      </c>
      <c r="AJ77" s="109">
        <f t="shared" ref="AJ77:AJ85" si="103">SUMIF(V$7:AG$7,AJ$8,V77:AG77)</f>
        <v>0</v>
      </c>
      <c r="AK77" s="109">
        <f t="shared" ref="AK77:AK85" si="104">SUMIF(V$7:AG$7,AK$8,V77:AG77)</f>
        <v>0</v>
      </c>
      <c r="AL77" s="109">
        <f t="shared" ref="AL77:AL85" si="105">SUMIF(V$7:AG$7,AL$8,V77:AG77)</f>
        <v>0</v>
      </c>
      <c r="AM77" s="111">
        <f t="shared" ref="AM77:AM81" si="106">SUM(AI77:AL77)</f>
        <v>557160.63117348007</v>
      </c>
      <c r="AN77" s="110">
        <f t="shared" si="36"/>
        <v>0</v>
      </c>
      <c r="AO77" s="109">
        <f>_xll.DBRW(pFact,pCompany,AO$3,AO$1,$F$1,$A77,"Month")</f>
        <v>159969.44214943005</v>
      </c>
      <c r="AP77" s="109">
        <f>_xll.DBRW(pFact,pCompany,AP$3,AP$1,$F$1,$A77,"Month")</f>
        <v>207651.63490992002</v>
      </c>
      <c r="AQ77" s="109">
        <f>_xll.DBRW(pFact,pCompany,AQ$3,AQ$1,$F$1,$A77,"Month")</f>
        <v>242653.38506566011</v>
      </c>
      <c r="AR77" s="109">
        <f>_xll.DBRW(pFact,pCompany,AR$3,AR$1,$F$1,$A77,"Month")</f>
        <v>241243.36468683995</v>
      </c>
      <c r="AS77" s="109">
        <f>_xll.DBRW(pFact,pCompany,AS$3,AS$1,$F$1,$A77,"Month")</f>
        <v>230266.07876384002</v>
      </c>
      <c r="AT77" s="109">
        <f>_xll.DBRW(pFact,pCompany,AT$3,AT$1,$F$1,$A77,"Month")</f>
        <v>242304.54012700022</v>
      </c>
      <c r="AU77" s="109">
        <f>_xll.DBRW(pFact,pCompany,AU$3,AU$1,$F$1,$A77,"Month")</f>
        <v>243146.79784392987</v>
      </c>
      <c r="AV77" s="109">
        <f>_xll.DBRW(pFact,pCompany,AV$3,AV$1,$F$1,$A77,"Month")</f>
        <v>246477.26492206994</v>
      </c>
      <c r="AW77" s="109">
        <f>_xll.DBRW(pFact,pCompany,AW$3,AW$1,$F$1,$A77,"Month")</f>
        <v>246826.91984727999</v>
      </c>
      <c r="AX77" s="109">
        <f>_xll.DBRW(pFact,pCompany,AX$3,AX$1,$F$1,$A77,"Month")</f>
        <v>292375.37397305021</v>
      </c>
      <c r="AY77" s="109">
        <f>_xll.DBRW(pFact,pCompany,AY$3,AY$1,$F$1,$A77,"Month")</f>
        <v>266888.71649442008</v>
      </c>
      <c r="AZ77" s="109">
        <f>_xll.DBRW(pFact,pCompany,AZ$3,AZ$1,$F$1,$A77,"Month")</f>
        <v>272250.93536557961</v>
      </c>
      <c r="BA77" s="109"/>
      <c r="BB77" s="109">
        <f t="shared" ref="BB77:BB85" si="107">SUMIF(AO$7:AZ$7,BB$8,AO77:AZ77)</f>
        <v>610274.46212501021</v>
      </c>
      <c r="BC77" s="109">
        <f t="shared" ref="BC77:BC85" si="108">SUMIF(AO$7:AZ$7,BC$8,AO77:AZ77)</f>
        <v>713813.98357768019</v>
      </c>
      <c r="BD77" s="109">
        <f t="shared" ref="BD77:BD85" si="109">SUMIF(AO$7:AZ$7,BD$8,AO77:AZ77)</f>
        <v>736450.98261327983</v>
      </c>
      <c r="BE77" s="109">
        <f t="shared" ref="BE77:BE85" si="110">SUMIF(AO$7:AZ$7,BE$8,AO77:AZ77)</f>
        <v>831515.02583304979</v>
      </c>
      <c r="BF77" s="111">
        <f>SUM(BF78:BF82)</f>
        <v>2892054.4541490194</v>
      </c>
      <c r="BG77" s="109"/>
      <c r="BH77" s="109">
        <f>_xll.DBRW(pFact,pCompany,BH$3,BH$1,$F$1,$A77,"Month")</f>
        <v>274507.33821373153</v>
      </c>
      <c r="BI77" s="109">
        <f>_xll.DBRW(pFact,pCompany,BI$3,BI$1,$F$1,$A77,"Month")</f>
        <v>303643.85729429778</v>
      </c>
      <c r="BJ77" s="109">
        <f>_xll.DBRW(pFact,pCompany,BJ$3,BJ$1,$F$1,$A77,"Month")</f>
        <v>307264.66883561498</v>
      </c>
      <c r="BK77" s="109">
        <f>_xll.DBRW(pFact,pCompany,BK$3,BK$1,$F$1,$A77,"Month")</f>
        <v>304923.64034552005</v>
      </c>
      <c r="BL77" s="109">
        <f>_xll.DBRW(pFact,pCompany,BL$3,BL$1,$F$1,$A77,"Month")</f>
        <v>310929.49802606006</v>
      </c>
      <c r="BM77" s="109">
        <f>_xll.DBRW(pFact,pCompany,BM$3,BM$1,$F$1,$A77,"Month")</f>
        <v>321623.43050346</v>
      </c>
      <c r="BN77" s="109">
        <f>_xll.DBRW(pFact,pCompany,BN$3,BN$1,$F$1,$A77,"Month")</f>
        <v>316392.5397618399</v>
      </c>
      <c r="BO77" s="109">
        <f>_xll.DBRW(pFact,pCompany,BO$3,BO$1,$F$1,$A77,"Month")</f>
        <v>316392.5397618399</v>
      </c>
      <c r="BP77" s="109">
        <f>_xll.DBRW(pFact,pCompany,BP$3,BP$1,$F$1,$A77,"Month")</f>
        <v>316392.5397618399</v>
      </c>
      <c r="BQ77" s="109">
        <f>_xll.DBRW(pFact,pCompany,BQ$3,BQ$1,$F$1,$A77,"Month")</f>
        <v>271801.41921076993</v>
      </c>
      <c r="BR77" s="109">
        <f>_xll.DBRW(pFact,pCompany,BR$3,BR$1,$F$1,$A77,"Month")</f>
        <v>271801.82492576994</v>
      </c>
      <c r="BS77" s="109">
        <f>_xll.DBRW(pFact,pCompany,BS$3,BS$1,$F$1,$A77,"Month")</f>
        <v>271801.41921076993</v>
      </c>
      <c r="BT77" s="109"/>
      <c r="BU77" s="109">
        <f t="shared" ref="BU77:BU85" si="111">SUMIF(BH$7:BS$7,BU$8,BH77:BS77)</f>
        <v>885415.86434364435</v>
      </c>
      <c r="BV77" s="109">
        <f t="shared" ref="BV77:BV85" si="112">SUMIF(BH$7:BS$7,BV$8,BH77:BS77)</f>
        <v>937476.56887504004</v>
      </c>
      <c r="BW77" s="109">
        <f t="shared" ref="BW77:BW85" si="113">SUMIF(BH$7:BS$7,BW$8,BH77:BS77)</f>
        <v>949177.6192855197</v>
      </c>
      <c r="BX77" s="109">
        <f t="shared" ref="BX77:BX85" si="114">SUMIF(BH$7:BS$7,BX$8,BH77:BS77)</f>
        <v>815404.6633473098</v>
      </c>
      <c r="BY77" s="111">
        <f>SUM(BY78:BY82)</f>
        <v>3587474.7158515137</v>
      </c>
      <c r="BZ77" s="109"/>
      <c r="CA77" s="109">
        <f>_xll.DBRW(pFact,pCompany,CA$3,CA$1,$F$1,$A77,"Month")</f>
        <v>1495837.57204001</v>
      </c>
      <c r="CB77" s="109">
        <f>_xll.DBRW(pFact,pCompany,CB$3,CB$1,$F$1,$A77,"Month")</f>
        <v>2260971.8895996599</v>
      </c>
      <c r="CC77" s="109">
        <f>_xll.DBRW(pFact,pCompany,CC$3,CC$1,$F$1,$A77,"Month")</f>
        <v>0</v>
      </c>
    </row>
    <row r="78" spans="1:81" ht="15" customHeight="1" outlineLevel="1" x14ac:dyDescent="0.25">
      <c r="A78" s="17" t="s">
        <v>125</v>
      </c>
      <c r="B78" s="6" t="s">
        <v>123</v>
      </c>
      <c r="C78" s="6" t="s">
        <v>126</v>
      </c>
      <c r="E78" s="17">
        <v>67</v>
      </c>
      <c r="F78" s="50" t="s">
        <v>127</v>
      </c>
      <c r="G78" s="119">
        <f>_xll.DBRW(pStaging,G$1,$F$6,$F78,"All Companies",$F$1,G$3,$A78,"MA_Net_Change","GBP Value")</f>
        <v>236549.57699164996</v>
      </c>
      <c r="H78" s="119">
        <f>_xll.DBRW(pStaging,H$1,$F$6,$F78,"All Companies",$F$1,H$3,$A78,"MA_Net_Change","GBP Value")</f>
        <v>229926.93668755004</v>
      </c>
      <c r="I78" s="119">
        <f>_xll.DBRW(pStaging,I$1,$F$6,$F78,"All Companies",$F$1,I$3,$A78,"MA_Net_Change","GBP Value")</f>
        <v>248510.81179524999</v>
      </c>
      <c r="J78" s="120"/>
      <c r="K78" s="121">
        <f>_xll.DBRW(pStaging,K$1,$F$6,$F78,"All Companies",$F$1,K$3,$A78,"MA_Net_Change","GBP Value")</f>
        <v>268504.80164372001</v>
      </c>
      <c r="L78" s="119">
        <f>_xll.DBRW(pStaging,L$1,$F$6,$F78,"All Companies",$F$1,L$3,$A78,"MA_Net_Change","GBP Value")</f>
        <v>255755.30684149999</v>
      </c>
      <c r="M78" s="119">
        <f>_xll.DBRW(pStaging,M$1,$F$6,$F78,"All Companies",$F$1,M$3,$A78,"MA_Net_Change","GBP Value")</f>
        <v>179081.53062571998</v>
      </c>
      <c r="N78" s="119">
        <f>(K78-L78)</f>
        <v>12749.494802220026</v>
      </c>
      <c r="O78" s="110"/>
      <c r="P78" s="119">
        <f t="shared" si="98"/>
        <v>517015.61343897</v>
      </c>
      <c r="Q78" s="119">
        <f t="shared" si="99"/>
        <v>485830.67614598997</v>
      </c>
      <c r="R78" s="119">
        <f t="shared" si="100"/>
        <v>347154.35592114995</v>
      </c>
      <c r="S78" s="119">
        <f t="shared" si="101"/>
        <v>31184.93729298003</v>
      </c>
      <c r="T78" s="119"/>
      <c r="U78" s="110"/>
      <c r="V78" s="119">
        <f>_xll.DBRW(pStaging,V$1,$F$6,$F78,"All Companies",$F$1,V$3,$A78,"MA_Net_Change","GBP Value")</f>
        <v>248510.81179524999</v>
      </c>
      <c r="W78" s="119">
        <f>_xll.DBRW(pStaging,W$1,$F$6,$F78,"All Companies",$F$1,W$3,$A78,"MA_Net_Change","GBP Value")</f>
        <v>268504.80164372001</v>
      </c>
      <c r="X78" s="119">
        <f>_xll.DBRW(pStaging,X$1,$F$6,$F78,"All Companies",$F$1,X$3,$A78,"MA_Net_Change","GBP Value")</f>
        <v>0</v>
      </c>
      <c r="Y78" s="119">
        <f>_xll.DBRW(pStaging,Y$1,$F$6,$F78,"All Companies",$F$1,Y$3,$A78,"MA_Net_Change","GBP Value")</f>
        <v>0</v>
      </c>
      <c r="Z78" s="119">
        <f>_xll.DBRW(pStaging,Z$1,$F$6,$F78,"All Companies",$F$1,Z$3,$A78,"MA_Net_Change","GBP Value")</f>
        <v>0</v>
      </c>
      <c r="AA78" s="119">
        <f>_xll.DBRW(pStaging,AA$1,$F$6,$F78,"All Companies",$F$1,AA$3,$A78,"MA_Net_Change","GBP Value")</f>
        <v>0</v>
      </c>
      <c r="AB78" s="119">
        <f>_xll.DBRW(pStaging,AB$1,$F$6,$F78,"All Companies",$F$1,AB$3,$A78,"MA_Net_Change","GBP Value")</f>
        <v>0</v>
      </c>
      <c r="AC78" s="119">
        <f>_xll.DBRW(pStaging,AC$1,$F$6,$F78,"All Companies",$F$1,AC$3,$A78,"MA_Net_Change","GBP Value")</f>
        <v>0</v>
      </c>
      <c r="AD78" s="119">
        <f>_xll.DBRW(pStaging,AD$1,$F$6,$F78,"All Companies",$F$1,AD$3,$A78,"MA_Net_Change","GBP Value")</f>
        <v>0</v>
      </c>
      <c r="AE78" s="119">
        <f>_xll.DBRW(pStaging,AE$1,$F$6,$F78,"All Companies",$F$1,AE$3,$A78,"MA_Net_Change","GBP Value")</f>
        <v>0</v>
      </c>
      <c r="AF78" s="119">
        <f>_xll.DBRW(pStaging,AF$1,$F$6,$F78,"All Companies",$F$1,AF$3,$A78,"MA_Net_Change","GBP Value")</f>
        <v>0</v>
      </c>
      <c r="AG78" s="119">
        <f>_xll.DBRW(pStaging,AG$1,$F$6,$F78,"All Companies",$F$1,AG$3,$A78,"MA_Net_Change","GBP Value")</f>
        <v>0</v>
      </c>
      <c r="AH78" s="119"/>
      <c r="AI78" s="119">
        <f t="shared" si="102"/>
        <v>517015.61343897</v>
      </c>
      <c r="AJ78" s="119">
        <f t="shared" si="103"/>
        <v>0</v>
      </c>
      <c r="AK78" s="119">
        <f t="shared" si="104"/>
        <v>0</v>
      </c>
      <c r="AL78" s="119">
        <f t="shared" si="105"/>
        <v>0</v>
      </c>
      <c r="AM78" s="121">
        <f t="shared" si="106"/>
        <v>517015.61343897</v>
      </c>
      <c r="AN78" s="110">
        <f t="shared" si="36"/>
        <v>0</v>
      </c>
      <c r="AO78" s="119">
        <f>_xll.DBRW(pStaging,AO$1,$F$6,$F78,"All Companies",$F$1,AO$3,$A78,"MA_Net_Change","GBP Value")</f>
        <v>168072.82529543</v>
      </c>
      <c r="AP78" s="119">
        <f>_xll.DBRW(pStaging,AP$1,$F$6,$F78,"All Companies",$F$1,AP$3,$A78,"MA_Net_Change","GBP Value")</f>
        <v>179081.53062571998</v>
      </c>
      <c r="AQ78" s="119">
        <f>_xll.DBRW(pStaging,AQ$1,$F$6,$F78,"All Companies",$F$1,AQ$3,$A78,"MA_Net_Change","GBP Value")</f>
        <v>189040.20814571</v>
      </c>
      <c r="AR78" s="119">
        <f>_xll.DBRW(pStaging,AR$1,$F$6,$F78,"All Companies",$F$1,AR$3,$A78,"MA_Net_Change","GBP Value")</f>
        <v>191068.10723174</v>
      </c>
      <c r="AS78" s="119">
        <f>_xll.DBRW(pStaging,AS$1,$F$6,$F78,"All Companies",$F$1,AS$3,$A78,"MA_Net_Change","GBP Value")</f>
        <v>196999.22585678002</v>
      </c>
      <c r="AT78" s="119">
        <f>_xll.DBRW(pStaging,AT$1,$F$6,$F78,"All Companies",$F$1,AT$3,$A78,"MA_Net_Change","GBP Value")</f>
        <v>197117.67635627999</v>
      </c>
      <c r="AU78" s="119">
        <f>_xll.DBRW(pStaging,AU$1,$F$6,$F78,"All Companies",$F$1,AU$3,$A78,"MA_Net_Change","GBP Value")</f>
        <v>211627.58188515998</v>
      </c>
      <c r="AV78" s="119">
        <f>_xll.DBRW(pStaging,AV$1,$F$6,$F78,"All Companies",$F$1,AV$3,$A78,"MA_Net_Change","GBP Value")</f>
        <v>222424.24366322003</v>
      </c>
      <c r="AW78" s="119">
        <f>_xll.DBRW(pStaging,AW$1,$F$6,$F78,"All Companies",$F$1,AW$3,$A78,"MA_Net_Change","GBP Value")</f>
        <v>228157.48609183001</v>
      </c>
      <c r="AX78" s="119">
        <f>_xll.DBRW(pStaging,AX$1,$F$6,$F78,"All Companies",$F$1,AX$3,$A78,"MA_Net_Change","GBP Value")</f>
        <v>248942.38610737005</v>
      </c>
      <c r="AY78" s="119">
        <f>_xll.DBRW(pStaging,AY$1,$F$6,$F78,"All Companies",$F$1,AY$3,$A78,"MA_Net_Change","GBP Value")</f>
        <v>236549.57699164996</v>
      </c>
      <c r="AZ78" s="119">
        <f>_xll.DBRW(pStaging,AZ$1,$F$6,$F78,"All Companies",$F$1,AZ$3,$A78,"MA_Net_Change","GBP Value")</f>
        <v>229926.93668755004</v>
      </c>
      <c r="BA78" s="119"/>
      <c r="BB78" s="119">
        <f t="shared" si="107"/>
        <v>536194.56406685989</v>
      </c>
      <c r="BC78" s="119">
        <f t="shared" si="108"/>
        <v>585185.00944479997</v>
      </c>
      <c r="BD78" s="119">
        <f t="shared" si="109"/>
        <v>662209.31164020998</v>
      </c>
      <c r="BE78" s="119">
        <f t="shared" si="110"/>
        <v>715418.89978657011</v>
      </c>
      <c r="BF78" s="121">
        <f>SUM(BB78:BE78)</f>
        <v>2499007.7849384397</v>
      </c>
      <c r="BG78" s="119"/>
      <c r="BH78" s="119">
        <f>_xll.DBRW(pStaging,BH$1,$F$6,$F78,"All Companies",$F$1,BH$3,$A78,"MA_Net_Change","GBP Value")</f>
        <v>230075.36930448998</v>
      </c>
      <c r="BI78" s="119">
        <f>_xll.DBRW(pStaging,BI$1,$F$6,$F78,"All Companies",$F$1,BI$3,$A78,"MA_Net_Change","GBP Value")</f>
        <v>255755.30684149999</v>
      </c>
      <c r="BJ78" s="119">
        <f>_xll.DBRW(pStaging,BJ$1,$F$6,$F78,"All Companies",$F$1,BJ$3,$A78,"MA_Net_Change","GBP Value")</f>
        <v>247023.38893373997</v>
      </c>
      <c r="BK78" s="119">
        <f>_xll.DBRW(pStaging,BK$1,$F$6,$F78,"All Companies",$F$1,BK$3,$A78,"MA_Net_Change","GBP Value")</f>
        <v>273145.34007383999</v>
      </c>
      <c r="BL78" s="119">
        <f>_xll.DBRW(pStaging,BL$1,$F$6,$F78,"All Companies",$F$1,BL$3,$A78,"MA_Net_Change","GBP Value")</f>
        <v>272678.66882938001</v>
      </c>
      <c r="BM78" s="119">
        <f>_xll.DBRW(pStaging,BM$1,$F$6,$F78,"All Companies",$F$1,BM$3,$A78,"MA_Net_Change","GBP Value")</f>
        <v>273845.59269586002</v>
      </c>
      <c r="BN78" s="119">
        <f>_xll.DBRW(pStaging,BN$1,$F$6,$F78,"All Companies",$F$1,BN$3,$A78,"MA_Net_Change","GBP Value")</f>
        <v>273833.04154185997</v>
      </c>
      <c r="BO78" s="119">
        <f>_xll.DBRW(pStaging,BO$1,$F$6,$F78,"All Companies",$F$1,BO$3,$A78,"MA_Net_Change","GBP Value")</f>
        <v>273833.04154185997</v>
      </c>
      <c r="BP78" s="119">
        <f>_xll.DBRW(pStaging,BP$1,$F$6,$F78,"All Companies",$F$1,BP$3,$A78,"MA_Net_Change","GBP Value")</f>
        <v>273833.04154185997</v>
      </c>
      <c r="BQ78" s="119">
        <f>_xll.DBRW(pStaging,BQ$1,$F$6,$F78,"All Companies",$F$1,BQ$3,$A78,"MA_Net_Change","GBP Value")</f>
        <v>244410.82099941003</v>
      </c>
      <c r="BR78" s="119">
        <f>_xll.DBRW(pStaging,BR$1,$F$6,$F78,"All Companies",$F$1,BR$3,$A78,"MA_Net_Change","GBP Value")</f>
        <v>244410.90214241002</v>
      </c>
      <c r="BS78" s="119">
        <f>_xll.DBRW(pStaging,BS$1,$F$6,$F78,"All Companies",$F$1,BS$3,$A78,"MA_Net_Change","GBP Value")</f>
        <v>244410.82099941003</v>
      </c>
      <c r="BT78" s="119"/>
      <c r="BU78" s="119">
        <f t="shared" si="111"/>
        <v>732854.06507973</v>
      </c>
      <c r="BV78" s="119">
        <f t="shared" si="112"/>
        <v>819669.60159908002</v>
      </c>
      <c r="BW78" s="119">
        <f t="shared" si="113"/>
        <v>821499.12462557992</v>
      </c>
      <c r="BX78" s="119">
        <f t="shared" si="114"/>
        <v>733232.54414123006</v>
      </c>
      <c r="BY78" s="121">
        <f>SUM(BU78:BX78)</f>
        <v>3107255.3354456201</v>
      </c>
      <c r="BZ78" s="119"/>
      <c r="CA78" s="119">
        <f>_xll.DBRW(pStaging,CA$1,$F$6,$F78,"All Companies",$F$1,CA$3,$A78,"MA_Net_Change","GBP Value")</f>
        <v>1373018.3335255701</v>
      </c>
      <c r="CB78" s="119">
        <f>_xll.DBRW(pStaging,CB$1,$F$6,$F78,"All Companies",$F$1,CB$3,$A78,"MA_Net_Change","GBP Value")</f>
        <v>344517.17568472004</v>
      </c>
      <c r="CC78" s="119">
        <f>_xll.DBRW(pStaging,CC$1,$F$6,$F78,"All Companies",$F$1,CC$3,$A78,"MA_Net_Change","GBP Value")</f>
        <v>0</v>
      </c>
    </row>
    <row r="79" spans="1:81" ht="15" customHeight="1" outlineLevel="1" x14ac:dyDescent="0.25">
      <c r="A79" s="17" t="s">
        <v>125</v>
      </c>
      <c r="B79" s="6" t="s">
        <v>123</v>
      </c>
      <c r="C79" s="6" t="s">
        <v>128</v>
      </c>
      <c r="E79" s="17">
        <v>68</v>
      </c>
      <c r="F79" s="50" t="s">
        <v>129</v>
      </c>
      <c r="G79" s="119">
        <f>_xll.DBRW(pStaging,G$1,$F$6,$F79,"All Companies",$F$1,G$3,$A79,"MA_Net_Change","GBP Value")</f>
        <v>51422.429348810016</v>
      </c>
      <c r="H79" s="119">
        <f>_xll.DBRW(pStaging,H$1,$F$6,$F79,"All Companies",$F$1,H$3,$A79,"MA_Net_Change","GBP Value")</f>
        <v>51163.847039319968</v>
      </c>
      <c r="I79" s="119">
        <f>_xll.DBRW(pStaging,I$1,$F$6,$F79,"All Companies",$F$1,I$3,$A79,"MA_Net_Change","GBP Value")</f>
        <v>51813.966367150002</v>
      </c>
      <c r="J79" s="120"/>
      <c r="K79" s="121">
        <f>_xll.DBRW(pStaging,K$1,$F$6,$F79,"All Companies",$F$1,K$3,$A79,"MA_Net_Change","GBP Value")</f>
        <v>52132.000477809997</v>
      </c>
      <c r="L79" s="119">
        <f>_xll.DBRW(pStaging,L$1,$F$6,$F79,"All Companies",$F$1,L$3,$A79,"MA_Net_Change","GBP Value")</f>
        <v>53455.463270560009</v>
      </c>
      <c r="M79" s="119">
        <f>_xll.DBRW(pStaging,M$1,$F$6,$F79,"All Companies",$F$1,M$3,$A79,"MA_Net_Change","GBP Value")</f>
        <v>41922.690861460003</v>
      </c>
      <c r="N79" s="119">
        <f>(K79-L79)</f>
        <v>-1323.4627927500114</v>
      </c>
      <c r="O79" s="110"/>
      <c r="P79" s="119">
        <f t="shared" si="98"/>
        <v>103945.96684496</v>
      </c>
      <c r="Q79" s="119">
        <f t="shared" si="99"/>
        <v>105225.80008633001</v>
      </c>
      <c r="R79" s="119">
        <f t="shared" si="100"/>
        <v>77275.759487859992</v>
      </c>
      <c r="S79" s="119">
        <f t="shared" si="101"/>
        <v>-1279.8332413700118</v>
      </c>
      <c r="T79" s="119"/>
      <c r="U79" s="110"/>
      <c r="V79" s="119">
        <f>_xll.DBRW(pStaging,V$1,$F$6,$F79,"All Companies",$F$1,V$3,$A79,"MA_Net_Change","GBP Value")</f>
        <v>51813.966367150002</v>
      </c>
      <c r="W79" s="119">
        <f>_xll.DBRW(pStaging,W$1,$F$6,$F79,"All Companies",$F$1,W$3,$A79,"MA_Net_Change","GBP Value")</f>
        <v>52132.000477809997</v>
      </c>
      <c r="X79" s="119">
        <f>_xll.DBRW(pStaging,X$1,$F$6,$F79,"All Companies",$F$1,X$3,$A79,"MA_Net_Change","GBP Value")</f>
        <v>0</v>
      </c>
      <c r="Y79" s="119">
        <f>_xll.DBRW(pStaging,Y$1,$F$6,$F79,"All Companies",$F$1,Y$3,$A79,"MA_Net_Change","GBP Value")</f>
        <v>0</v>
      </c>
      <c r="Z79" s="119">
        <f>_xll.DBRW(pStaging,Z$1,$F$6,$F79,"All Companies",$F$1,Z$3,$A79,"MA_Net_Change","GBP Value")</f>
        <v>0</v>
      </c>
      <c r="AA79" s="119">
        <f>_xll.DBRW(pStaging,AA$1,$F$6,$F79,"All Companies",$F$1,AA$3,$A79,"MA_Net_Change","GBP Value")</f>
        <v>0</v>
      </c>
      <c r="AB79" s="119">
        <f>_xll.DBRW(pStaging,AB$1,$F$6,$F79,"All Companies",$F$1,AB$3,$A79,"MA_Net_Change","GBP Value")</f>
        <v>0</v>
      </c>
      <c r="AC79" s="119">
        <f>_xll.DBRW(pStaging,AC$1,$F$6,$F79,"All Companies",$F$1,AC$3,$A79,"MA_Net_Change","GBP Value")</f>
        <v>0</v>
      </c>
      <c r="AD79" s="119">
        <f>_xll.DBRW(pStaging,AD$1,$F$6,$F79,"All Companies",$F$1,AD$3,$A79,"MA_Net_Change","GBP Value")</f>
        <v>0</v>
      </c>
      <c r="AE79" s="119">
        <f>_xll.DBRW(pStaging,AE$1,$F$6,$F79,"All Companies",$F$1,AE$3,$A79,"MA_Net_Change","GBP Value")</f>
        <v>0</v>
      </c>
      <c r="AF79" s="119">
        <f>_xll.DBRW(pStaging,AF$1,$F$6,$F79,"All Companies",$F$1,AF$3,$A79,"MA_Net_Change","GBP Value")</f>
        <v>0</v>
      </c>
      <c r="AG79" s="119">
        <f>_xll.DBRW(pStaging,AG$1,$F$6,$F79,"All Companies",$F$1,AG$3,$A79,"MA_Net_Change","GBP Value")</f>
        <v>0</v>
      </c>
      <c r="AH79" s="119"/>
      <c r="AI79" s="119">
        <f t="shared" si="102"/>
        <v>103945.96684496</v>
      </c>
      <c r="AJ79" s="119">
        <f t="shared" si="103"/>
        <v>0</v>
      </c>
      <c r="AK79" s="119">
        <f t="shared" si="104"/>
        <v>0</v>
      </c>
      <c r="AL79" s="119">
        <f t="shared" si="105"/>
        <v>0</v>
      </c>
      <c r="AM79" s="121">
        <f t="shared" si="106"/>
        <v>103945.96684496</v>
      </c>
      <c r="AN79" s="110">
        <f t="shared" si="36"/>
        <v>0</v>
      </c>
      <c r="AO79" s="119">
        <f>_xll.DBRW(pStaging,AO$1,$F$6,$F79,"All Companies",$F$1,AO$3,$A79,"MA_Net_Change","GBP Value")</f>
        <v>35353.068626399996</v>
      </c>
      <c r="AP79" s="119">
        <f>_xll.DBRW(pStaging,AP$1,$F$6,$F79,"All Companies",$F$1,AP$3,$A79,"MA_Net_Change","GBP Value")</f>
        <v>41922.690861460003</v>
      </c>
      <c r="AQ79" s="119">
        <f>_xll.DBRW(pStaging,AQ$1,$F$6,$F79,"All Companies",$F$1,AQ$3,$A79,"MA_Net_Change","GBP Value")</f>
        <v>45142.862205580001</v>
      </c>
      <c r="AR79" s="119">
        <f>_xll.DBRW(pStaging,AR$1,$F$6,$F79,"All Companies",$F$1,AR$3,$A79,"MA_Net_Change","GBP Value")</f>
        <v>44016.19465854</v>
      </c>
      <c r="AS79" s="119">
        <f>_xll.DBRW(pStaging,AS$1,$F$6,$F79,"All Companies",$F$1,AS$3,$A79,"MA_Net_Change","GBP Value")</f>
        <v>41744.92232636</v>
      </c>
      <c r="AT79" s="119">
        <f>_xll.DBRW(pStaging,AT$1,$F$6,$F79,"All Companies",$F$1,AT$3,$A79,"MA_Net_Change","GBP Value")</f>
        <v>44794.06191247001</v>
      </c>
      <c r="AU79" s="119">
        <f>_xll.DBRW(pStaging,AU$1,$F$6,$F79,"All Companies",$F$1,AU$3,$A79,"MA_Net_Change","GBP Value")</f>
        <v>51219.288847909993</v>
      </c>
      <c r="AV79" s="119">
        <f>_xll.DBRW(pStaging,AV$1,$F$6,$F79,"All Companies",$F$1,AV$3,$A79,"MA_Net_Change","GBP Value")</f>
        <v>49977.537556539995</v>
      </c>
      <c r="AW79" s="119">
        <f>_xll.DBRW(pStaging,AW$1,$F$6,$F79,"All Companies",$F$1,AW$3,$A79,"MA_Net_Change","GBP Value")</f>
        <v>51067.365539359991</v>
      </c>
      <c r="AX79" s="119">
        <f>_xll.DBRW(pStaging,AX$1,$F$6,$F79,"All Companies",$F$1,AX$3,$A79,"MA_Net_Change","GBP Value")</f>
        <v>54944.597366650007</v>
      </c>
      <c r="AY79" s="119">
        <f>_xll.DBRW(pStaging,AY$1,$F$6,$F79,"All Companies",$F$1,AY$3,$A79,"MA_Net_Change","GBP Value")</f>
        <v>51422.429348810016</v>
      </c>
      <c r="AZ79" s="119">
        <f>_xll.DBRW(pStaging,AZ$1,$F$6,$F79,"All Companies",$F$1,AZ$3,$A79,"MA_Net_Change","GBP Value")</f>
        <v>51163.847039319968</v>
      </c>
      <c r="BA79" s="119"/>
      <c r="BB79" s="119">
        <f t="shared" si="107"/>
        <v>122418.62169343999</v>
      </c>
      <c r="BC79" s="119">
        <f t="shared" si="108"/>
        <v>130555.17889737</v>
      </c>
      <c r="BD79" s="119">
        <f t="shared" si="109"/>
        <v>152264.19194380997</v>
      </c>
      <c r="BE79" s="119">
        <f t="shared" si="110"/>
        <v>157530.87375477998</v>
      </c>
      <c r="BF79" s="121">
        <f>SUM(BB79:BE79)</f>
        <v>562768.86628940003</v>
      </c>
      <c r="BG79" s="119"/>
      <c r="BH79" s="119">
        <f>_xll.DBRW(pStaging,BH$1,$F$6,$F79,"All Companies",$F$1,BH$3,$A79,"MA_Net_Change","GBP Value")</f>
        <v>51770.336815770002</v>
      </c>
      <c r="BI79" s="119">
        <f>_xll.DBRW(pStaging,BI$1,$F$6,$F79,"All Companies",$F$1,BI$3,$A79,"MA_Net_Change","GBP Value")</f>
        <v>53455.463270560009</v>
      </c>
      <c r="BJ79" s="119">
        <f>_xll.DBRW(pStaging,BJ$1,$F$6,$F79,"All Companies",$F$1,BJ$3,$A79,"MA_Net_Change","GBP Value")</f>
        <v>52720.48014652</v>
      </c>
      <c r="BK79" s="119">
        <f>_xll.DBRW(pStaging,BK$1,$F$6,$F79,"All Companies",$F$1,BK$3,$A79,"MA_Net_Change","GBP Value")</f>
        <v>58269.176455659996</v>
      </c>
      <c r="BL79" s="119">
        <f>_xll.DBRW(pStaging,BL$1,$F$6,$F79,"All Companies",$F$1,BL$3,$A79,"MA_Net_Change","GBP Value")</f>
        <v>67115.815380660002</v>
      </c>
      <c r="BM79" s="119">
        <f>_xll.DBRW(pStaging,BM$1,$F$6,$F79,"All Companies",$F$1,BM$3,$A79,"MA_Net_Change","GBP Value")</f>
        <v>70810.754496780006</v>
      </c>
      <c r="BN79" s="119">
        <f>_xll.DBRW(pStaging,BN$1,$F$6,$F79,"All Companies",$F$1,BN$3,$A79,"MA_Net_Change","GBP Value")</f>
        <v>70592.414909159997</v>
      </c>
      <c r="BO79" s="119">
        <f>_xll.DBRW(pStaging,BO$1,$F$6,$F79,"All Companies",$F$1,BO$3,$A79,"MA_Net_Change","GBP Value")</f>
        <v>70592.414909159997</v>
      </c>
      <c r="BP79" s="119">
        <f>_xll.DBRW(pStaging,BP$1,$F$6,$F79,"All Companies",$F$1,BP$3,$A79,"MA_Net_Change","GBP Value")</f>
        <v>70592.414909159997</v>
      </c>
      <c r="BQ79" s="119">
        <f>_xll.DBRW(pStaging,BQ$1,$F$6,$F79,"All Companies",$F$1,BQ$3,$A79,"MA_Net_Change","GBP Value")</f>
        <v>65522.950806919995</v>
      </c>
      <c r="BR79" s="119">
        <f>_xll.DBRW(pStaging,BR$1,$F$6,$F79,"All Companies",$F$1,BR$3,$A79,"MA_Net_Change","GBP Value")</f>
        <v>65523.031949919998</v>
      </c>
      <c r="BS79" s="119">
        <f>_xll.DBRW(pStaging,BS$1,$F$6,$F79,"All Companies",$F$1,BS$3,$A79,"MA_Net_Change","GBP Value")</f>
        <v>65522.950806919995</v>
      </c>
      <c r="BT79" s="119"/>
      <c r="BU79" s="119">
        <f t="shared" si="111"/>
        <v>157946.28023285</v>
      </c>
      <c r="BV79" s="119">
        <f t="shared" si="112"/>
        <v>196195.74633310002</v>
      </c>
      <c r="BW79" s="119">
        <f t="shared" si="113"/>
        <v>211777.24472747999</v>
      </c>
      <c r="BX79" s="119">
        <f t="shared" si="114"/>
        <v>196568.93356375999</v>
      </c>
      <c r="BY79" s="121">
        <f>SUM(BU79:BX79)</f>
        <v>762488.20485719002</v>
      </c>
      <c r="BZ79" s="119"/>
      <c r="CA79" s="119">
        <f>_xll.DBRW(pStaging,CA$1,$F$6,$F79,"All Companies",$F$1,CA$3,$A79,"MA_Net_Change","GBP Value")</f>
        <v>391173.50314561994</v>
      </c>
      <c r="CB79" s="119">
        <f>_xll.DBRW(pStaging,CB$1,$F$6,$F79,"All Companies",$F$1,CB$3,$A79,"MA_Net_Change","GBP Value")</f>
        <v>179222.75285825005</v>
      </c>
      <c r="CC79" s="119">
        <f>_xll.DBRW(pStaging,CC$1,$F$6,$F79,"All Companies",$F$1,CC$3,$A79,"MA_Net_Change","GBP Value")</f>
        <v>0</v>
      </c>
    </row>
    <row r="80" spans="1:81" ht="15" customHeight="1" outlineLevel="1" x14ac:dyDescent="0.25">
      <c r="A80" s="17" t="s">
        <v>125</v>
      </c>
      <c r="B80" s="6" t="s">
        <v>123</v>
      </c>
      <c r="C80" s="6" t="s">
        <v>130</v>
      </c>
      <c r="E80" s="17">
        <v>69</v>
      </c>
      <c r="F80" s="50" t="s">
        <v>131</v>
      </c>
      <c r="G80" s="119">
        <f>_xll.DBRW(pStaging,G$1,$F$6,$F80,"All Companies",$F$1,G$3,$A80,"MA_Net_Change","GBP Value")</f>
        <v>42873.233825800009</v>
      </c>
      <c r="H80" s="119">
        <f>_xll.DBRW(pStaging,H$1,$F$6,$F80,"All Companies",$F$1,H$3,$A80,"MA_Net_Change","GBP Value")</f>
        <v>40275.524234850011</v>
      </c>
      <c r="I80" s="119">
        <f>_xll.DBRW(pStaging,I$1,$F$6,$F80,"All Companies",$F$1,I$3,$A80,"MA_Net_Change","GBP Value")</f>
        <v>48504.633818419999</v>
      </c>
      <c r="J80" s="120"/>
      <c r="K80" s="121">
        <f>_xll.DBRW(pStaging,K$1,$F$6,$F80,"All Companies",$F$1,K$3,$A80,"MA_Net_Change","GBP Value")</f>
        <v>44821.120434200006</v>
      </c>
      <c r="L80" s="119">
        <f>_xll.DBRW(pStaging,L$1,$F$6,$F80,"All Companies",$F$1,L$3,$A80,"MA_Net_Change","GBP Value")</f>
        <v>50158.689623849998</v>
      </c>
      <c r="M80" s="119">
        <f>_xll.DBRW(pStaging,M$1,$F$6,$F80,"All Companies",$F$1,M$3,$A80,"MA_Net_Change","GBP Value")</f>
        <v>39582.249088210003</v>
      </c>
      <c r="N80" s="119">
        <f>(K80-L80)</f>
        <v>-5337.569189649992</v>
      </c>
      <c r="O80" s="110"/>
      <c r="P80" s="119">
        <f t="shared" si="98"/>
        <v>93325.754252620012</v>
      </c>
      <c r="Q80" s="119">
        <f t="shared" si="99"/>
        <v>97375.662529830006</v>
      </c>
      <c r="R80" s="119">
        <f t="shared" si="100"/>
        <v>78625.911338480015</v>
      </c>
      <c r="S80" s="119">
        <f t="shared" si="101"/>
        <v>-4049.9082772099937</v>
      </c>
      <c r="T80" s="119"/>
      <c r="U80" s="110"/>
      <c r="V80" s="119">
        <f>_xll.DBRW(pStaging,V$1,$F$6,$F80,"All Companies",$F$1,V$3,$A80,"MA_Net_Change","GBP Value")</f>
        <v>48504.633818419999</v>
      </c>
      <c r="W80" s="119">
        <f>_xll.DBRW(pStaging,W$1,$F$6,$F80,"All Companies",$F$1,W$3,$A80,"MA_Net_Change","GBP Value")</f>
        <v>44821.120434200006</v>
      </c>
      <c r="X80" s="119">
        <f>_xll.DBRW(pStaging,X$1,$F$6,$F80,"All Companies",$F$1,X$3,$A80,"MA_Net_Change","GBP Value")</f>
        <v>0</v>
      </c>
      <c r="Y80" s="119">
        <f>_xll.DBRW(pStaging,Y$1,$F$6,$F80,"All Companies",$F$1,Y$3,$A80,"MA_Net_Change","GBP Value")</f>
        <v>0</v>
      </c>
      <c r="Z80" s="119">
        <f>_xll.DBRW(pStaging,Z$1,$F$6,$F80,"All Companies",$F$1,Z$3,$A80,"MA_Net_Change","GBP Value")</f>
        <v>0</v>
      </c>
      <c r="AA80" s="119">
        <f>_xll.DBRW(pStaging,AA$1,$F$6,$F80,"All Companies",$F$1,AA$3,$A80,"MA_Net_Change","GBP Value")</f>
        <v>0</v>
      </c>
      <c r="AB80" s="119">
        <f>_xll.DBRW(pStaging,AB$1,$F$6,$F80,"All Companies",$F$1,AB$3,$A80,"MA_Net_Change","GBP Value")</f>
        <v>0</v>
      </c>
      <c r="AC80" s="119">
        <f>_xll.DBRW(pStaging,AC$1,$F$6,$F80,"All Companies",$F$1,AC$3,$A80,"MA_Net_Change","GBP Value")</f>
        <v>0</v>
      </c>
      <c r="AD80" s="119">
        <f>_xll.DBRW(pStaging,AD$1,$F$6,$F80,"All Companies",$F$1,AD$3,$A80,"MA_Net_Change","GBP Value")</f>
        <v>0</v>
      </c>
      <c r="AE80" s="119">
        <f>_xll.DBRW(pStaging,AE$1,$F$6,$F80,"All Companies",$F$1,AE$3,$A80,"MA_Net_Change","GBP Value")</f>
        <v>0</v>
      </c>
      <c r="AF80" s="119">
        <f>_xll.DBRW(pStaging,AF$1,$F$6,$F80,"All Companies",$F$1,AF$3,$A80,"MA_Net_Change","GBP Value")</f>
        <v>0</v>
      </c>
      <c r="AG80" s="119">
        <f>_xll.DBRW(pStaging,AG$1,$F$6,$F80,"All Companies",$F$1,AG$3,$A80,"MA_Net_Change","GBP Value")</f>
        <v>0</v>
      </c>
      <c r="AH80" s="119"/>
      <c r="AI80" s="119">
        <f t="shared" si="102"/>
        <v>93325.754252620012</v>
      </c>
      <c r="AJ80" s="119">
        <f t="shared" si="103"/>
        <v>0</v>
      </c>
      <c r="AK80" s="119">
        <f t="shared" si="104"/>
        <v>0</v>
      </c>
      <c r="AL80" s="119">
        <f t="shared" si="105"/>
        <v>0</v>
      </c>
      <c r="AM80" s="121">
        <f t="shared" si="106"/>
        <v>93325.754252620012</v>
      </c>
      <c r="AN80" s="110">
        <f t="shared" si="36"/>
        <v>0</v>
      </c>
      <c r="AO80" s="119">
        <f>_xll.DBRW(pStaging,AO$1,$F$6,$F80,"All Companies",$F$1,AO$3,$A80,"MA_Net_Change","GBP Value")</f>
        <v>39043.662250270005</v>
      </c>
      <c r="AP80" s="119">
        <f>_xll.DBRW(pStaging,AP$1,$F$6,$F80,"All Companies",$F$1,AP$3,$A80,"MA_Net_Change","GBP Value")</f>
        <v>39582.249088210003</v>
      </c>
      <c r="AQ80" s="119">
        <f>_xll.DBRW(pStaging,AQ$1,$F$6,$F80,"All Companies",$F$1,AQ$3,$A80,"MA_Net_Change","GBP Value")</f>
        <v>45123.776209509997</v>
      </c>
      <c r="AR80" s="119">
        <f>_xll.DBRW(pStaging,AR$1,$F$6,$F80,"All Companies",$F$1,AR$3,$A80,"MA_Net_Change","GBP Value")</f>
        <v>48417.053042550004</v>
      </c>
      <c r="AS80" s="119">
        <f>_xll.DBRW(pStaging,AS$1,$F$6,$F80,"All Companies",$F$1,AS$3,$A80,"MA_Net_Change","GBP Value")</f>
        <v>49823.266883659991</v>
      </c>
      <c r="AT80" s="119">
        <f>_xll.DBRW(pStaging,AT$1,$F$6,$F80,"All Companies",$F$1,AT$3,$A80,"MA_Net_Change","GBP Value")</f>
        <v>49276.069813449998</v>
      </c>
      <c r="AU80" s="119">
        <f>_xll.DBRW(pStaging,AU$1,$F$6,$F80,"All Companies",$F$1,AU$3,$A80,"MA_Net_Change","GBP Value")</f>
        <v>50384.052641450013</v>
      </c>
      <c r="AV80" s="119">
        <f>_xll.DBRW(pStaging,AV$1,$F$6,$F80,"All Companies",$F$1,AV$3,$A80,"MA_Net_Change","GBP Value")</f>
        <v>63927.28086010999</v>
      </c>
      <c r="AW80" s="119">
        <f>_xll.DBRW(pStaging,AW$1,$F$6,$F80,"All Companies",$F$1,AW$3,$A80,"MA_Net_Change","GBP Value")</f>
        <v>50537.808057360016</v>
      </c>
      <c r="AX80" s="119">
        <f>_xll.DBRW(pStaging,AX$1,$F$6,$F80,"All Companies",$F$1,AX$3,$A80,"MA_Net_Change","GBP Value")</f>
        <v>48465.395548239976</v>
      </c>
      <c r="AY80" s="119">
        <f>_xll.DBRW(pStaging,AY$1,$F$6,$F80,"All Companies",$F$1,AY$3,$A80,"MA_Net_Change","GBP Value")</f>
        <v>42873.233825800009</v>
      </c>
      <c r="AZ80" s="119">
        <f>_xll.DBRW(pStaging,AZ$1,$F$6,$F80,"All Companies",$F$1,AZ$3,$A80,"MA_Net_Change","GBP Value")</f>
        <v>40275.524234850011</v>
      </c>
      <c r="BA80" s="119"/>
      <c r="BB80" s="119">
        <f t="shared" si="107"/>
        <v>123749.68754799</v>
      </c>
      <c r="BC80" s="119">
        <f t="shared" si="108"/>
        <v>147516.38973965999</v>
      </c>
      <c r="BD80" s="119">
        <f t="shared" si="109"/>
        <v>164849.14155892003</v>
      </c>
      <c r="BE80" s="119">
        <f t="shared" si="110"/>
        <v>131614.15360888999</v>
      </c>
      <c r="BF80" s="121">
        <f>SUM(BB80:BE80)</f>
        <v>567729.37245546002</v>
      </c>
      <c r="BG80" s="119"/>
      <c r="BH80" s="119">
        <f>_xll.DBRW(pStaging,BH$1,$F$6,$F80,"All Companies",$F$1,BH$3,$A80,"MA_Net_Change","GBP Value")</f>
        <v>47216.972905980001</v>
      </c>
      <c r="BI80" s="119">
        <f>_xll.DBRW(pStaging,BI$1,$F$6,$F80,"All Companies",$F$1,BI$3,$A80,"MA_Net_Change","GBP Value")</f>
        <v>50158.689623849998</v>
      </c>
      <c r="BJ80" s="119">
        <f>_xll.DBRW(pStaging,BJ$1,$F$6,$F80,"All Companies",$F$1,BJ$3,$A80,"MA_Net_Change","GBP Value")</f>
        <v>52342.365355739996</v>
      </c>
      <c r="BK80" s="119">
        <f>_xll.DBRW(pStaging,BK$1,$F$6,$F80,"All Companies",$F$1,BK$3,$A80,"MA_Net_Change","GBP Value")</f>
        <v>61692.637117560007</v>
      </c>
      <c r="BL80" s="119">
        <f>_xll.DBRW(pStaging,BL$1,$F$6,$F80,"All Companies",$F$1,BL$3,$A80,"MA_Net_Change","GBP Value")</f>
        <v>61692.637117560007</v>
      </c>
      <c r="BM80" s="119">
        <f>_xll.DBRW(pStaging,BM$1,$F$6,$F80,"All Companies",$F$1,BM$3,$A80,"MA_Net_Change","GBP Value")</f>
        <v>67360.964117559997</v>
      </c>
      <c r="BN80" s="119">
        <f>_xll.DBRW(pStaging,BN$1,$F$6,$F80,"All Companies",$F$1,BN$3,$A80,"MA_Net_Change","GBP Value")</f>
        <v>67360.964117559997</v>
      </c>
      <c r="BO80" s="119">
        <f>_xll.DBRW(pStaging,BO$1,$F$6,$F80,"All Companies",$F$1,BO$3,$A80,"MA_Net_Change","GBP Value")</f>
        <v>67360.964117559997</v>
      </c>
      <c r="BP80" s="119">
        <f>_xll.DBRW(pStaging,BP$1,$F$6,$F80,"All Companies",$F$1,BP$3,$A80,"MA_Net_Change","GBP Value")</f>
        <v>67360.964117559997</v>
      </c>
      <c r="BQ80" s="119">
        <f>_xll.DBRW(pStaging,BQ$1,$F$6,$F80,"All Companies",$F$1,BQ$3,$A80,"MA_Net_Change","GBP Value")</f>
        <v>62833.861450180004</v>
      </c>
      <c r="BR80" s="119">
        <f>_xll.DBRW(pStaging,BR$1,$F$6,$F80,"All Companies",$F$1,BR$3,$A80,"MA_Net_Change","GBP Value")</f>
        <v>62833.942593179992</v>
      </c>
      <c r="BS80" s="119">
        <f>_xll.DBRW(pStaging,BS$1,$F$6,$F80,"All Companies",$F$1,BS$3,$A80,"MA_Net_Change","GBP Value")</f>
        <v>62833.861450180004</v>
      </c>
      <c r="BT80" s="119"/>
      <c r="BU80" s="119">
        <f t="shared" si="111"/>
        <v>149718.02788557002</v>
      </c>
      <c r="BV80" s="119">
        <f t="shared" si="112"/>
        <v>190746.23835268</v>
      </c>
      <c r="BW80" s="119">
        <f t="shared" si="113"/>
        <v>202082.89235267998</v>
      </c>
      <c r="BX80" s="119">
        <f t="shared" si="114"/>
        <v>188501.66549354</v>
      </c>
      <c r="BY80" s="121">
        <f>SUM(BU80:BX80)</f>
        <v>731048.82408447005</v>
      </c>
      <c r="BZ80" s="119"/>
      <c r="CA80" s="119">
        <f>_xll.DBRW(pStaging,CA$1,$F$6,$F80,"All Companies",$F$1,CA$3,$A80,"MA_Net_Change","GBP Value")</f>
        <v>282727.38010755001</v>
      </c>
      <c r="CB80" s="119">
        <f>_xll.DBRW(pStaging,CB$1,$F$6,$F80,"All Companies",$F$1,CB$3,$A80,"MA_Net_Change","GBP Value")</f>
        <v>29675.633934839996</v>
      </c>
      <c r="CC80" s="119">
        <f>_xll.DBRW(pStaging,CC$1,$F$6,$F80,"All Companies",$F$1,CC$3,$A80,"MA_Net_Change","GBP Value")</f>
        <v>0</v>
      </c>
    </row>
    <row r="81" spans="1:81" ht="15" customHeight="1" outlineLevel="1" x14ac:dyDescent="0.25">
      <c r="A81" s="17" t="s">
        <v>125</v>
      </c>
      <c r="B81" s="6" t="s">
        <v>123</v>
      </c>
      <c r="C81" s="6" t="s">
        <v>132</v>
      </c>
      <c r="E81" s="17">
        <v>70</v>
      </c>
      <c r="F81" s="50" t="s">
        <v>133</v>
      </c>
      <c r="G81" s="119">
        <f>_xll.DBRW(pStaging,G$1,$F$6,$F81,"All Companies",$F$1,G$3,$A81,"MA_Net_Change","GBP Value")</f>
        <v>51310.572479369999</v>
      </c>
      <c r="H81" s="119">
        <f>_xll.DBRW(pStaging,H$1,$F$6,$F81,"All Companies",$F$1,H$3,$A81,"MA_Net_Change","GBP Value")</f>
        <v>51612.847097360012</v>
      </c>
      <c r="I81" s="119">
        <f>_xll.DBRW(pStaging,I$1,$F$6,$F81,"All Companies",$F$1,I$3,$A81,"MA_Net_Change","GBP Value")</f>
        <v>53390.080182749996</v>
      </c>
      <c r="J81" s="120"/>
      <c r="K81" s="121">
        <f>_xll.DBRW(pStaging,K$1,$F$6,$F81,"All Companies",$F$1,K$3,$A81,"MA_Net_Change","GBP Value")</f>
        <v>56689.380033039997</v>
      </c>
      <c r="L81" s="119">
        <f>_xll.DBRW(pStaging,L$1,$F$6,$F81,"All Companies",$F$1,L$3,$A81,"MA_Net_Change","GBP Value")</f>
        <v>60164.728872599997</v>
      </c>
      <c r="M81" s="119">
        <f>_xll.DBRW(pStaging,M$1,$F$6,$F81,"All Companies",$F$1,M$3,$A81,"MA_Net_Change","GBP Value")</f>
        <v>56618.862999239995</v>
      </c>
      <c r="N81" s="119">
        <f>(K81-L81)</f>
        <v>-3475.3488395599998</v>
      </c>
      <c r="O81" s="110"/>
      <c r="P81" s="119">
        <f t="shared" si="98"/>
        <v>110079.46021578999</v>
      </c>
      <c r="Q81" s="119">
        <f t="shared" si="99"/>
        <v>111446.91254415999</v>
      </c>
      <c r="R81" s="119">
        <f t="shared" si="100"/>
        <v>120586.40141965999</v>
      </c>
      <c r="S81" s="119">
        <f t="shared" si="101"/>
        <v>-1367.4523283699964</v>
      </c>
      <c r="T81" s="119"/>
      <c r="U81" s="110"/>
      <c r="V81" s="119">
        <f>_xll.DBRW(pStaging,V$1,$F$6,$F81,"All Companies",$F$1,V$3,$A81,"MA_Net_Change","GBP Value")</f>
        <v>53390.080182749996</v>
      </c>
      <c r="W81" s="119">
        <f>_xll.DBRW(pStaging,W$1,$F$6,$F81,"All Companies",$F$1,W$3,$A81,"MA_Net_Change","GBP Value")</f>
        <v>56689.380033039997</v>
      </c>
      <c r="X81" s="119">
        <f>_xll.DBRW(pStaging,X$1,$F$6,$F81,"All Companies",$F$1,X$3,$A81,"MA_Net_Change","GBP Value")</f>
        <v>0</v>
      </c>
      <c r="Y81" s="119">
        <f>_xll.DBRW(pStaging,Y$1,$F$6,$F81,"All Companies",$F$1,Y$3,$A81,"MA_Net_Change","GBP Value")</f>
        <v>0</v>
      </c>
      <c r="Z81" s="119">
        <f>_xll.DBRW(pStaging,Z$1,$F$6,$F81,"All Companies",$F$1,Z$3,$A81,"MA_Net_Change","GBP Value")</f>
        <v>0</v>
      </c>
      <c r="AA81" s="119">
        <f>_xll.DBRW(pStaging,AA$1,$F$6,$F81,"All Companies",$F$1,AA$3,$A81,"MA_Net_Change","GBP Value")</f>
        <v>0</v>
      </c>
      <c r="AB81" s="119">
        <f>_xll.DBRW(pStaging,AB$1,$F$6,$F81,"All Companies",$F$1,AB$3,$A81,"MA_Net_Change","GBP Value")</f>
        <v>0</v>
      </c>
      <c r="AC81" s="119">
        <f>_xll.DBRW(pStaging,AC$1,$F$6,$F81,"All Companies",$F$1,AC$3,$A81,"MA_Net_Change","GBP Value")</f>
        <v>0</v>
      </c>
      <c r="AD81" s="119">
        <f>_xll.DBRW(pStaging,AD$1,$F$6,$F81,"All Companies",$F$1,AD$3,$A81,"MA_Net_Change","GBP Value")</f>
        <v>0</v>
      </c>
      <c r="AE81" s="119">
        <f>_xll.DBRW(pStaging,AE$1,$F$6,$F81,"All Companies",$F$1,AE$3,$A81,"MA_Net_Change","GBP Value")</f>
        <v>0</v>
      </c>
      <c r="AF81" s="119">
        <f>_xll.DBRW(pStaging,AF$1,$F$6,$F81,"All Companies",$F$1,AF$3,$A81,"MA_Net_Change","GBP Value")</f>
        <v>0</v>
      </c>
      <c r="AG81" s="119">
        <f>_xll.DBRW(pStaging,AG$1,$F$6,$F81,"All Companies",$F$1,AG$3,$A81,"MA_Net_Change","GBP Value")</f>
        <v>0</v>
      </c>
      <c r="AH81" s="119"/>
      <c r="AI81" s="119">
        <f t="shared" si="102"/>
        <v>110079.46021578999</v>
      </c>
      <c r="AJ81" s="119">
        <f t="shared" si="103"/>
        <v>0</v>
      </c>
      <c r="AK81" s="119">
        <f t="shared" si="104"/>
        <v>0</v>
      </c>
      <c r="AL81" s="119">
        <f t="shared" si="105"/>
        <v>0</v>
      </c>
      <c r="AM81" s="121">
        <f t="shared" si="106"/>
        <v>110079.46021578999</v>
      </c>
      <c r="AN81" s="110">
        <f t="shared" si="36"/>
        <v>0</v>
      </c>
      <c r="AO81" s="119">
        <f>_xll.DBRW(pStaging,AO$1,$F$6,$F81,"All Companies",$F$1,AO$3,$A81,"MA_Net_Change","GBP Value")</f>
        <v>63967.538420420002</v>
      </c>
      <c r="AP81" s="119">
        <f>_xll.DBRW(pStaging,AP$1,$F$6,$F81,"All Companies",$F$1,AP$3,$A81,"MA_Net_Change","GBP Value")</f>
        <v>56618.862999239995</v>
      </c>
      <c r="AQ81" s="119">
        <f>_xll.DBRW(pStaging,AQ$1,$F$6,$F81,"All Companies",$F$1,AQ$3,$A81,"MA_Net_Change","GBP Value")</f>
        <v>55394.852254090001</v>
      </c>
      <c r="AR81" s="119">
        <f>_xll.DBRW(pStaging,AR$1,$F$6,$F81,"All Companies",$F$1,AR$3,$A81,"MA_Net_Change","GBP Value")</f>
        <v>51922.023099429993</v>
      </c>
      <c r="AS81" s="119">
        <f>_xll.DBRW(pStaging,AS$1,$F$6,$F81,"All Companies",$F$1,AS$3,$A81,"MA_Net_Change","GBP Value")</f>
        <v>51578.437472559992</v>
      </c>
      <c r="AT81" s="119">
        <f>_xll.DBRW(pStaging,AT$1,$F$6,$F81,"All Companies",$F$1,AT$3,$A81,"MA_Net_Change","GBP Value")</f>
        <v>47948.372379050008</v>
      </c>
      <c r="AU81" s="119">
        <f>_xll.DBRW(pStaging,AU$1,$F$6,$F81,"All Companies",$F$1,AU$3,$A81,"MA_Net_Change","GBP Value")</f>
        <v>50200.332684670007</v>
      </c>
      <c r="AV81" s="119">
        <f>_xll.DBRW(pStaging,AV$1,$F$6,$F81,"All Companies",$F$1,AV$3,$A81,"MA_Net_Change","GBP Value")</f>
        <v>62541.720698779987</v>
      </c>
      <c r="AW81" s="119">
        <f>_xll.DBRW(pStaging,AW$1,$F$6,$F81,"All Companies",$F$1,AW$3,$A81,"MA_Net_Change","GBP Value")</f>
        <v>48678.888802859998</v>
      </c>
      <c r="AX81" s="119">
        <f>_xll.DBRW(pStaging,AX$1,$F$6,$F81,"All Companies",$F$1,AX$3,$A81,"MA_Net_Change","GBP Value")</f>
        <v>80522.569777979996</v>
      </c>
      <c r="AY81" s="119">
        <f>_xll.DBRW(pStaging,AY$1,$F$6,$F81,"All Companies",$F$1,AY$3,$A81,"MA_Net_Change","GBP Value")</f>
        <v>51310.572479369999</v>
      </c>
      <c r="AZ81" s="119">
        <f>_xll.DBRW(pStaging,AZ$1,$F$6,$F81,"All Companies",$F$1,AZ$3,$A81,"MA_Net_Change","GBP Value")</f>
        <v>51612.847097360012</v>
      </c>
      <c r="BA81" s="119"/>
      <c r="BB81" s="119">
        <f t="shared" si="107"/>
        <v>175981.25367374998</v>
      </c>
      <c r="BC81" s="119">
        <f t="shared" si="108"/>
        <v>151448.83295104001</v>
      </c>
      <c r="BD81" s="119">
        <f t="shared" si="109"/>
        <v>161420.94218630999</v>
      </c>
      <c r="BE81" s="119">
        <f t="shared" si="110"/>
        <v>183445.98935471001</v>
      </c>
      <c r="BF81" s="121">
        <f>SUM(BB81:BE81)</f>
        <v>672297.01816580992</v>
      </c>
      <c r="BG81" s="119"/>
      <c r="BH81" s="119">
        <f>_xll.DBRW(pStaging,BH$1,$F$6,$F81,"All Companies",$F$1,BH$3,$A81,"MA_Net_Change","GBP Value")</f>
        <v>51282.183671559993</v>
      </c>
      <c r="BI81" s="119">
        <f>_xll.DBRW(pStaging,BI$1,$F$6,$F81,"All Companies",$F$1,BI$3,$A81,"MA_Net_Change","GBP Value")</f>
        <v>60164.728872599997</v>
      </c>
      <c r="BJ81" s="119">
        <f>_xll.DBRW(pStaging,BJ$1,$F$6,$F81,"All Companies",$F$1,BJ$3,$A81,"MA_Net_Change","GBP Value")</f>
        <v>57995.842372560001</v>
      </c>
      <c r="BK81" s="119">
        <f>_xll.DBRW(pStaging,BK$1,$F$6,$F81,"All Companies",$F$1,BK$3,$A81,"MA_Net_Change","GBP Value")</f>
        <v>49237.246698459996</v>
      </c>
      <c r="BL81" s="119">
        <f>_xll.DBRW(pStaging,BL$1,$F$6,$F81,"All Companies",$F$1,BL$3,$A81,"MA_Net_Change","GBP Value")</f>
        <v>46863.136698459995</v>
      </c>
      <c r="BM81" s="119">
        <f>_xll.DBRW(pStaging,BM$1,$F$6,$F81,"All Companies",$F$1,BM$3,$A81,"MA_Net_Change","GBP Value")</f>
        <v>47026.879193259992</v>
      </c>
      <c r="BN81" s="119">
        <f>_xll.DBRW(pStaging,BN$1,$F$6,$F81,"All Companies",$F$1,BN$3,$A81,"MA_Net_Change","GBP Value")</f>
        <v>47026.879193259992</v>
      </c>
      <c r="BO81" s="119">
        <f>_xll.DBRW(pStaging,BO$1,$F$6,$F81,"All Companies",$F$1,BO$3,$A81,"MA_Net_Change","GBP Value")</f>
        <v>47026.879193259992</v>
      </c>
      <c r="BP81" s="119">
        <f>_xll.DBRW(pStaging,BP$1,$F$6,$F81,"All Companies",$F$1,BP$3,$A81,"MA_Net_Change","GBP Value")</f>
        <v>47026.879193259992</v>
      </c>
      <c r="BQ81" s="119">
        <f>_xll.DBRW(pStaging,BQ$1,$F$6,$F81,"All Companies",$F$1,BQ$3,$A81,"MA_Net_Change","GBP Value")</f>
        <v>41454.54595426</v>
      </c>
      <c r="BR81" s="119">
        <f>_xll.DBRW(pStaging,BR$1,$F$6,$F81,"All Companies",$F$1,BR$3,$A81,"MA_Net_Change","GBP Value")</f>
        <v>41454.627097259996</v>
      </c>
      <c r="BS81" s="119">
        <f>_xll.DBRW(pStaging,BS$1,$F$6,$F81,"All Companies",$F$1,BS$3,$A81,"MA_Net_Change","GBP Value")</f>
        <v>41454.54595426</v>
      </c>
      <c r="BT81" s="119"/>
      <c r="BU81" s="119">
        <f t="shared" si="111"/>
        <v>169442.75491671998</v>
      </c>
      <c r="BV81" s="119">
        <f t="shared" si="112"/>
        <v>143127.26259017998</v>
      </c>
      <c r="BW81" s="119">
        <f t="shared" si="113"/>
        <v>141080.63757977998</v>
      </c>
      <c r="BX81" s="119">
        <f t="shared" si="114"/>
        <v>124363.71900577999</v>
      </c>
      <c r="BY81" s="121">
        <f>SUM(BU81:BX81)</f>
        <v>578014.37409245991</v>
      </c>
      <c r="BZ81" s="119"/>
      <c r="CA81" s="119">
        <f>_xll.DBRW(pStaging,CA$1,$F$6,$F81,"All Companies",$F$1,CA$3,$A81,"MA_Net_Change","GBP Value")</f>
        <v>418815.60494752997</v>
      </c>
      <c r="CB81" s="119">
        <f>_xll.DBRW(pStaging,CB$1,$F$6,$F81,"All Companies",$F$1,CB$3,$A81,"MA_Net_Change","GBP Value")</f>
        <v>97060.294762979989</v>
      </c>
      <c r="CC81" s="119">
        <f>_xll.DBRW(pStaging,CC$1,$F$6,$F81,"All Companies",$F$1,CC$3,$A81,"MA_Net_Change","GBP Value")</f>
        <v>0</v>
      </c>
    </row>
    <row r="82" spans="1:81" ht="15" customHeight="1" outlineLevel="1" x14ac:dyDescent="0.25">
      <c r="A82" s="17" t="str">
        <f>_xll.DIMNM(pAccounts,_xll.DIMIX(pAccounts,$F82))</f>
        <v/>
      </c>
      <c r="B82" s="6" t="s">
        <v>123</v>
      </c>
      <c r="E82" s="17">
        <v>71</v>
      </c>
      <c r="F82" s="50" t="s">
        <v>134</v>
      </c>
      <c r="G82" s="119">
        <f>((((G77-G78)-G79)-G80)-G81)</f>
        <v>-115267.0961512099</v>
      </c>
      <c r="H82" s="119">
        <f t="shared" ref="H82:I82" si="115">((((H77-H78)-H79)-H80)-H81)</f>
        <v>-100728.21969350042</v>
      </c>
      <c r="I82" s="119">
        <f t="shared" si="115"/>
        <v>-131972.12442566003</v>
      </c>
      <c r="J82" s="120"/>
      <c r="K82" s="121">
        <f>((((K77-K78)-K79)-K80)-K81)</f>
        <v>-135234.03915319988</v>
      </c>
      <c r="L82" s="119">
        <f>((((L77-L78)-L79)-L80)-L81)</f>
        <v>-115890.33131421221</v>
      </c>
      <c r="M82" s="119">
        <f>((((M77-M78)-M79)-M80)-M81)</f>
        <v>-109553.69866470997</v>
      </c>
      <c r="N82" s="119">
        <f>((((N77-N78)-N79)-N80)-N81)</f>
        <v>-19343.707838987684</v>
      </c>
      <c r="O82" s="110"/>
      <c r="P82" s="119">
        <f t="shared" si="98"/>
        <v>-267206.16357885988</v>
      </c>
      <c r="Q82" s="119">
        <f t="shared" si="99"/>
        <v>-221727.85579828065</v>
      </c>
      <c r="R82" s="119">
        <f t="shared" si="100"/>
        <v>-256021.35110779991</v>
      </c>
      <c r="S82" s="119">
        <f t="shared" si="101"/>
        <v>-45478.307780579227</v>
      </c>
      <c r="T82" s="119"/>
      <c r="U82" s="110"/>
      <c r="V82" s="119">
        <f t="shared" ref="V82:AG82" si="116">((((V77-V78)-V79)-V80)-V81)</f>
        <v>-131972.12442566003</v>
      </c>
      <c r="W82" s="119">
        <f t="shared" si="116"/>
        <v>-135234.03915319988</v>
      </c>
      <c r="X82" s="119">
        <f t="shared" si="116"/>
        <v>0</v>
      </c>
      <c r="Y82" s="119">
        <f t="shared" si="116"/>
        <v>0</v>
      </c>
      <c r="Z82" s="119">
        <f t="shared" si="116"/>
        <v>0</v>
      </c>
      <c r="AA82" s="119">
        <f t="shared" si="116"/>
        <v>0</v>
      </c>
      <c r="AB82" s="119">
        <f t="shared" si="116"/>
        <v>0</v>
      </c>
      <c r="AC82" s="119">
        <f t="shared" si="116"/>
        <v>0</v>
      </c>
      <c r="AD82" s="119">
        <f t="shared" si="116"/>
        <v>0</v>
      </c>
      <c r="AE82" s="119">
        <f t="shared" si="116"/>
        <v>0</v>
      </c>
      <c r="AF82" s="119">
        <f t="shared" si="116"/>
        <v>0</v>
      </c>
      <c r="AG82" s="119">
        <f t="shared" si="116"/>
        <v>0</v>
      </c>
      <c r="AH82" s="119"/>
      <c r="AI82" s="119">
        <f t="shared" si="102"/>
        <v>-267206.16357885988</v>
      </c>
      <c r="AJ82" s="119">
        <f t="shared" si="103"/>
        <v>0</v>
      </c>
      <c r="AK82" s="119">
        <f t="shared" si="104"/>
        <v>0</v>
      </c>
      <c r="AL82" s="119">
        <f t="shared" si="105"/>
        <v>0</v>
      </c>
      <c r="AM82" s="121">
        <f t="shared" ref="AM82" si="117">((((AM77-AM78)-AM79)-AM80)-AM81)</f>
        <v>-267206.16357885994</v>
      </c>
      <c r="AN82" s="110">
        <f t="shared" si="36"/>
        <v>0</v>
      </c>
      <c r="AO82" s="119">
        <f t="shared" ref="AO82:AZ82" si="118">((((AO77-AO78)-AO79)-AO80)-AO81)</f>
        <v>-146467.65244308996</v>
      </c>
      <c r="AP82" s="119">
        <f t="shared" si="118"/>
        <v>-109553.69866470997</v>
      </c>
      <c r="AQ82" s="119">
        <f t="shared" si="118"/>
        <v>-92048.313749229885</v>
      </c>
      <c r="AR82" s="119">
        <f t="shared" si="118"/>
        <v>-94180.01334542004</v>
      </c>
      <c r="AS82" s="119">
        <f t="shared" si="118"/>
        <v>-109879.77377551998</v>
      </c>
      <c r="AT82" s="119">
        <f t="shared" si="118"/>
        <v>-96831.640334249794</v>
      </c>
      <c r="AU82" s="119">
        <f t="shared" si="118"/>
        <v>-120284.45821526011</v>
      </c>
      <c r="AV82" s="119">
        <f t="shared" si="118"/>
        <v>-152393.51785658006</v>
      </c>
      <c r="AW82" s="119">
        <f t="shared" si="118"/>
        <v>-131614.62864413002</v>
      </c>
      <c r="AX82" s="119">
        <f t="shared" si="118"/>
        <v>-140499.57482718982</v>
      </c>
      <c r="AY82" s="119">
        <f t="shared" si="118"/>
        <v>-115267.0961512099</v>
      </c>
      <c r="AZ82" s="119">
        <f t="shared" si="118"/>
        <v>-100728.21969350042</v>
      </c>
      <c r="BA82" s="119"/>
      <c r="BB82" s="119">
        <f t="shared" si="107"/>
        <v>-348069.6648570298</v>
      </c>
      <c r="BC82" s="119">
        <f t="shared" si="108"/>
        <v>-300891.42745518981</v>
      </c>
      <c r="BD82" s="119">
        <f t="shared" si="109"/>
        <v>-404292.60471597017</v>
      </c>
      <c r="BE82" s="119">
        <f t="shared" si="110"/>
        <v>-356494.89067190012</v>
      </c>
      <c r="BF82" s="121">
        <f>SUM(BB82:BE82)</f>
        <v>-1409748.5877000899</v>
      </c>
      <c r="BG82" s="119"/>
      <c r="BH82" s="119">
        <f t="shared" ref="BH82:BS82" si="119">((((BH77-BH78)-BH79)-BH80)-BH81)</f>
        <v>-105837.52448406845</v>
      </c>
      <c r="BI82" s="119">
        <f t="shared" si="119"/>
        <v>-115890.33131421221</v>
      </c>
      <c r="BJ82" s="119">
        <f t="shared" si="119"/>
        <v>-102817.40797294499</v>
      </c>
      <c r="BK82" s="119">
        <f t="shared" si="119"/>
        <v>-137420.75999999995</v>
      </c>
      <c r="BL82" s="119">
        <f t="shared" si="119"/>
        <v>-137420.75999999995</v>
      </c>
      <c r="BM82" s="119">
        <f t="shared" si="119"/>
        <v>-137420.76</v>
      </c>
      <c r="BN82" s="119">
        <f t="shared" si="119"/>
        <v>-142420.76000000007</v>
      </c>
      <c r="BO82" s="119">
        <f t="shared" si="119"/>
        <v>-142420.76000000007</v>
      </c>
      <c r="BP82" s="119">
        <f t="shared" si="119"/>
        <v>-142420.76000000007</v>
      </c>
      <c r="BQ82" s="119">
        <f t="shared" si="119"/>
        <v>-142420.7600000001</v>
      </c>
      <c r="BR82" s="119">
        <f t="shared" si="119"/>
        <v>-142420.67885700008</v>
      </c>
      <c r="BS82" s="119">
        <f t="shared" si="119"/>
        <v>-142420.7600000001</v>
      </c>
      <c r="BT82" s="119"/>
      <c r="BU82" s="119">
        <f t="shared" si="111"/>
        <v>-324545.26377122564</v>
      </c>
      <c r="BV82" s="119">
        <f t="shared" si="112"/>
        <v>-412262.27999999991</v>
      </c>
      <c r="BW82" s="119">
        <f t="shared" si="113"/>
        <v>-427262.2800000002</v>
      </c>
      <c r="BX82" s="119">
        <f t="shared" si="114"/>
        <v>-427262.19885700033</v>
      </c>
      <c r="BY82" s="121">
        <f>SUM(BU82:BX82)</f>
        <v>-1591332.0226282261</v>
      </c>
      <c r="BZ82" s="119"/>
      <c r="CA82" s="119">
        <f>((((CA77-CA78)-CA79)-CA80)-CA81)</f>
        <v>-969897.24968626001</v>
      </c>
      <c r="CB82" s="119">
        <f>((((CB77-CB78)-CB79)-CB80)-CB81)</f>
        <v>1610496.0323588697</v>
      </c>
      <c r="CC82" s="119">
        <f>((((CC77-CC78)-CC79)-CC80)-CC81)</f>
        <v>0</v>
      </c>
    </row>
    <row r="83" spans="1:81" ht="15" customHeight="1" x14ac:dyDescent="0.25">
      <c r="A83" s="17" t="s">
        <v>135</v>
      </c>
      <c r="E83" s="17">
        <v>72</v>
      </c>
      <c r="F83" s="8" t="s">
        <v>135</v>
      </c>
      <c r="G83" s="109">
        <f>_xll.DBRW(pFact,pCompany,G$3,G$1,$F$1,$A83,"Month")</f>
        <v>1270.2109300299853</v>
      </c>
      <c r="H83" s="109">
        <f>_xll.DBRW(pFact,pCompany,H$3,H$1,$F$1,$A83,"Month")</f>
        <v>272.12687292998089</v>
      </c>
      <c r="I83" s="109">
        <f>_xll.DBRW(pFact,pCompany,I$3,I$1,$F$1,$A83,"Month")</f>
        <v>4935.1977326400083</v>
      </c>
      <c r="J83" s="110"/>
      <c r="K83" s="111">
        <f>_xll.DBRW(pFact,pCompany,K$3,K$1,$F$1,$A83,"Month")</f>
        <v>39.611824649990012</v>
      </c>
      <c r="L83" s="109">
        <f>_xll.DBRW(pFact,pCompany,$K$3,L$1,$F$1,$A83,"Month")</f>
        <v>79158.299112956418</v>
      </c>
      <c r="M83" s="109">
        <f>_xll.DBRW(pFact,pCompany,M$3,M$1,$F$1,$A83,"Month")</f>
        <v>795.04487317001417</v>
      </c>
      <c r="N83" s="109">
        <f t="shared" ref="N83:N108" si="120">(K83-L83)</f>
        <v>-79118.687288306421</v>
      </c>
      <c r="O83" s="110"/>
      <c r="P83" s="109">
        <f t="shared" si="98"/>
        <v>4974.8095572899983</v>
      </c>
      <c r="Q83" s="109">
        <f t="shared" si="99"/>
        <v>150776.20697047492</v>
      </c>
      <c r="R83" s="109">
        <f t="shared" si="100"/>
        <v>29786.141159979998</v>
      </c>
      <c r="S83" s="109">
        <f t="shared" si="101"/>
        <v>-145801.39741318492</v>
      </c>
      <c r="T83" s="109"/>
      <c r="U83" s="110"/>
      <c r="V83" s="109">
        <f>_xll.DBRW(pFact,pCompany,V$3,V$1,$F$1,$A83,"Month")</f>
        <v>4935.1977326400083</v>
      </c>
      <c r="W83" s="109">
        <f>_xll.DBRW(pFact,pCompany,W$3,W$1,$F$1,$A83,"Month")</f>
        <v>39.611824649990012</v>
      </c>
      <c r="X83" s="109">
        <f>_xll.DBRW(pFact,pCompany,X$3,X$1,$F$1,$A83,"Month")</f>
        <v>0</v>
      </c>
      <c r="Y83" s="109">
        <f>_xll.DBRW(pFact,pCompany,Y$3,Y$1,$F$1,$A83,"Month")</f>
        <v>0</v>
      </c>
      <c r="Z83" s="109">
        <f>_xll.DBRW(pFact,pCompany,Z$3,Z$1,$F$1,$A83,"Month")</f>
        <v>0</v>
      </c>
      <c r="AA83" s="109">
        <f>_xll.DBRW(pFact,pCompany,AA$3,AA$1,$F$1,$A83,"Month")</f>
        <v>0</v>
      </c>
      <c r="AB83" s="109">
        <f>_xll.DBRW(pFact,pCompany,AB$3,AB$1,$F$1,$A83,"Month")</f>
        <v>0</v>
      </c>
      <c r="AC83" s="109">
        <f>_xll.DBRW(pFact,pCompany,AC$3,AC$1,$F$1,$A83,"Month")</f>
        <v>0</v>
      </c>
      <c r="AD83" s="109">
        <f>_xll.DBRW(pFact,pCompany,AD$3,AD$1,$F$1,$A83,"Month")</f>
        <v>0</v>
      </c>
      <c r="AE83" s="109">
        <f>_xll.DBRW(pFact,pCompany,AE$3,AE$1,$F$1,$A83,"Month")</f>
        <v>0</v>
      </c>
      <c r="AF83" s="109">
        <f>_xll.DBRW(pFact,pCompany,AF$3,AF$1,$F$1,$A83,"Month")</f>
        <v>0</v>
      </c>
      <c r="AG83" s="109">
        <f>_xll.DBRW(pFact,pCompany,AG$3,AG$1,$F$1,$A83,"Month")</f>
        <v>0</v>
      </c>
      <c r="AH83" s="109"/>
      <c r="AI83" s="109">
        <f t="shared" si="102"/>
        <v>4974.8095572899983</v>
      </c>
      <c r="AJ83" s="109">
        <f t="shared" si="103"/>
        <v>0</v>
      </c>
      <c r="AK83" s="109">
        <f t="shared" si="104"/>
        <v>0</v>
      </c>
      <c r="AL83" s="109">
        <f t="shared" si="105"/>
        <v>0</v>
      </c>
      <c r="AM83" s="111">
        <f t="shared" ref="AM83:AM85" si="121">SUM(AI83:AL83)</f>
        <v>4974.8095572899983</v>
      </c>
      <c r="AN83" s="110">
        <f t="shared" si="36"/>
        <v>0</v>
      </c>
      <c r="AO83" s="109">
        <f>_xll.DBRW(pFact,pCompany,AO$3,AO$1,$F$1,$A83,"Month")</f>
        <v>28991.096286809985</v>
      </c>
      <c r="AP83" s="109">
        <f>_xll.DBRW(pFact,pCompany,AP$3,AP$1,$F$1,$A83,"Month")</f>
        <v>795.04487317001417</v>
      </c>
      <c r="AQ83" s="109">
        <f>_xll.DBRW(pFact,pCompany,AQ$3,AQ$1,$F$1,$A83,"Month")</f>
        <v>199.62913023998627</v>
      </c>
      <c r="AR83" s="109">
        <f>_xll.DBRW(pFact,pCompany,AR$3,AR$1,$F$1,$A83,"Month")</f>
        <v>102.98685306001062</v>
      </c>
      <c r="AS83" s="109">
        <f>_xll.DBRW(pFact,pCompany,AS$3,AS$1,$F$1,$A83,"Month")</f>
        <v>255.78045104002013</v>
      </c>
      <c r="AT83" s="109">
        <f>_xll.DBRW(pFact,pCompany,AT$3,AT$1,$F$1,$A83,"Month")</f>
        <v>495.4060636399845</v>
      </c>
      <c r="AU83" s="109">
        <f>_xll.DBRW(pFact,pCompany,AU$3,AU$1,$F$1,$A83,"Month")</f>
        <v>-366.08155411002008</v>
      </c>
      <c r="AV83" s="109">
        <f>_xll.DBRW(pFact,pCompany,AV$3,AV$1,$F$1,$A83,"Month")</f>
        <v>119.35267556998224</v>
      </c>
      <c r="AW83" s="109">
        <f>_xll.DBRW(pFact,pCompany,AW$3,AW$1,$F$1,$A83,"Month")</f>
        <v>562.28104423008335</v>
      </c>
      <c r="AX83" s="109">
        <f>_xll.DBRW(pFact,pCompany,AX$3,AX$1,$F$1,$A83,"Month")</f>
        <v>5952.0084909799771</v>
      </c>
      <c r="AY83" s="109">
        <f>_xll.DBRW(pFact,pCompany,AY$3,AY$1,$F$1,$A83,"Month")</f>
        <v>1270.2109300299853</v>
      </c>
      <c r="AZ83" s="109">
        <f>_xll.DBRW(pFact,pCompany,AZ$3,AZ$1,$F$1,$A83,"Month")</f>
        <v>272.12687292998089</v>
      </c>
      <c r="BA83" s="109"/>
      <c r="BB83" s="109">
        <f t="shared" si="107"/>
        <v>29985.770290219985</v>
      </c>
      <c r="BC83" s="109">
        <f t="shared" si="108"/>
        <v>854.17336774001524</v>
      </c>
      <c r="BD83" s="109">
        <f t="shared" si="109"/>
        <v>315.55216569004551</v>
      </c>
      <c r="BE83" s="109">
        <f t="shared" si="110"/>
        <v>7494.3462939399433</v>
      </c>
      <c r="BF83" s="111">
        <f t="shared" ref="BF83:BF85" si="122">SUM(BF84:BF88)</f>
        <v>-86417.257827839348</v>
      </c>
      <c r="BG83" s="109"/>
      <c r="BH83" s="109">
        <f>_xll.DBRW(pFact,pCompany,BH$3,BH$1,$F$1,$A83,"Month")</f>
        <v>71617.907857518498</v>
      </c>
      <c r="BI83" s="109">
        <f>_xll.DBRW(pFact,pCompany,BI$3,BI$1,$F$1,$A83,"Month")</f>
        <v>79158.299112956418</v>
      </c>
      <c r="BJ83" s="109">
        <f>_xll.DBRW(pFact,pCompany,BJ$3,BJ$1,$F$1,$A83,"Month")</f>
        <v>81886.921424395754</v>
      </c>
      <c r="BK83" s="109">
        <f>_xll.DBRW(pFact,pCompany,BK$3,BK$1,$F$1,$A83,"Month")</f>
        <v>76328.210000000006</v>
      </c>
      <c r="BL83" s="109">
        <f>_xll.DBRW(pFact,pCompany,BL$3,BL$1,$F$1,$A83,"Month")</f>
        <v>76328.210000000006</v>
      </c>
      <c r="BM83" s="109">
        <f>_xll.DBRW(pFact,pCompany,BM$3,BM$1,$F$1,$A83,"Month")</f>
        <v>76328.210000000006</v>
      </c>
      <c r="BN83" s="109">
        <f>_xll.DBRW(pFact,pCompany,BN$3,BN$1,$F$1,$A83,"Month")</f>
        <v>76328.210000000006</v>
      </c>
      <c r="BO83" s="109">
        <f>_xll.DBRW(pFact,pCompany,BO$3,BO$1,$F$1,$A83,"Month")</f>
        <v>76328.210000000006</v>
      </c>
      <c r="BP83" s="109">
        <f>_xll.DBRW(pFact,pCompany,BP$3,BP$1,$F$1,$A83,"Month")</f>
        <v>76328.210000000006</v>
      </c>
      <c r="BQ83" s="109">
        <f>_xll.DBRW(pFact,pCompany,BQ$3,BQ$1,$F$1,$A83,"Month")</f>
        <v>76328.210000000006</v>
      </c>
      <c r="BR83" s="109">
        <f>_xll.DBRW(pFact,pCompany,BR$3,BR$1,$F$1,$A83,"Month")</f>
        <v>76328.210000000006</v>
      </c>
      <c r="BS83" s="109">
        <f>_xll.DBRW(pFact,pCompany,BS$3,BS$1,$F$1,$A83,"Month")</f>
        <v>76328.210000000006</v>
      </c>
      <c r="BT83" s="109"/>
      <c r="BU83" s="109">
        <f t="shared" si="111"/>
        <v>232663.12839487067</v>
      </c>
      <c r="BV83" s="109">
        <f t="shared" si="112"/>
        <v>228984.63</v>
      </c>
      <c r="BW83" s="109">
        <f t="shared" si="113"/>
        <v>228984.63</v>
      </c>
      <c r="BX83" s="109">
        <f t="shared" si="114"/>
        <v>228984.63</v>
      </c>
      <c r="BY83" s="111">
        <f t="shared" ref="BY83:BY85" si="123">SUM(BY84:BY88)</f>
        <v>-1553085.9047079196</v>
      </c>
      <c r="BZ83" s="109"/>
      <c r="CA83" s="109">
        <f>_xll.DBRW(pFact,pCompany,CA$3,CA$1,$F$1,$A83,"Month")</f>
        <v>179682.42416834002</v>
      </c>
      <c r="CB83" s="109">
        <f>_xll.DBRW(pFact,pCompany,CB$3,CB$1,$F$1,$A83,"Month")</f>
        <v>165561.98849468</v>
      </c>
      <c r="CC83" s="109">
        <f>_xll.DBRW(pFact,pCompany,CC$3,CC$1,$F$1,$A83,"Month")</f>
        <v>0</v>
      </c>
    </row>
    <row r="84" spans="1:81" ht="15" customHeight="1" outlineLevel="1" x14ac:dyDescent="0.25">
      <c r="A84" s="17" t="s">
        <v>136</v>
      </c>
      <c r="B84" s="6" t="s">
        <v>137</v>
      </c>
      <c r="C84" s="6" t="s">
        <v>138</v>
      </c>
      <c r="E84" s="17">
        <v>73</v>
      </c>
      <c r="F84" s="50" t="s">
        <v>138</v>
      </c>
      <c r="G84" s="119">
        <f>_xll.DBRW(pFact,pCompany,G$3,G$1,$F$1,$A84,"Month")</f>
        <v>-26357.056233900017</v>
      </c>
      <c r="H84" s="119">
        <f>_xll.DBRW(pFact,pCompany,H$3,H$1,$F$1,$A84,"Month")</f>
        <v>-27097.345565370015</v>
      </c>
      <c r="I84" s="119">
        <f>_xll.DBRW(pFact,pCompany,I$3,I$1,$F$1,$A84,"Month")</f>
        <v>-23655.986364299992</v>
      </c>
      <c r="J84" s="120"/>
      <c r="K84" s="121">
        <f>_xll.DBRW(pFact,pCompany,K$3,K$1,$F$1,$A84,"Month")</f>
        <v>-28042.120836830007</v>
      </c>
      <c r="L84" s="119">
        <f>_xll.DBRW(pFact,pCompany,$K$3,L$1,$F$1,$A84,"Month")</f>
        <v>48947.338002496719</v>
      </c>
      <c r="M84" s="119">
        <f>_xll.DBRW(pFact,pCompany,M$3,M$1,$F$1,$A84,"Month")</f>
        <v>-20598.015205829986</v>
      </c>
      <c r="N84" s="119">
        <f t="shared" si="120"/>
        <v>-76989.458839326719</v>
      </c>
      <c r="O84" s="110"/>
      <c r="P84" s="119">
        <f t="shared" si="98"/>
        <v>-51698.107201129998</v>
      </c>
      <c r="Q84" s="119">
        <f t="shared" si="99"/>
        <v>91538.83323640548</v>
      </c>
      <c r="R84" s="119">
        <f t="shared" si="100"/>
        <v>-5314.8166894300011</v>
      </c>
      <c r="S84" s="119">
        <f t="shared" si="101"/>
        <v>-143236.94043753546</v>
      </c>
      <c r="T84" s="119"/>
      <c r="U84" s="110"/>
      <c r="V84" s="119">
        <f>_xll.DBRW(pFact,pCompany,V$3,V$1,$F$1,$A84,"Month")</f>
        <v>-23655.986364299992</v>
      </c>
      <c r="W84" s="119">
        <f>_xll.DBRW(pFact,pCompany,W$3,W$1,$F$1,$A84,"Month")</f>
        <v>-28042.120836830007</v>
      </c>
      <c r="X84" s="119">
        <f>_xll.DBRW(pFact,pCompany,X$3,X$1,$F$1,$A84,"Month")</f>
        <v>0</v>
      </c>
      <c r="Y84" s="119">
        <f>_xll.DBRW(pFact,pCompany,Y$3,Y$1,$F$1,$A84,"Month")</f>
        <v>0</v>
      </c>
      <c r="Z84" s="119">
        <f>_xll.DBRW(pFact,pCompany,Z$3,Z$1,$F$1,$A84,"Month")</f>
        <v>0</v>
      </c>
      <c r="AA84" s="119">
        <f>_xll.DBRW(pFact,pCompany,AA$3,AA$1,$F$1,$A84,"Month")</f>
        <v>0</v>
      </c>
      <c r="AB84" s="119">
        <f>_xll.DBRW(pFact,pCompany,AB$3,AB$1,$F$1,$A84,"Month")</f>
        <v>0</v>
      </c>
      <c r="AC84" s="119">
        <f>_xll.DBRW(pFact,pCompany,AC$3,AC$1,$F$1,$A84,"Month")</f>
        <v>0</v>
      </c>
      <c r="AD84" s="119">
        <f>_xll.DBRW(pFact,pCompany,AD$3,AD$1,$F$1,$A84,"Month")</f>
        <v>0</v>
      </c>
      <c r="AE84" s="119">
        <f>_xll.DBRW(pFact,pCompany,AE$3,AE$1,$F$1,$A84,"Month")</f>
        <v>0</v>
      </c>
      <c r="AF84" s="119">
        <f>_xll.DBRW(pFact,pCompany,AF$3,AF$1,$F$1,$A84,"Month")</f>
        <v>0</v>
      </c>
      <c r="AG84" s="119">
        <f>_xll.DBRW(pFact,pCompany,AG$3,AG$1,$F$1,$A84,"Month")</f>
        <v>0</v>
      </c>
      <c r="AH84" s="119"/>
      <c r="AI84" s="119">
        <f t="shared" si="102"/>
        <v>-51698.107201129998</v>
      </c>
      <c r="AJ84" s="119">
        <f t="shared" si="103"/>
        <v>0</v>
      </c>
      <c r="AK84" s="119">
        <f t="shared" si="104"/>
        <v>0</v>
      </c>
      <c r="AL84" s="119">
        <f t="shared" si="105"/>
        <v>0</v>
      </c>
      <c r="AM84" s="121">
        <f t="shared" si="121"/>
        <v>-51698.107201129998</v>
      </c>
      <c r="AN84" s="110">
        <f t="shared" si="36"/>
        <v>0</v>
      </c>
      <c r="AO84" s="119">
        <f>_xll.DBRW(pFact,pCompany,AO$3,AO$1,$F$1,$A84,"Month")</f>
        <v>15283.198516399985</v>
      </c>
      <c r="AP84" s="119">
        <f>_xll.DBRW(pFact,pCompany,AP$3,AP$1,$F$1,$A84,"Month")</f>
        <v>-20598.015205829986</v>
      </c>
      <c r="AQ84" s="119">
        <f>_xll.DBRW(pFact,pCompany,AQ$3,AQ$1,$F$1,$A84,"Month")</f>
        <v>-20629.822981100016</v>
      </c>
      <c r="AR84" s="119">
        <f>_xll.DBRW(pFact,pCompany,AR$3,AR$1,$F$1,$A84,"Month")</f>
        <v>-22364.235920819996</v>
      </c>
      <c r="AS84" s="119">
        <f>_xll.DBRW(pFact,pCompany,AS$3,AS$1,$F$1,$A84,"Month")</f>
        <v>-24237.534640339978</v>
      </c>
      <c r="AT84" s="119">
        <f>_xll.DBRW(pFact,pCompany,AT$3,AT$1,$F$1,$A84,"Month")</f>
        <v>-25724.823548850018</v>
      </c>
      <c r="AU84" s="119">
        <f>_xll.DBRW(pFact,pCompany,AU$3,AU$1,$F$1,$A84,"Month")</f>
        <v>-30003.282280310021</v>
      </c>
      <c r="AV84" s="119">
        <f>_xll.DBRW(pFact,pCompany,AV$3,AV$1,$F$1,$A84,"Month")</f>
        <v>-30276.903752610022</v>
      </c>
      <c r="AW84" s="119">
        <f>_xll.DBRW(pFact,pCompany,AW$3,AW$1,$F$1,$A84,"Month")</f>
        <v>-27902.165609479911</v>
      </c>
      <c r="AX84" s="119">
        <f>_xll.DBRW(pFact,pCompany,AX$3,AX$1,$F$1,$A84,"Month")</f>
        <v>-21538.81486950002</v>
      </c>
      <c r="AY84" s="119">
        <f>_xll.DBRW(pFact,pCompany,AY$3,AY$1,$F$1,$A84,"Month")</f>
        <v>-26357.056233900017</v>
      </c>
      <c r="AZ84" s="119">
        <f>_xll.DBRW(pFact,pCompany,AZ$3,AZ$1,$F$1,$A84,"Month")</f>
        <v>-27097.345565370015</v>
      </c>
      <c r="BA84" s="119"/>
      <c r="BB84" s="119">
        <f t="shared" si="107"/>
        <v>-25944.639670530018</v>
      </c>
      <c r="BC84" s="119">
        <f t="shared" si="108"/>
        <v>-72326.594110009988</v>
      </c>
      <c r="BD84" s="119">
        <f t="shared" si="109"/>
        <v>-88182.351642399954</v>
      </c>
      <c r="BE84" s="119">
        <f t="shared" si="110"/>
        <v>-74993.216668770052</v>
      </c>
      <c r="BF84" s="121">
        <f t="shared" si="122"/>
        <v>-43208.628913919674</v>
      </c>
      <c r="BG84" s="119"/>
      <c r="BH84" s="119">
        <f>_xll.DBRW(pFact,pCompany,BH$3,BH$1,$F$1,$A84,"Month")</f>
        <v>42591.495233908769</v>
      </c>
      <c r="BI84" s="119">
        <f>_xll.DBRW(pFact,pCompany,BI$3,BI$1,$F$1,$A84,"Month")</f>
        <v>48947.338002496719</v>
      </c>
      <c r="BJ84" s="119">
        <f>_xll.DBRW(pFact,pCompany,BJ$3,BJ$1,$F$1,$A84,"Month")</f>
        <v>50298.480478386817</v>
      </c>
      <c r="BK84" s="119">
        <f>_xll.DBRW(pFact,pCompany,BK$3,BK$1,$F$1,$A84,"Month")</f>
        <v>47464.94</v>
      </c>
      <c r="BL84" s="119">
        <f>_xll.DBRW(pFact,pCompany,BL$3,BL$1,$F$1,$A84,"Month")</f>
        <v>47464.94</v>
      </c>
      <c r="BM84" s="119">
        <f>_xll.DBRW(pFact,pCompany,BM$3,BM$1,$F$1,$A84,"Month")</f>
        <v>47464.94</v>
      </c>
      <c r="BN84" s="119">
        <f>_xll.DBRW(pFact,pCompany,BN$3,BN$1,$F$1,$A84,"Month")</f>
        <v>47464.94</v>
      </c>
      <c r="BO84" s="119">
        <f>_xll.DBRW(pFact,pCompany,BO$3,BO$1,$F$1,$A84,"Month")</f>
        <v>47464.94</v>
      </c>
      <c r="BP84" s="119">
        <f>_xll.DBRW(pFact,pCompany,BP$3,BP$1,$F$1,$A84,"Month")</f>
        <v>47464.94</v>
      </c>
      <c r="BQ84" s="119">
        <f>_xll.DBRW(pFact,pCompany,BQ$3,BQ$1,$F$1,$A84,"Month")</f>
        <v>47464.94</v>
      </c>
      <c r="BR84" s="119">
        <f>_xll.DBRW(pFact,pCompany,BR$3,BR$1,$F$1,$A84,"Month")</f>
        <v>47464.94</v>
      </c>
      <c r="BS84" s="119">
        <f>_xll.DBRW(pFact,pCompany,BS$3,BS$1,$F$1,$A84,"Month")</f>
        <v>47464.94</v>
      </c>
      <c r="BT84" s="119"/>
      <c r="BU84" s="119">
        <f t="shared" si="111"/>
        <v>141837.31371479231</v>
      </c>
      <c r="BV84" s="119">
        <f t="shared" si="112"/>
        <v>142394.82</v>
      </c>
      <c r="BW84" s="119">
        <f t="shared" si="113"/>
        <v>142394.82</v>
      </c>
      <c r="BX84" s="119">
        <f t="shared" si="114"/>
        <v>142394.82</v>
      </c>
      <c r="BY84" s="121">
        <f t="shared" si="123"/>
        <v>-769589.13235395972</v>
      </c>
      <c r="BZ84" s="119"/>
      <c r="CA84" s="119">
        <f>_xll.DBRW(pFact,pCompany,CA$3,CA$1,$F$1,$A84,"Month")</f>
        <v>150039.46416834003</v>
      </c>
      <c r="CB84" s="119">
        <f>_xll.DBRW(pFact,pCompany,CB$3,CB$1,$F$1,$A84,"Month")</f>
        <v>9651.3608916800003</v>
      </c>
      <c r="CC84" s="119">
        <f>_xll.DBRW(pFact,pCompany,CC$3,CC$1,$F$1,$A84,"Month")</f>
        <v>0</v>
      </c>
    </row>
    <row r="85" spans="1:81" ht="15" customHeight="1" outlineLevel="1" x14ac:dyDescent="0.25">
      <c r="A85" s="17" t="s">
        <v>139</v>
      </c>
      <c r="B85" s="6" t="s">
        <v>140</v>
      </c>
      <c r="C85" s="6" t="s">
        <v>141</v>
      </c>
      <c r="E85" s="17">
        <v>74</v>
      </c>
      <c r="F85" s="50" t="s">
        <v>141</v>
      </c>
      <c r="G85" s="119">
        <f>_xll.DBRW(pFact,pCompany,G$3,G$1,$F$1,$A85,"Month")</f>
        <v>27627.267163930002</v>
      </c>
      <c r="H85" s="119">
        <f>_xll.DBRW(pFact,pCompany,H$3,H$1,$F$1,$A85,"Month")</f>
        <v>27369.472438299996</v>
      </c>
      <c r="I85" s="119">
        <f>_xll.DBRW(pFact,pCompany,I$3,I$1,$F$1,$A85,"Month")</f>
        <v>28591.18409694</v>
      </c>
      <c r="J85" s="120"/>
      <c r="K85" s="121">
        <f>_xll.DBRW(pFact,pCompany,K$3,K$1,$F$1,$A85,"Month")</f>
        <v>28081.732661479997</v>
      </c>
      <c r="L85" s="119">
        <f>_xll.DBRW(pFact,pCompany,$K$3,L$1,$F$1,$A85,"Month")</f>
        <v>30210.961110459702</v>
      </c>
      <c r="M85" s="119">
        <f>_xll.DBRW(pFact,pCompany,M$3,M$1,$F$1,$A85,"Month")</f>
        <v>21393.060078999999</v>
      </c>
      <c r="N85" s="119">
        <f t="shared" si="120"/>
        <v>-2129.2284489797057</v>
      </c>
      <c r="O85" s="110"/>
      <c r="P85" s="119">
        <f t="shared" si="98"/>
        <v>56672.916758419997</v>
      </c>
      <c r="Q85" s="119">
        <f t="shared" si="99"/>
        <v>59237.373734069435</v>
      </c>
      <c r="R85" s="119">
        <f t="shared" si="100"/>
        <v>35100.957849409999</v>
      </c>
      <c r="S85" s="119">
        <f t="shared" si="101"/>
        <v>-2564.4569756494384</v>
      </c>
      <c r="T85" s="119"/>
      <c r="U85" s="110"/>
      <c r="V85" s="119">
        <f>_xll.DBRW(pFact,pCompany,V$3,V$1,$F$1,$A85,"Month")</f>
        <v>28591.18409694</v>
      </c>
      <c r="W85" s="119">
        <f>_xll.DBRW(pFact,pCompany,W$3,W$1,$F$1,$A85,"Month")</f>
        <v>28081.732661479997</v>
      </c>
      <c r="X85" s="119">
        <f>_xll.DBRW(pFact,pCompany,X$3,X$1,$F$1,$A85,"Month")</f>
        <v>0</v>
      </c>
      <c r="Y85" s="119">
        <f>_xll.DBRW(pFact,pCompany,Y$3,Y$1,$F$1,$A85,"Month")</f>
        <v>0</v>
      </c>
      <c r="Z85" s="119">
        <f>_xll.DBRW(pFact,pCompany,Z$3,Z$1,$F$1,$A85,"Month")</f>
        <v>0</v>
      </c>
      <c r="AA85" s="119">
        <f>_xll.DBRW(pFact,pCompany,AA$3,AA$1,$F$1,$A85,"Month")</f>
        <v>0</v>
      </c>
      <c r="AB85" s="119">
        <f>_xll.DBRW(pFact,pCompany,AB$3,AB$1,$F$1,$A85,"Month")</f>
        <v>0</v>
      </c>
      <c r="AC85" s="119">
        <f>_xll.DBRW(pFact,pCompany,AC$3,AC$1,$F$1,$A85,"Month")</f>
        <v>0</v>
      </c>
      <c r="AD85" s="119">
        <f>_xll.DBRW(pFact,pCompany,AD$3,AD$1,$F$1,$A85,"Month")</f>
        <v>0</v>
      </c>
      <c r="AE85" s="119">
        <f>_xll.DBRW(pFact,pCompany,AE$3,AE$1,$F$1,$A85,"Month")</f>
        <v>0</v>
      </c>
      <c r="AF85" s="119">
        <f>_xll.DBRW(pFact,pCompany,AF$3,AF$1,$F$1,$A85,"Month")</f>
        <v>0</v>
      </c>
      <c r="AG85" s="119">
        <f>_xll.DBRW(pFact,pCompany,AG$3,AG$1,$F$1,$A85,"Month")</f>
        <v>0</v>
      </c>
      <c r="AH85" s="119"/>
      <c r="AI85" s="119">
        <f t="shared" si="102"/>
        <v>56672.916758419997</v>
      </c>
      <c r="AJ85" s="119">
        <f t="shared" si="103"/>
        <v>0</v>
      </c>
      <c r="AK85" s="119">
        <f t="shared" si="104"/>
        <v>0</v>
      </c>
      <c r="AL85" s="119">
        <f t="shared" si="105"/>
        <v>0</v>
      </c>
      <c r="AM85" s="121">
        <f t="shared" si="121"/>
        <v>56672.916758419997</v>
      </c>
      <c r="AN85" s="110">
        <f t="shared" si="36"/>
        <v>0</v>
      </c>
      <c r="AO85" s="119">
        <f>_xll.DBRW(pFact,pCompany,AO$3,AO$1,$F$1,$A85,"Month")</f>
        <v>13707.89777041</v>
      </c>
      <c r="AP85" s="119">
        <f>_xll.DBRW(pFact,pCompany,AP$3,AP$1,$F$1,$A85,"Month")</f>
        <v>21393.060078999999</v>
      </c>
      <c r="AQ85" s="119">
        <f>_xll.DBRW(pFact,pCompany,AQ$3,AQ$1,$F$1,$A85,"Month")</f>
        <v>20829.452111340004</v>
      </c>
      <c r="AR85" s="119">
        <f>_xll.DBRW(pFact,pCompany,AR$3,AR$1,$F$1,$A85,"Month")</f>
        <v>22467.222773880007</v>
      </c>
      <c r="AS85" s="119">
        <f>_xll.DBRW(pFact,pCompany,AS$3,AS$1,$F$1,$A85,"Month")</f>
        <v>24493.315091379998</v>
      </c>
      <c r="AT85" s="119">
        <f>_xll.DBRW(pFact,pCompany,AT$3,AT$1,$F$1,$A85,"Month")</f>
        <v>26220.229612490002</v>
      </c>
      <c r="AU85" s="119">
        <f>_xll.DBRW(pFact,pCompany,AU$3,AU$1,$F$1,$A85,"Month")</f>
        <v>29637.200726200001</v>
      </c>
      <c r="AV85" s="119">
        <f>_xll.DBRW(pFact,pCompany,AV$3,AV$1,$F$1,$A85,"Month")</f>
        <v>30396.256428180004</v>
      </c>
      <c r="AW85" s="119">
        <f>_xll.DBRW(pFact,pCompany,AW$3,AW$1,$F$1,$A85,"Month")</f>
        <v>28464.446653709994</v>
      </c>
      <c r="AX85" s="119">
        <f>_xll.DBRW(pFact,pCompany,AX$3,AX$1,$F$1,$A85,"Month")</f>
        <v>27490.823360479997</v>
      </c>
      <c r="AY85" s="119">
        <f>_xll.DBRW(pFact,pCompany,AY$3,AY$1,$F$1,$A85,"Month")</f>
        <v>27627.267163930002</v>
      </c>
      <c r="AZ85" s="119">
        <f>_xll.DBRW(pFact,pCompany,AZ$3,AZ$1,$F$1,$A85,"Month")</f>
        <v>27369.472438299996</v>
      </c>
      <c r="BA85" s="119"/>
      <c r="BB85" s="119">
        <f t="shared" si="107"/>
        <v>55930.409960750003</v>
      </c>
      <c r="BC85" s="119">
        <f t="shared" si="108"/>
        <v>73180.767477750007</v>
      </c>
      <c r="BD85" s="119">
        <f t="shared" si="109"/>
        <v>88497.903808089992</v>
      </c>
      <c r="BE85" s="119">
        <f t="shared" si="110"/>
        <v>82487.562962709999</v>
      </c>
      <c r="BF85" s="121">
        <f t="shared" si="122"/>
        <v>107082.55554304016</v>
      </c>
      <c r="BG85" s="119"/>
      <c r="BH85" s="119">
        <f>_xll.DBRW(pFact,pCompany,BH$3,BH$1,$F$1,$A85,"Month")</f>
        <v>29026.412623609736</v>
      </c>
      <c r="BI85" s="119">
        <f>_xll.DBRW(pFact,pCompany,BI$3,BI$1,$F$1,$A85,"Month")</f>
        <v>30210.961110459702</v>
      </c>
      <c r="BJ85" s="119">
        <f>_xll.DBRW(pFact,pCompany,BJ$3,BJ$1,$F$1,$A85,"Month")</f>
        <v>31588.440946008941</v>
      </c>
      <c r="BK85" s="119">
        <f>_xll.DBRW(pFact,pCompany,BK$3,BK$1,$F$1,$A85,"Month")</f>
        <v>28863.27</v>
      </c>
      <c r="BL85" s="119">
        <f>_xll.DBRW(pFact,pCompany,BL$3,BL$1,$F$1,$A85,"Month")</f>
        <v>28863.27</v>
      </c>
      <c r="BM85" s="119">
        <f>_xll.DBRW(pFact,pCompany,BM$3,BM$1,$F$1,$A85,"Month")</f>
        <v>28863.27</v>
      </c>
      <c r="BN85" s="119">
        <f>_xll.DBRW(pFact,pCompany,BN$3,BN$1,$F$1,$A85,"Month")</f>
        <v>28863.27</v>
      </c>
      <c r="BO85" s="119">
        <f>_xll.DBRW(pFact,pCompany,BO$3,BO$1,$F$1,$A85,"Month")</f>
        <v>28863.27</v>
      </c>
      <c r="BP85" s="119">
        <f>_xll.DBRW(pFact,pCompany,BP$3,BP$1,$F$1,$A85,"Month")</f>
        <v>28863.27</v>
      </c>
      <c r="BQ85" s="119">
        <f>_xll.DBRW(pFact,pCompany,BQ$3,BQ$1,$F$1,$A85,"Month")</f>
        <v>28863.27</v>
      </c>
      <c r="BR85" s="119">
        <f>_xll.DBRW(pFact,pCompany,BR$3,BR$1,$F$1,$A85,"Month")</f>
        <v>28863.27</v>
      </c>
      <c r="BS85" s="119">
        <f>_xll.DBRW(pFact,pCompany,BS$3,BS$1,$F$1,$A85,"Month")</f>
        <v>28863.27</v>
      </c>
      <c r="BT85" s="119"/>
      <c r="BU85" s="119">
        <f t="shared" si="111"/>
        <v>90825.814680078372</v>
      </c>
      <c r="BV85" s="119">
        <f t="shared" si="112"/>
        <v>86589.81</v>
      </c>
      <c r="BW85" s="119">
        <f t="shared" si="113"/>
        <v>86589.81</v>
      </c>
      <c r="BX85" s="119">
        <f t="shared" si="114"/>
        <v>86589.81</v>
      </c>
      <c r="BY85" s="121">
        <f t="shared" si="123"/>
        <v>-270794.06617697992</v>
      </c>
      <c r="BZ85" s="119"/>
      <c r="CA85" s="119">
        <f>_xll.DBRW(pFact,pCompany,CA$3,CA$1,$F$1,$A85,"Month")</f>
        <v>29642.959999999999</v>
      </c>
      <c r="CB85" s="119">
        <f>_xll.DBRW(pFact,pCompany,CB$3,CB$1,$F$1,$A85,"Month")</f>
        <v>155910.627603</v>
      </c>
      <c r="CC85" s="119">
        <f>_xll.DBRW(pFact,pCompany,CC$3,CC$1,$F$1,$A85,"Month")</f>
        <v>0</v>
      </c>
    </row>
    <row r="86" spans="1:81" ht="15" customHeight="1" outlineLevel="1" x14ac:dyDescent="0.25">
      <c r="A86" s="17" t="s">
        <v>135</v>
      </c>
      <c r="B86" s="6" t="s">
        <v>137</v>
      </c>
      <c r="E86" s="17">
        <v>76</v>
      </c>
      <c r="F86" s="50" t="s">
        <v>142</v>
      </c>
      <c r="G86" s="119">
        <f>(((G83-G84)-G85))</f>
        <v>0</v>
      </c>
      <c r="H86" s="119">
        <f t="shared" ref="H86:I86" si="124">(((H83-H84)-H85))</f>
        <v>0</v>
      </c>
      <c r="I86" s="119">
        <f t="shared" si="124"/>
        <v>0</v>
      </c>
      <c r="J86" s="120"/>
      <c r="K86" s="121">
        <f t="shared" ref="K86:M86" si="125">(((K83-K84)-K85))</f>
        <v>0</v>
      </c>
      <c r="L86" s="119">
        <f t="shared" si="125"/>
        <v>-3.637978807091713E-12</v>
      </c>
      <c r="M86" s="119">
        <f t="shared" si="125"/>
        <v>0</v>
      </c>
      <c r="N86" s="119">
        <f t="shared" si="120"/>
        <v>3.637978807091713E-12</v>
      </c>
      <c r="O86" s="110"/>
      <c r="P86" s="119">
        <f t="shared" si="98"/>
        <v>0</v>
      </c>
      <c r="Q86" s="119">
        <f t="shared" si="99"/>
        <v>-1.0913936421275139E-11</v>
      </c>
      <c r="R86" s="119">
        <f t="shared" si="100"/>
        <v>0</v>
      </c>
      <c r="S86" s="119">
        <f t="shared" si="101"/>
        <v>1.0913936421275139E-11</v>
      </c>
      <c r="T86" s="119"/>
      <c r="U86" s="110"/>
      <c r="V86" s="119">
        <f t="shared" ref="V86:CC86" si="126">(((V83-V84)-V85))</f>
        <v>0</v>
      </c>
      <c r="W86" s="119">
        <f t="shared" si="126"/>
        <v>0</v>
      </c>
      <c r="X86" s="119">
        <f t="shared" si="126"/>
        <v>0</v>
      </c>
      <c r="Y86" s="119">
        <f t="shared" si="126"/>
        <v>0</v>
      </c>
      <c r="Z86" s="119">
        <f t="shared" si="126"/>
        <v>0</v>
      </c>
      <c r="AA86" s="119">
        <f t="shared" si="126"/>
        <v>0</v>
      </c>
      <c r="AB86" s="119">
        <f t="shared" si="126"/>
        <v>0</v>
      </c>
      <c r="AC86" s="119">
        <f t="shared" si="126"/>
        <v>0</v>
      </c>
      <c r="AD86" s="119">
        <f t="shared" si="126"/>
        <v>0</v>
      </c>
      <c r="AE86" s="119">
        <f t="shared" si="126"/>
        <v>0</v>
      </c>
      <c r="AF86" s="119">
        <f t="shared" si="126"/>
        <v>0</v>
      </c>
      <c r="AG86" s="119">
        <f t="shared" si="126"/>
        <v>0</v>
      </c>
      <c r="AH86" s="119"/>
      <c r="AI86" s="119">
        <f t="shared" si="126"/>
        <v>0</v>
      </c>
      <c r="AJ86" s="119">
        <f t="shared" si="126"/>
        <v>0</v>
      </c>
      <c r="AK86" s="119">
        <f t="shared" si="126"/>
        <v>0</v>
      </c>
      <c r="AL86" s="119">
        <f t="shared" si="126"/>
        <v>0</v>
      </c>
      <c r="AM86" s="121">
        <f t="shared" si="126"/>
        <v>0</v>
      </c>
      <c r="AN86" s="110">
        <f t="shared" si="36"/>
        <v>0</v>
      </c>
      <c r="AO86" s="119">
        <f t="shared" si="126"/>
        <v>0</v>
      </c>
      <c r="AP86" s="119">
        <f t="shared" si="126"/>
        <v>0</v>
      </c>
      <c r="AQ86" s="119">
        <f t="shared" si="126"/>
        <v>0</v>
      </c>
      <c r="AR86" s="119">
        <f t="shared" si="126"/>
        <v>0</v>
      </c>
      <c r="AS86" s="119">
        <f t="shared" si="126"/>
        <v>0</v>
      </c>
      <c r="AT86" s="119">
        <f t="shared" si="126"/>
        <v>0</v>
      </c>
      <c r="AU86" s="119">
        <f t="shared" si="126"/>
        <v>0</v>
      </c>
      <c r="AV86" s="119">
        <f t="shared" si="126"/>
        <v>0</v>
      </c>
      <c r="AW86" s="119">
        <f t="shared" si="126"/>
        <v>0</v>
      </c>
      <c r="AX86" s="119">
        <f t="shared" si="126"/>
        <v>0</v>
      </c>
      <c r="AY86" s="119">
        <f t="shared" si="126"/>
        <v>0</v>
      </c>
      <c r="AZ86" s="119">
        <f t="shared" si="126"/>
        <v>0</v>
      </c>
      <c r="BA86" s="119"/>
      <c r="BB86" s="119">
        <f t="shared" si="126"/>
        <v>0</v>
      </c>
      <c r="BC86" s="119">
        <f t="shared" si="126"/>
        <v>0</v>
      </c>
      <c r="BD86" s="119">
        <f t="shared" si="126"/>
        <v>0</v>
      </c>
      <c r="BE86" s="119">
        <f t="shared" si="126"/>
        <v>0</v>
      </c>
      <c r="BF86" s="121">
        <f t="shared" ref="BF86" si="127">SUM(BB86:BE86)</f>
        <v>0</v>
      </c>
      <c r="BG86" s="119"/>
      <c r="BH86" s="119">
        <f t="shared" si="126"/>
        <v>-7.2759576141834259E-12</v>
      </c>
      <c r="BI86" s="119">
        <f t="shared" si="126"/>
        <v>-3.637978807091713E-12</v>
      </c>
      <c r="BJ86" s="119">
        <f t="shared" si="126"/>
        <v>-3.637978807091713E-12</v>
      </c>
      <c r="BK86" s="119">
        <f t="shared" si="126"/>
        <v>3.637978807091713E-12</v>
      </c>
      <c r="BL86" s="119">
        <f t="shared" si="126"/>
        <v>3.637978807091713E-12</v>
      </c>
      <c r="BM86" s="119">
        <f t="shared" si="126"/>
        <v>3.637978807091713E-12</v>
      </c>
      <c r="BN86" s="119">
        <f t="shared" si="126"/>
        <v>3.637978807091713E-12</v>
      </c>
      <c r="BO86" s="119">
        <f t="shared" si="126"/>
        <v>3.637978807091713E-12</v>
      </c>
      <c r="BP86" s="119">
        <f t="shared" si="126"/>
        <v>3.637978807091713E-12</v>
      </c>
      <c r="BQ86" s="119">
        <f t="shared" si="126"/>
        <v>3.637978807091713E-12</v>
      </c>
      <c r="BR86" s="119">
        <f t="shared" si="126"/>
        <v>3.637978807091713E-12</v>
      </c>
      <c r="BS86" s="119">
        <f t="shared" si="126"/>
        <v>3.637978807091713E-12</v>
      </c>
      <c r="BT86" s="119"/>
      <c r="BU86" s="119">
        <f t="shared" si="126"/>
        <v>-1.4551915228366852E-11</v>
      </c>
      <c r="BV86" s="119">
        <f t="shared" si="126"/>
        <v>0</v>
      </c>
      <c r="BW86" s="119">
        <f t="shared" si="126"/>
        <v>0</v>
      </c>
      <c r="BX86" s="119">
        <f t="shared" si="126"/>
        <v>0</v>
      </c>
      <c r="BY86" s="121">
        <f t="shared" ref="BY86:BY87" si="128">SUM(BU86:BX86)</f>
        <v>-1.4551915228366852E-11</v>
      </c>
      <c r="BZ86" s="119"/>
      <c r="CA86" s="119">
        <f t="shared" si="126"/>
        <v>-7.2759576141834259E-12</v>
      </c>
      <c r="CB86" s="119">
        <f t="shared" si="126"/>
        <v>0</v>
      </c>
      <c r="CC86" s="119">
        <f t="shared" si="126"/>
        <v>0</v>
      </c>
    </row>
    <row r="87" spans="1:81" ht="15" customHeight="1" x14ac:dyDescent="0.25">
      <c r="A87" s="17" t="str">
        <f>_xll.DIMNM(pAccounts,_xll.DIMIX(pAccounts,$F87))</f>
        <v>Non GSC Allocation</v>
      </c>
      <c r="E87" s="17">
        <v>77</v>
      </c>
      <c r="F87" s="8" t="s">
        <v>143</v>
      </c>
      <c r="G87" s="109">
        <f>_xll.DBRW(pFact,pCompany,G$3,G$1,$F$1,$A87,"Month")</f>
        <v>-45655.283153910001</v>
      </c>
      <c r="H87" s="109">
        <f>_xll.DBRW(pFact,pCompany,H$3,H$1,$F$1,$A87,"Month")</f>
        <v>-55310.657167329948</v>
      </c>
      <c r="I87" s="109">
        <f>_xll.DBRW(pFact,pCompany,I$3,I$1,$F$1,$A87,"Month")</f>
        <v>-53541.154347039992</v>
      </c>
      <c r="J87" s="110"/>
      <c r="K87" s="111">
        <f>_xll.DBRW(pFact,pCompany,K$3,K$1,$F$1,$A87,"Month")</f>
        <v>-33641.242825320005</v>
      </c>
      <c r="L87" s="109">
        <f>_xll.DBRW(pFact,pCompany,$K$3,L$1,$F$1,$A87,"Month")</f>
        <v>-52877.166550740003</v>
      </c>
      <c r="M87" s="109">
        <f>_xll.DBRW(pFact,pCompany,M$3,M$1,$F$1,$A87,"Month")</f>
        <v>-38596.296219270022</v>
      </c>
      <c r="N87" s="109">
        <f t="shared" si="120"/>
        <v>19235.923725419998</v>
      </c>
      <c r="O87" s="110"/>
      <c r="P87" s="109">
        <f t="shared" si="98"/>
        <v>-87182.397172359997</v>
      </c>
      <c r="Q87" s="109">
        <f t="shared" si="99"/>
        <v>-105151.98603874003</v>
      </c>
      <c r="R87" s="109">
        <f t="shared" si="100"/>
        <v>-60582.057443270016</v>
      </c>
      <c r="S87" s="109">
        <f t="shared" si="101"/>
        <v>17969.588866380029</v>
      </c>
      <c r="T87" s="109"/>
      <c r="U87" s="110"/>
      <c r="V87" s="109">
        <f>_xll.DBRW(pFact,pCompany,V$3,V$1,$F$1,$A87,"Month")</f>
        <v>-53541.154347039992</v>
      </c>
      <c r="W87" s="109">
        <f>_xll.DBRW(pFact,pCompany,W$3,W$1,$F$1,$A87,"Month")</f>
        <v>-33641.242825320005</v>
      </c>
      <c r="X87" s="109">
        <f>_xll.DBRW(pFact,pCompany,X$3,X$1,$F$1,$A87,"Month")</f>
        <v>0</v>
      </c>
      <c r="Y87" s="109">
        <f>_xll.DBRW(pFact,pCompany,Y$3,Y$1,$F$1,$A87,"Month")</f>
        <v>0</v>
      </c>
      <c r="Z87" s="109">
        <f>_xll.DBRW(pFact,pCompany,Z$3,Z$1,$F$1,$A87,"Month")</f>
        <v>0</v>
      </c>
      <c r="AA87" s="109">
        <f>_xll.DBRW(pFact,pCompany,AA$3,AA$1,$F$1,$A87,"Month")</f>
        <v>0</v>
      </c>
      <c r="AB87" s="109">
        <f>_xll.DBRW(pFact,pCompany,AB$3,AB$1,$F$1,$A87,"Month")</f>
        <v>0</v>
      </c>
      <c r="AC87" s="109">
        <f>_xll.DBRW(pFact,pCompany,AC$3,AC$1,$F$1,$A87,"Month")</f>
        <v>0</v>
      </c>
      <c r="AD87" s="109">
        <f>_xll.DBRW(pFact,pCompany,AD$3,AD$1,$F$1,$A87,"Month")</f>
        <v>0</v>
      </c>
      <c r="AE87" s="109">
        <f>_xll.DBRW(pFact,pCompany,AE$3,AE$1,$F$1,$A87,"Month")</f>
        <v>0</v>
      </c>
      <c r="AF87" s="109">
        <f>_xll.DBRW(pFact,pCompany,AF$3,AF$1,$F$1,$A87,"Month")</f>
        <v>0</v>
      </c>
      <c r="AG87" s="109">
        <f>_xll.DBRW(pFact,pCompany,AG$3,AG$1,$F$1,$A87,"Month")</f>
        <v>0</v>
      </c>
      <c r="AH87" s="109"/>
      <c r="AI87" s="109">
        <f t="shared" ref="AI87:AI108" si="129">SUMIF(V$7:AG$7,AI$8,V87:AG87)</f>
        <v>-87182.397172359997</v>
      </c>
      <c r="AJ87" s="109">
        <f t="shared" ref="AJ87:AJ108" si="130">SUMIF(V$7:AG$7,AJ$8,V87:AG87)</f>
        <v>0</v>
      </c>
      <c r="AK87" s="109">
        <f t="shared" ref="AK87:AK108" si="131">SUMIF(V$7:AG$7,AK$8,V87:AG87)</f>
        <v>0</v>
      </c>
      <c r="AL87" s="109">
        <f t="shared" ref="AL87:AL108" si="132">SUMIF(V$7:AG$7,AL$8,V87:AG87)</f>
        <v>0</v>
      </c>
      <c r="AM87" s="111">
        <f t="shared" ref="AM87:AM90" si="133">SUM(AI87:AL87)</f>
        <v>-87182.397172359997</v>
      </c>
      <c r="AN87" s="110">
        <f t="shared" si="36"/>
        <v>0</v>
      </c>
      <c r="AO87" s="109">
        <f>_xll.DBRW(pFact,pCompany,AO$3,AO$1,$F$1,$A87,"Month")</f>
        <v>-21985.761223999994</v>
      </c>
      <c r="AP87" s="109">
        <f>_xll.DBRW(pFact,pCompany,AP$3,AP$1,$F$1,$A87,"Month")</f>
        <v>-38596.296219270022</v>
      </c>
      <c r="AQ87" s="109">
        <f>_xll.DBRW(pFact,pCompany,AQ$3,AQ$1,$F$1,$A87,"Month")</f>
        <v>-39851.848653599984</v>
      </c>
      <c r="AR87" s="109">
        <f>_xll.DBRW(pFact,pCompany,AR$3,AR$1,$F$1,$A87,"Month")</f>
        <v>-31306.950870320034</v>
      </c>
      <c r="AS87" s="109">
        <f>_xll.DBRW(pFact,pCompany,AS$3,AS$1,$F$1,$A87,"Month")</f>
        <v>-32656.370344779971</v>
      </c>
      <c r="AT87" s="109">
        <f>_xll.DBRW(pFact,pCompany,AT$3,AT$1,$F$1,$A87,"Month")</f>
        <v>-33560.465516919998</v>
      </c>
      <c r="AU87" s="109">
        <f>_xll.DBRW(pFact,pCompany,AU$3,AU$1,$F$1,$A87,"Month")</f>
        <v>-33033.901210269963</v>
      </c>
      <c r="AV87" s="109">
        <f>_xll.DBRW(pFact,pCompany,AV$3,AV$1,$F$1,$A87,"Month")</f>
        <v>-35573.130983220028</v>
      </c>
      <c r="AW87" s="109">
        <f>_xll.DBRW(pFact,pCompany,AW$3,AW$1,$F$1,$A87,"Month")</f>
        <v>-34333.007394900022</v>
      </c>
      <c r="AX87" s="109">
        <f>_xll.DBRW(pFact,pCompany,AX$3,AX$1,$F$1,$A87,"Month")</f>
        <v>-42066.271718439995</v>
      </c>
      <c r="AY87" s="109">
        <f>_xll.DBRW(pFact,pCompany,AY$3,AY$1,$F$1,$A87,"Month")</f>
        <v>-45655.283153910001</v>
      </c>
      <c r="AZ87" s="109">
        <f>_xll.DBRW(pFact,pCompany,AZ$3,AZ$1,$F$1,$A87,"Month")</f>
        <v>-55310.657167329948</v>
      </c>
      <c r="BA87" s="109"/>
      <c r="BB87" s="109">
        <f t="shared" ref="BB87:BB108" si="134">SUMIF(AO$7:AZ$7,BB$8,AO87:AZ87)</f>
        <v>-100433.90609686999</v>
      </c>
      <c r="BC87" s="109">
        <f t="shared" ref="BC87:BC108" si="135">SUMIF(AO$7:AZ$7,BC$8,AO87:AZ87)</f>
        <v>-97523.786732020002</v>
      </c>
      <c r="BD87" s="109">
        <f t="shared" ref="BD87:BD108" si="136">SUMIF(AO$7:AZ$7,BD$8,AO87:AZ87)</f>
        <v>-102940.03958839001</v>
      </c>
      <c r="BE87" s="109">
        <f t="shared" ref="BE87:BE108" si="137">SUMIF(AO$7:AZ$7,BE$8,AO87:AZ87)</f>
        <v>-143032.21203967993</v>
      </c>
      <c r="BF87" s="111">
        <f>SUM(BF88:BF91)</f>
        <v>-443929.94445695984</v>
      </c>
      <c r="BG87" s="109"/>
      <c r="BH87" s="109">
        <f>_xll.DBRW(pFact,pCompany,BH$3,BH$1,$F$1,$A87,"Month")</f>
        <v>-52274.819488000023</v>
      </c>
      <c r="BI87" s="109">
        <f>_xll.DBRW(pFact,pCompany,BI$3,BI$1,$F$1,$A87,"Month")</f>
        <v>-52877.166550740003</v>
      </c>
      <c r="BJ87" s="109">
        <f>_xll.DBRW(pFact,pCompany,BJ$3,BJ$1,$F$1,$A87,"Month")</f>
        <v>-73903.986550740025</v>
      </c>
      <c r="BK87" s="109">
        <f>_xll.DBRW(pFact,pCompany,BK$3,BK$1,$F$1,$A87,"Month")</f>
        <v>-92439.88979549997</v>
      </c>
      <c r="BL87" s="109">
        <f>_xll.DBRW(pFact,pCompany,BL$3,BL$1,$F$1,$A87,"Month")</f>
        <v>-92564.419795499969</v>
      </c>
      <c r="BM87" s="109">
        <f>_xll.DBRW(pFact,pCompany,BM$3,BM$1,$F$1,$A87,"Month")</f>
        <v>-94665.849795499977</v>
      </c>
      <c r="BN87" s="109">
        <f>_xll.DBRW(pFact,pCompany,BN$3,BN$1,$F$1,$A87,"Month")</f>
        <v>-94804.459795499977</v>
      </c>
      <c r="BO87" s="109">
        <f>_xll.DBRW(pFact,pCompany,BO$3,BO$1,$F$1,$A87,"Month")</f>
        <v>-94950.689795500002</v>
      </c>
      <c r="BP87" s="109">
        <f>_xll.DBRW(pFact,pCompany,BP$3,BP$1,$F$1,$A87,"Month")</f>
        <v>-95104.969795500001</v>
      </c>
      <c r="BQ87" s="109">
        <f>_xll.DBRW(pFact,pCompany,BQ$3,BQ$1,$F$1,$A87,"Month")</f>
        <v>-95267.739795500005</v>
      </c>
      <c r="BR87" s="109">
        <f>_xll.DBRW(pFact,pCompany,BR$3,BR$1,$F$1,$A87,"Month")</f>
        <v>-95439.125223499999</v>
      </c>
      <c r="BS87" s="109">
        <f>_xll.DBRW(pFact,pCompany,BS$3,BS$1,$F$1,$A87,"Month")</f>
        <v>-95620.6097955</v>
      </c>
      <c r="BT87" s="109"/>
      <c r="BU87" s="109">
        <f t="shared" ref="BU87:BU108" si="138">SUMIF(BH$7:BS$7,BU$8,BH87:BS87)</f>
        <v>-179055.97258948005</v>
      </c>
      <c r="BV87" s="109">
        <f t="shared" ref="BV87:BV108" si="139">SUMIF(BH$7:BS$7,BV$8,BH87:BS87)</f>
        <v>-279670.1593864999</v>
      </c>
      <c r="BW87" s="109">
        <f t="shared" ref="BW87:BW108" si="140">SUMIF(BH$7:BS$7,BW$8,BH87:BS87)</f>
        <v>-284860.11938649998</v>
      </c>
      <c r="BX87" s="109">
        <f t="shared" ref="BX87:BX108" si="141">SUMIF(BH$7:BS$7,BX$8,BH87:BS87)</f>
        <v>-286327.47481450002</v>
      </c>
      <c r="BY87" s="111">
        <f t="shared" si="128"/>
        <v>-1029913.72617698</v>
      </c>
      <c r="BZ87" s="109"/>
      <c r="CA87" s="109">
        <f>_xll.DBRW(pFact,pCompany,CA$3,CA$1,$F$1,$A87,"Month")</f>
        <v>116117.30119949002</v>
      </c>
      <c r="CB87" s="109">
        <f>_xll.DBRW(pFact,pCompany,CB$3,CB$1,$F$1,$A87,"Month")</f>
        <v>561783.3984681</v>
      </c>
      <c r="CC87" s="109">
        <f>_xll.DBRW(pFact,pCompany,CC$3,CC$1,$F$1,$A87,"Month")</f>
        <v>0</v>
      </c>
    </row>
    <row r="88" spans="1:81" ht="15" customHeight="1" outlineLevel="1" x14ac:dyDescent="0.25">
      <c r="A88" s="17" t="s">
        <v>143</v>
      </c>
      <c r="B88" s="6" t="s">
        <v>144</v>
      </c>
      <c r="C88" s="6" t="s">
        <v>126</v>
      </c>
      <c r="E88" s="17">
        <v>78</v>
      </c>
      <c r="F88" s="50" t="s">
        <v>127</v>
      </c>
      <c r="G88" s="119">
        <f>_xll.DBRW(pStaging,G$1,pCompany,$F88,"All Companies","Group MA",G$3,$A88,"MA_Net_Change","Local Currency Value")</f>
        <v>23515.150000000009</v>
      </c>
      <c r="H88" s="119">
        <f>_xll.DBRW(pStaging,H$1,pCompany,$F88,"All Companies","Group MA",H$3,$A88,"MA_Net_Change","Local Currency Value")</f>
        <v>24844.019999999997</v>
      </c>
      <c r="I88" s="119">
        <f>_xll.DBRW(pStaging,I$1,pCompany,$F88,"All Companies","Group MA",I$3,$A88,"MA_Net_Change","Local Currency Value")</f>
        <v>30410.65</v>
      </c>
      <c r="J88" s="120"/>
      <c r="K88" s="121">
        <f>_xll.DBRW(pStaging,K$1,pCompany,$F88,"All Companies","Group MA",K$3,$A88,"MA_Net_Change","Local Currency Value")</f>
        <v>27464.74</v>
      </c>
      <c r="L88" s="119">
        <f>_xll.DBRW(pStaging,L$1,pCompany,$F88,"All Companies","Group MA",L$3,$A88,"MA_Net_Change","Local Currency Value")</f>
        <v>43108.959999999999</v>
      </c>
      <c r="M88" s="119">
        <f>_xll.DBRW(pStaging,M$1,pCompany,$F88,"All Companies","Group MA",M$3,$A88,"MA_Net_Change","Local Currency Value")</f>
        <v>29868</v>
      </c>
      <c r="N88" s="119">
        <f t="shared" si="120"/>
        <v>-15644.219999999998</v>
      </c>
      <c r="O88" s="110"/>
      <c r="P88" s="119">
        <f t="shared" si="98"/>
        <v>57875.39</v>
      </c>
      <c r="Q88" s="119">
        <f t="shared" si="99"/>
        <v>86120.42</v>
      </c>
      <c r="R88" s="119">
        <f t="shared" si="100"/>
        <v>59760</v>
      </c>
      <c r="S88" s="119">
        <f t="shared" si="101"/>
        <v>-28245.03</v>
      </c>
      <c r="T88" s="119"/>
      <c r="U88" s="110"/>
      <c r="V88" s="119">
        <f>_xll.DBRW(pStaging,V$1,pCompany,$F88,"All Companies","Group MA",V$3,$A88,"MA_Net_Change","Local Currency Value")</f>
        <v>30410.65</v>
      </c>
      <c r="W88" s="119">
        <f>_xll.DBRW(pStaging,W$1,pCompany,$F88,"All Companies","Group MA",W$3,$A88,"MA_Net_Change","Local Currency Value")</f>
        <v>27464.74</v>
      </c>
      <c r="X88" s="119">
        <f>_xll.DBRW(pStaging,X$1,pCompany,$F88,"All Companies","Group MA",X$3,$A88,"MA_Net_Change","Local Currency Value")</f>
        <v>0</v>
      </c>
      <c r="Y88" s="119">
        <f>_xll.DBRW(pStaging,Y$1,pCompany,$F88,"All Companies","Group MA",Y$3,$A88,"MA_Net_Change","Local Currency Value")</f>
        <v>0</v>
      </c>
      <c r="Z88" s="119">
        <f>_xll.DBRW(pStaging,Z$1,pCompany,$F88,"All Companies","Group MA",Z$3,$A88,"MA_Net_Change","Local Currency Value")</f>
        <v>0</v>
      </c>
      <c r="AA88" s="119">
        <f>_xll.DBRW(pStaging,AA$1,pCompany,$F88,"All Companies","Group MA",AA$3,$A88,"MA_Net_Change","Local Currency Value")</f>
        <v>0</v>
      </c>
      <c r="AB88" s="119">
        <f>_xll.DBRW(pStaging,AB$1,pCompany,$F88,"All Companies","Group MA",AB$3,$A88,"MA_Net_Change","Local Currency Value")</f>
        <v>0</v>
      </c>
      <c r="AC88" s="119">
        <f>_xll.DBRW(pStaging,AC$1,pCompany,$F88,"All Companies","Group MA",AC$3,$A88,"MA_Net_Change","Local Currency Value")</f>
        <v>0</v>
      </c>
      <c r="AD88" s="119">
        <f>_xll.DBRW(pStaging,AD$1,pCompany,$F88,"All Companies","Group MA",AD$3,$A88,"MA_Net_Change","Local Currency Value")</f>
        <v>0</v>
      </c>
      <c r="AE88" s="119">
        <f>_xll.DBRW(pStaging,AE$1,pCompany,$F88,"All Companies","Group MA",AE$3,$A88,"MA_Net_Change","Local Currency Value")</f>
        <v>0</v>
      </c>
      <c r="AF88" s="119">
        <f>_xll.DBRW(pStaging,AF$1,pCompany,$F88,"All Companies","Group MA",AF$3,$A88,"MA_Net_Change","Local Currency Value")</f>
        <v>0</v>
      </c>
      <c r="AG88" s="119">
        <f>_xll.DBRW(pStaging,AG$1,pCompany,$F88,"All Companies","Group MA",AG$3,$A88,"MA_Net_Change","Local Currency Value")</f>
        <v>0</v>
      </c>
      <c r="AH88" s="119"/>
      <c r="AI88" s="119">
        <f t="shared" si="129"/>
        <v>57875.39</v>
      </c>
      <c r="AJ88" s="119">
        <f t="shared" si="130"/>
        <v>0</v>
      </c>
      <c r="AK88" s="119">
        <f t="shared" si="131"/>
        <v>0</v>
      </c>
      <c r="AL88" s="119">
        <f t="shared" si="132"/>
        <v>0</v>
      </c>
      <c r="AM88" s="121">
        <f t="shared" si="133"/>
        <v>57875.39</v>
      </c>
      <c r="AN88" s="110">
        <f t="shared" si="36"/>
        <v>0</v>
      </c>
      <c r="AO88" s="119">
        <f>_xll.DBRW(pStaging,AO$1,pCompany,$F88,"All Companies","Group MA",AO$3,$A88,"MA_Net_Change","Local Currency Value")</f>
        <v>29892</v>
      </c>
      <c r="AP88" s="119">
        <f>_xll.DBRW(pStaging,AP$1,pCompany,$F88,"All Companies","Group MA",AP$3,$A88,"MA_Net_Change","Local Currency Value")</f>
        <v>29868</v>
      </c>
      <c r="AQ88" s="119">
        <f>_xll.DBRW(pStaging,AQ$1,pCompany,$F88,"All Companies","Group MA",AQ$3,$A88,"MA_Net_Change","Local Currency Value")</f>
        <v>21486.34</v>
      </c>
      <c r="AR88" s="119">
        <f>_xll.DBRW(pStaging,AR$1,pCompany,$F88,"All Companies","Group MA",AR$3,$A88,"MA_Net_Change","Local Currency Value")</f>
        <v>22398.21</v>
      </c>
      <c r="AS88" s="119">
        <f>_xll.DBRW(pStaging,AS$1,pCompany,$F88,"All Companies","Group MA",AS$3,$A88,"MA_Net_Change","Local Currency Value")</f>
        <v>22753.570000000003</v>
      </c>
      <c r="AT88" s="119">
        <f>_xll.DBRW(pStaging,AT$1,pCompany,$F88,"All Companies","Group MA",AT$3,$A88,"MA_Net_Change","Local Currency Value")</f>
        <v>23587.33</v>
      </c>
      <c r="AU88" s="119">
        <f>_xll.DBRW(pStaging,AU$1,pCompany,$F88,"All Companies","Group MA",AU$3,$A88,"MA_Net_Change","Local Currency Value")</f>
        <v>24304.009999999995</v>
      </c>
      <c r="AV88" s="119">
        <f>_xll.DBRW(pStaging,AV$1,pCompany,$F88,"All Companies","Group MA",AV$3,$A88,"MA_Net_Change","Local Currency Value")</f>
        <v>23220.539999999994</v>
      </c>
      <c r="AW88" s="119">
        <f>_xll.DBRW(pStaging,AW$1,pCompany,$F88,"All Companies","Group MA",AW$3,$A88,"MA_Net_Change","Local Currency Value")</f>
        <v>23069.940000000017</v>
      </c>
      <c r="AX88" s="119">
        <f>_xll.DBRW(pStaging,AX$1,pCompany,$F88,"All Companies","Group MA",AX$3,$A88,"MA_Net_Change","Local Currency Value")</f>
        <v>24699.649999999994</v>
      </c>
      <c r="AY88" s="119">
        <f>_xll.DBRW(pStaging,AY$1,pCompany,$F88,"All Companies","Group MA",AY$3,$A88,"MA_Net_Change","Local Currency Value")</f>
        <v>23515.150000000009</v>
      </c>
      <c r="AZ88" s="119">
        <f>_xll.DBRW(pStaging,AZ$1,pCompany,$F88,"All Companies","Group MA",AZ$3,$A88,"MA_Net_Change","Local Currency Value")</f>
        <v>24844.019999999997</v>
      </c>
      <c r="BA88" s="119"/>
      <c r="BB88" s="119">
        <f t="shared" si="134"/>
        <v>81246.34</v>
      </c>
      <c r="BC88" s="119">
        <f t="shared" si="135"/>
        <v>68739.11</v>
      </c>
      <c r="BD88" s="119">
        <f t="shared" si="136"/>
        <v>70594.490000000005</v>
      </c>
      <c r="BE88" s="119">
        <f t="shared" si="137"/>
        <v>73058.820000000007</v>
      </c>
      <c r="BF88" s="121">
        <f t="shared" ref="BF88:BF90" si="142">SUM(BB88:BE88)</f>
        <v>293638.76</v>
      </c>
      <c r="BG88" s="119"/>
      <c r="BH88" s="119">
        <f>_xll.DBRW(pStaging,BH$1,pCompany,$F88,"All Companies","Group MA",BH$3,$A88,"MA_Net_Change","Local Currency Value")</f>
        <v>43011.46</v>
      </c>
      <c r="BI88" s="119">
        <f>_xll.DBRW(pStaging,BI$1,pCompany,$F88,"All Companies","Group MA",BI$3,$A88,"MA_Net_Change","Local Currency Value")</f>
        <v>43108.959999999999</v>
      </c>
      <c r="BJ88" s="119">
        <f>_xll.DBRW(pStaging,BJ$1,pCompany,$F88,"All Companies","Group MA",BJ$3,$A88,"MA_Net_Change","Local Currency Value")</f>
        <v>43108.959999999999</v>
      </c>
      <c r="BK88" s="119">
        <f>_xll.DBRW(pStaging,BK$1,pCompany,$F88,"All Companies","Group MA",BK$3,$A88,"MA_Net_Change","Local Currency Value")</f>
        <v>43108.959999999999</v>
      </c>
      <c r="BL88" s="119">
        <f>_xll.DBRW(pStaging,BL$1,pCompany,$F88,"All Companies","Group MA",BL$3,$A88,"MA_Net_Change","Local Currency Value")</f>
        <v>43108.959999999999</v>
      </c>
      <c r="BM88" s="119">
        <f>_xll.DBRW(pStaging,BM$1,pCompany,$F88,"All Companies","Group MA",BM$3,$A88,"MA_Net_Change","Local Currency Value")</f>
        <v>43108.959999999999</v>
      </c>
      <c r="BN88" s="119">
        <f>_xll.DBRW(pStaging,BN$1,pCompany,$F88,"All Companies","Group MA",BN$3,$A88,"MA_Net_Change","Local Currency Value")</f>
        <v>43108.959999999999</v>
      </c>
      <c r="BO88" s="119">
        <f>_xll.DBRW(pStaging,BO$1,pCompany,$F88,"All Companies","Group MA",BO$3,$A88,"MA_Net_Change","Local Currency Value")</f>
        <v>43108.959999999999</v>
      </c>
      <c r="BP88" s="119">
        <f>_xll.DBRW(pStaging,BP$1,pCompany,$F88,"All Companies","Group MA",BP$3,$A88,"MA_Net_Change","Local Currency Value")</f>
        <v>43108.959999999999</v>
      </c>
      <c r="BQ88" s="119">
        <f>_xll.DBRW(pStaging,BQ$1,pCompany,$F88,"All Companies","Group MA",BQ$3,$A88,"MA_Net_Change","Local Currency Value")</f>
        <v>43108.959999999999</v>
      </c>
      <c r="BR88" s="119">
        <f>_xll.DBRW(pStaging,BR$1,pCompany,$F88,"All Companies","Group MA",BR$3,$A88,"MA_Net_Change","Local Currency Value")</f>
        <v>43109.96</v>
      </c>
      <c r="BS88" s="119">
        <f>_xll.DBRW(pStaging,BS$1,pCompany,$F88,"All Companies","Group MA",BS$3,$A88,"MA_Net_Change","Local Currency Value")</f>
        <v>43108.959999999999</v>
      </c>
      <c r="BT88" s="119"/>
      <c r="BU88" s="119">
        <f t="shared" si="138"/>
        <v>129229.38</v>
      </c>
      <c r="BV88" s="119">
        <f t="shared" si="139"/>
        <v>129326.88</v>
      </c>
      <c r="BW88" s="119">
        <f t="shared" si="140"/>
        <v>129326.88</v>
      </c>
      <c r="BX88" s="119">
        <f t="shared" si="141"/>
        <v>129327.88</v>
      </c>
      <c r="BY88" s="121">
        <f t="shared" ref="BY88:BY90" si="143">SUM(BU88:BX88)</f>
        <v>517211.02</v>
      </c>
      <c r="BZ88" s="119"/>
      <c r="CA88" s="119">
        <f>_xll.DBRW(pStaging,CA$1,pCompany,$F88,"All Companies","Group MA",CA$3,$A88,"MA_Net_Change","Local Currency Value")</f>
        <v>267834.18</v>
      </c>
      <c r="CB88" s="119">
        <f>_xll.DBRW(pStaging,CB$1,pCompany,$F88,"All Companies","Group MA",CB$3,$A88,"MA_Net_Change","Local Currency Value")</f>
        <v>106190.76</v>
      </c>
      <c r="CC88" s="119">
        <f>_xll.DBRW(pStaging,CC$1,pCompany,$F88,"All Companies","Group MA",CC$3,$A88,"MA_Net_Change","Local Currency Value")</f>
        <v>0</v>
      </c>
    </row>
    <row r="89" spans="1:81" ht="15" customHeight="1" outlineLevel="1" x14ac:dyDescent="0.25">
      <c r="A89" s="17" t="s">
        <v>143</v>
      </c>
      <c r="B89" s="6" t="s">
        <v>144</v>
      </c>
      <c r="C89" s="6" t="s">
        <v>128</v>
      </c>
      <c r="E89" s="17">
        <v>79</v>
      </c>
      <c r="F89" s="50" t="s">
        <v>129</v>
      </c>
      <c r="G89" s="119">
        <f>_xll.DBRW(pStaging,G$1,pCompany,$F89,"All Companies","Group MA",G$3,$A89,"MA_Net_Change","Local Currency Value")</f>
        <v>0</v>
      </c>
      <c r="H89" s="119">
        <f>_xll.DBRW(pStaging,H$1,pCompany,$F89,"All Companies","Group MA",H$3,$A89,"MA_Net_Change","Local Currency Value")</f>
        <v>0</v>
      </c>
      <c r="I89" s="119">
        <f>_xll.DBRW(pStaging,I$1,pCompany,$F89,"All Companies","Group MA",I$3,$A89,"MA_Net_Change","Local Currency Value")</f>
        <v>0</v>
      </c>
      <c r="J89" s="120"/>
      <c r="K89" s="121">
        <f>_xll.DBRW(pStaging,K$1,pCompany,$F89,"All Companies","Group MA",K$3,$A89,"MA_Net_Change","Local Currency Value")</f>
        <v>0</v>
      </c>
      <c r="L89" s="119">
        <f>_xll.DBRW(pStaging,L$1,pCompany,$F89,"All Companies","Group MA",L$3,$A89,"MA_Net_Change","Local Currency Value")</f>
        <v>6953.32</v>
      </c>
      <c r="M89" s="119">
        <f>_xll.DBRW(pStaging,M$1,pCompany,$F89,"All Companies","Group MA",M$3,$A89,"MA_Net_Change","Local Currency Value")</f>
        <v>0</v>
      </c>
      <c r="N89" s="119">
        <f t="shared" si="120"/>
        <v>-6953.32</v>
      </c>
      <c r="O89" s="110"/>
      <c r="P89" s="119">
        <f t="shared" si="98"/>
        <v>0</v>
      </c>
      <c r="Q89" s="119">
        <f t="shared" si="99"/>
        <v>6953.32</v>
      </c>
      <c r="R89" s="119">
        <f t="shared" si="100"/>
        <v>0</v>
      </c>
      <c r="S89" s="119">
        <f t="shared" si="101"/>
        <v>-6953.32</v>
      </c>
      <c r="T89" s="119"/>
      <c r="U89" s="110"/>
      <c r="V89" s="119">
        <f>_xll.DBRW(pStaging,V$1,pCompany,$F89,"All Companies","Group MA",V$3,$A89,"MA_Net_Change","Local Currency Value")</f>
        <v>0</v>
      </c>
      <c r="W89" s="119">
        <f>_xll.DBRW(pStaging,W$1,pCompany,$F89,"All Companies","Group MA",W$3,$A89,"MA_Net_Change","Local Currency Value")</f>
        <v>0</v>
      </c>
      <c r="X89" s="119">
        <f>_xll.DBRW(pStaging,X$1,pCompany,$F89,"All Companies","Group MA",X$3,$A89,"MA_Net_Change","Local Currency Value")</f>
        <v>0</v>
      </c>
      <c r="Y89" s="119">
        <f>_xll.DBRW(pStaging,Y$1,pCompany,$F89,"All Companies","Group MA",Y$3,$A89,"MA_Net_Change","Local Currency Value")</f>
        <v>0</v>
      </c>
      <c r="Z89" s="119">
        <f>_xll.DBRW(pStaging,Z$1,pCompany,$F89,"All Companies","Group MA",Z$3,$A89,"MA_Net_Change","Local Currency Value")</f>
        <v>0</v>
      </c>
      <c r="AA89" s="119">
        <f>_xll.DBRW(pStaging,AA$1,pCompany,$F89,"All Companies","Group MA",AA$3,$A89,"MA_Net_Change","Local Currency Value")</f>
        <v>0</v>
      </c>
      <c r="AB89" s="119">
        <f>_xll.DBRW(pStaging,AB$1,pCompany,$F89,"All Companies","Group MA",AB$3,$A89,"MA_Net_Change","Local Currency Value")</f>
        <v>0</v>
      </c>
      <c r="AC89" s="119">
        <f>_xll.DBRW(pStaging,AC$1,pCompany,$F89,"All Companies","Group MA",AC$3,$A89,"MA_Net_Change","Local Currency Value")</f>
        <v>0</v>
      </c>
      <c r="AD89" s="119">
        <f>_xll.DBRW(pStaging,AD$1,pCompany,$F89,"All Companies","Group MA",AD$3,$A89,"MA_Net_Change","Local Currency Value")</f>
        <v>0</v>
      </c>
      <c r="AE89" s="119">
        <f>_xll.DBRW(pStaging,AE$1,pCompany,$F89,"All Companies","Group MA",AE$3,$A89,"MA_Net_Change","Local Currency Value")</f>
        <v>0</v>
      </c>
      <c r="AF89" s="119">
        <f>_xll.DBRW(pStaging,AF$1,pCompany,$F89,"All Companies","Group MA",AF$3,$A89,"MA_Net_Change","Local Currency Value")</f>
        <v>0</v>
      </c>
      <c r="AG89" s="119">
        <f>_xll.DBRW(pStaging,AG$1,pCompany,$F89,"All Companies","Group MA",AG$3,$A89,"MA_Net_Change","Local Currency Value")</f>
        <v>0</v>
      </c>
      <c r="AH89" s="119"/>
      <c r="AI89" s="119">
        <f t="shared" si="129"/>
        <v>0</v>
      </c>
      <c r="AJ89" s="119">
        <f t="shared" si="130"/>
        <v>0</v>
      </c>
      <c r="AK89" s="119">
        <f t="shared" si="131"/>
        <v>0</v>
      </c>
      <c r="AL89" s="119">
        <f t="shared" si="132"/>
        <v>0</v>
      </c>
      <c r="AM89" s="121">
        <f t="shared" si="133"/>
        <v>0</v>
      </c>
      <c r="AN89" s="110">
        <f t="shared" si="36"/>
        <v>0</v>
      </c>
      <c r="AO89" s="119">
        <f>_xll.DBRW(pStaging,AO$1,pCompany,$F89,"All Companies","Group MA",AO$3,$A89,"MA_Net_Change","Local Currency Value")</f>
        <v>0</v>
      </c>
      <c r="AP89" s="119">
        <f>_xll.DBRW(pStaging,AP$1,pCompany,$F89,"All Companies","Group MA",AP$3,$A89,"MA_Net_Change","Local Currency Value")</f>
        <v>0</v>
      </c>
      <c r="AQ89" s="119">
        <f>_xll.DBRW(pStaging,AQ$1,pCompany,$F89,"All Companies","Group MA",AQ$3,$A89,"MA_Net_Change","Local Currency Value")</f>
        <v>0</v>
      </c>
      <c r="AR89" s="119">
        <f>_xll.DBRW(pStaging,AR$1,pCompany,$F89,"All Companies","Group MA",AR$3,$A89,"MA_Net_Change","Local Currency Value")</f>
        <v>0</v>
      </c>
      <c r="AS89" s="119">
        <f>_xll.DBRW(pStaging,AS$1,pCompany,$F89,"All Companies","Group MA",AS$3,$A89,"MA_Net_Change","Local Currency Value")</f>
        <v>0</v>
      </c>
      <c r="AT89" s="119">
        <f>_xll.DBRW(pStaging,AT$1,pCompany,$F89,"All Companies","Group MA",AT$3,$A89,"MA_Net_Change","Local Currency Value")</f>
        <v>0</v>
      </c>
      <c r="AU89" s="119">
        <f>_xll.DBRW(pStaging,AU$1,pCompany,$F89,"All Companies","Group MA",AU$3,$A89,"MA_Net_Change","Local Currency Value")</f>
        <v>0</v>
      </c>
      <c r="AV89" s="119">
        <f>_xll.DBRW(pStaging,AV$1,pCompany,$F89,"All Companies","Group MA",AV$3,$A89,"MA_Net_Change","Local Currency Value")</f>
        <v>0</v>
      </c>
      <c r="AW89" s="119">
        <f>_xll.DBRW(pStaging,AW$1,pCompany,$F89,"All Companies","Group MA",AW$3,$A89,"MA_Net_Change","Local Currency Value")</f>
        <v>0</v>
      </c>
      <c r="AX89" s="119">
        <f>_xll.DBRW(pStaging,AX$1,pCompany,$F89,"All Companies","Group MA",AX$3,$A89,"MA_Net_Change","Local Currency Value")</f>
        <v>0</v>
      </c>
      <c r="AY89" s="119">
        <f>_xll.DBRW(pStaging,AY$1,pCompany,$F89,"All Companies","Group MA",AY$3,$A89,"MA_Net_Change","Local Currency Value")</f>
        <v>0</v>
      </c>
      <c r="AZ89" s="119">
        <f>_xll.DBRW(pStaging,AZ$1,pCompany,$F89,"All Companies","Group MA",AZ$3,$A89,"MA_Net_Change","Local Currency Value")</f>
        <v>0</v>
      </c>
      <c r="BA89" s="119"/>
      <c r="BB89" s="119">
        <f t="shared" si="134"/>
        <v>0</v>
      </c>
      <c r="BC89" s="119">
        <f t="shared" si="135"/>
        <v>0</v>
      </c>
      <c r="BD89" s="119">
        <f t="shared" si="136"/>
        <v>0</v>
      </c>
      <c r="BE89" s="119">
        <f t="shared" si="137"/>
        <v>0</v>
      </c>
      <c r="BF89" s="121">
        <f t="shared" si="142"/>
        <v>0</v>
      </c>
      <c r="BG89" s="119"/>
      <c r="BH89" s="119">
        <f>_xll.DBRW(pStaging,BH$1,pCompany,$F89,"All Companies","Group MA",BH$3,$A89,"MA_Net_Change","Local Currency Value")</f>
        <v>0</v>
      </c>
      <c r="BI89" s="119">
        <f>_xll.DBRW(pStaging,BI$1,pCompany,$F89,"All Companies","Group MA",BI$3,$A89,"MA_Net_Change","Local Currency Value")</f>
        <v>6953.32</v>
      </c>
      <c r="BJ89" s="119">
        <f>_xll.DBRW(pStaging,BJ$1,pCompany,$F89,"All Companies","Group MA",BJ$3,$A89,"MA_Net_Change","Local Currency Value")</f>
        <v>6953.32</v>
      </c>
      <c r="BK89" s="119">
        <f>_xll.DBRW(pStaging,BK$1,pCompany,$F89,"All Companies","Group MA",BK$3,$A89,"MA_Net_Change","Local Currency Value")</f>
        <v>0</v>
      </c>
      <c r="BL89" s="119">
        <f>_xll.DBRW(pStaging,BL$1,pCompany,$F89,"All Companies","Group MA",BL$3,$A89,"MA_Net_Change","Local Currency Value")</f>
        <v>0</v>
      </c>
      <c r="BM89" s="119">
        <f>_xll.DBRW(pStaging,BM$1,pCompany,$F89,"All Companies","Group MA",BM$3,$A89,"MA_Net_Change","Local Currency Value")</f>
        <v>0</v>
      </c>
      <c r="BN89" s="119">
        <f>_xll.DBRW(pStaging,BN$1,pCompany,$F89,"All Companies","Group MA",BN$3,$A89,"MA_Net_Change","Local Currency Value")</f>
        <v>0</v>
      </c>
      <c r="BO89" s="119">
        <f>_xll.DBRW(pStaging,BO$1,pCompany,$F89,"All Companies","Group MA",BO$3,$A89,"MA_Net_Change","Local Currency Value")</f>
        <v>0</v>
      </c>
      <c r="BP89" s="119">
        <f>_xll.DBRW(pStaging,BP$1,pCompany,$F89,"All Companies","Group MA",BP$3,$A89,"MA_Net_Change","Local Currency Value")</f>
        <v>0</v>
      </c>
      <c r="BQ89" s="119">
        <f>_xll.DBRW(pStaging,BQ$1,pCompany,$F89,"All Companies","Group MA",BQ$3,$A89,"MA_Net_Change","Local Currency Value")</f>
        <v>0</v>
      </c>
      <c r="BR89" s="119">
        <f>_xll.DBRW(pStaging,BR$1,pCompany,$F89,"All Companies","Group MA",BR$3,$A89,"MA_Net_Change","Local Currency Value")</f>
        <v>1</v>
      </c>
      <c r="BS89" s="119">
        <f>_xll.DBRW(pStaging,BS$1,pCompany,$F89,"All Companies","Group MA",BS$3,$A89,"MA_Net_Change","Local Currency Value")</f>
        <v>0</v>
      </c>
      <c r="BT89" s="119"/>
      <c r="BU89" s="119">
        <f t="shared" si="138"/>
        <v>13906.64</v>
      </c>
      <c r="BV89" s="119">
        <f t="shared" si="139"/>
        <v>0</v>
      </c>
      <c r="BW89" s="119">
        <f t="shared" si="140"/>
        <v>0</v>
      </c>
      <c r="BX89" s="119">
        <f t="shared" si="141"/>
        <v>1</v>
      </c>
      <c r="BY89" s="121">
        <f t="shared" si="143"/>
        <v>13907.64</v>
      </c>
      <c r="BZ89" s="119"/>
      <c r="CA89" s="119">
        <f>_xll.DBRW(pStaging,CA$1,pCompany,$F89,"All Companies","Group MA",CA$3,$A89,"MA_Net_Change","Local Currency Value")</f>
        <v>0</v>
      </c>
      <c r="CB89" s="119">
        <f>_xll.DBRW(pStaging,CB$1,pCompany,$F89,"All Companies","Group MA",CB$3,$A89,"MA_Net_Change","Local Currency Value")</f>
        <v>0</v>
      </c>
      <c r="CC89" s="119">
        <f>_xll.DBRW(pStaging,CC$1,pCompany,$F89,"All Companies","Group MA",CC$3,$A89,"MA_Net_Change","Local Currency Value")</f>
        <v>0</v>
      </c>
    </row>
    <row r="90" spans="1:81" ht="15" customHeight="1" outlineLevel="1" x14ac:dyDescent="0.25">
      <c r="A90" s="17" t="s">
        <v>143</v>
      </c>
      <c r="B90" s="6" t="s">
        <v>144</v>
      </c>
      <c r="C90" s="6" t="s">
        <v>145</v>
      </c>
      <c r="E90" s="17">
        <v>80</v>
      </c>
      <c r="F90" s="50" t="s">
        <v>146</v>
      </c>
      <c r="G90" s="119">
        <f>_xll.DBRW(pStaging,G$1,pCompany,$F90,"All Companies","Group MA",G$3,$A90,"MA_Net_Change","Local Currency Value")</f>
        <v>20658</v>
      </c>
      <c r="H90" s="119">
        <f>_xll.DBRW(pStaging,H$1,pCompany,$F90,"All Companies","Group MA",H$3,$A90,"MA_Net_Change","Local Currency Value")</f>
        <v>30414.22</v>
      </c>
      <c r="I90" s="119">
        <f>_xll.DBRW(pStaging,I$1,pCompany,$F90,"All Companies","Group MA",I$3,$A90,"MA_Net_Change","Local Currency Value")</f>
        <v>19819.000000000004</v>
      </c>
      <c r="J90" s="120"/>
      <c r="K90" s="121">
        <f>_xll.DBRW(pStaging,K$1,pCompany,$F90,"All Companies","Group MA",K$3,$A90,"MA_Net_Change","Local Currency Value")</f>
        <v>19819</v>
      </c>
      <c r="L90" s="119">
        <f>_xll.DBRW(pStaging,L$1,pCompany,$F90,"All Companies","Group MA",L$3,$A90,"MA_Net_Change","Local Currency Value")</f>
        <v>19000</v>
      </c>
      <c r="M90" s="119">
        <f>_xll.DBRW(pStaging,M$1,pCompany,$F90,"All Companies","Group MA",M$3,$A90,"MA_Net_Change","Local Currency Value")</f>
        <v>22982</v>
      </c>
      <c r="N90" s="119">
        <f t="shared" si="120"/>
        <v>819</v>
      </c>
      <c r="O90" s="110"/>
      <c r="P90" s="119">
        <f t="shared" si="98"/>
        <v>39638</v>
      </c>
      <c r="Q90" s="119">
        <f t="shared" si="99"/>
        <v>38000</v>
      </c>
      <c r="R90" s="119">
        <f t="shared" si="100"/>
        <v>55835</v>
      </c>
      <c r="S90" s="119">
        <f t="shared" si="101"/>
        <v>1638</v>
      </c>
      <c r="T90" s="119"/>
      <c r="U90" s="110"/>
      <c r="V90" s="119">
        <f>_xll.DBRW(pStaging,V$1,pCompany,$F90,"All Companies","Group MA",V$3,$A90,"MA_Net_Change","Local Currency Value")</f>
        <v>19819.000000000004</v>
      </c>
      <c r="W90" s="119">
        <f>_xll.DBRW(pStaging,W$1,pCompany,$F90,"All Companies","Group MA",W$3,$A90,"MA_Net_Change","Local Currency Value")</f>
        <v>19819</v>
      </c>
      <c r="X90" s="119">
        <f>_xll.DBRW(pStaging,X$1,pCompany,$F90,"All Companies","Group MA",X$3,$A90,"MA_Net_Change","Local Currency Value")</f>
        <v>0</v>
      </c>
      <c r="Y90" s="119">
        <f>_xll.DBRW(pStaging,Y$1,pCompany,$F90,"All Companies","Group MA",Y$3,$A90,"MA_Net_Change","Local Currency Value")</f>
        <v>0</v>
      </c>
      <c r="Z90" s="119">
        <f>_xll.DBRW(pStaging,Z$1,pCompany,$F90,"All Companies","Group MA",Z$3,$A90,"MA_Net_Change","Local Currency Value")</f>
        <v>0</v>
      </c>
      <c r="AA90" s="119">
        <f>_xll.DBRW(pStaging,AA$1,pCompany,$F90,"All Companies","Group MA",AA$3,$A90,"MA_Net_Change","Local Currency Value")</f>
        <v>0</v>
      </c>
      <c r="AB90" s="119">
        <f>_xll.DBRW(pStaging,AB$1,pCompany,$F90,"All Companies","Group MA",AB$3,$A90,"MA_Net_Change","Local Currency Value")</f>
        <v>0</v>
      </c>
      <c r="AC90" s="119">
        <f>_xll.DBRW(pStaging,AC$1,pCompany,$F90,"All Companies","Group MA",AC$3,$A90,"MA_Net_Change","Local Currency Value")</f>
        <v>0</v>
      </c>
      <c r="AD90" s="119">
        <f>_xll.DBRW(pStaging,AD$1,pCompany,$F90,"All Companies","Group MA",AD$3,$A90,"MA_Net_Change","Local Currency Value")</f>
        <v>0</v>
      </c>
      <c r="AE90" s="119">
        <f>_xll.DBRW(pStaging,AE$1,pCompany,$F90,"All Companies","Group MA",AE$3,$A90,"MA_Net_Change","Local Currency Value")</f>
        <v>0</v>
      </c>
      <c r="AF90" s="119">
        <f>_xll.DBRW(pStaging,AF$1,pCompany,$F90,"All Companies","Group MA",AF$3,$A90,"MA_Net_Change","Local Currency Value")</f>
        <v>0</v>
      </c>
      <c r="AG90" s="119">
        <f>_xll.DBRW(pStaging,AG$1,pCompany,$F90,"All Companies","Group MA",AG$3,$A90,"MA_Net_Change","Local Currency Value")</f>
        <v>0</v>
      </c>
      <c r="AH90" s="119"/>
      <c r="AI90" s="119">
        <f t="shared" si="129"/>
        <v>39638</v>
      </c>
      <c r="AJ90" s="119">
        <f t="shared" si="130"/>
        <v>0</v>
      </c>
      <c r="AK90" s="119">
        <f t="shared" si="131"/>
        <v>0</v>
      </c>
      <c r="AL90" s="119">
        <f t="shared" si="132"/>
        <v>0</v>
      </c>
      <c r="AM90" s="121">
        <f t="shared" si="133"/>
        <v>39638</v>
      </c>
      <c r="AN90" s="110">
        <f t="shared" si="36"/>
        <v>0</v>
      </c>
      <c r="AO90" s="119">
        <f>_xll.DBRW(pStaging,AO$1,pCompany,$F90,"All Companies","Group MA",AO$3,$A90,"MA_Net_Change","Local Currency Value")</f>
        <v>32853</v>
      </c>
      <c r="AP90" s="119">
        <f>_xll.DBRW(pStaging,AP$1,pCompany,$F90,"All Companies","Group MA",AP$3,$A90,"MA_Net_Change","Local Currency Value")</f>
        <v>22982</v>
      </c>
      <c r="AQ90" s="119">
        <f>_xll.DBRW(pStaging,AQ$1,pCompany,$F90,"All Companies","Group MA",AQ$3,$A90,"MA_Net_Change","Local Currency Value")</f>
        <v>19529</v>
      </c>
      <c r="AR90" s="119">
        <f>_xll.DBRW(pStaging,AR$1,pCompany,$F90,"All Companies","Group MA",AR$3,$A90,"MA_Net_Change","Local Currency Value")</f>
        <v>18953.999999999996</v>
      </c>
      <c r="AS90" s="119">
        <f>_xll.DBRW(pStaging,AS$1,pCompany,$F90,"All Companies","Group MA",AS$3,$A90,"MA_Net_Change","Local Currency Value")</f>
        <v>18553</v>
      </c>
      <c r="AT90" s="119">
        <f>_xll.DBRW(pStaging,AT$1,pCompany,$F90,"All Companies","Group MA",AT$3,$A90,"MA_Net_Change","Local Currency Value")</f>
        <v>18189.460000000006</v>
      </c>
      <c r="AU90" s="119">
        <f>_xll.DBRW(pStaging,AU$1,pCompany,$F90,"All Companies","Group MA",AU$3,$A90,"MA_Net_Change","Local Currency Value")</f>
        <v>17835.999999999985</v>
      </c>
      <c r="AV90" s="119">
        <f>_xll.DBRW(pStaging,AV$1,pCompany,$F90,"All Companies","Group MA",AV$3,$A90,"MA_Net_Change","Local Currency Value")</f>
        <v>18061.080000000016</v>
      </c>
      <c r="AW90" s="119">
        <f>_xll.DBRW(pStaging,AW$1,pCompany,$F90,"All Companies","Group MA",AW$3,$A90,"MA_Net_Change","Local Currency Value")</f>
        <v>18728.809999999998</v>
      </c>
      <c r="AX90" s="119">
        <f>_xll.DBRW(pStaging,AX$1,pCompany,$F90,"All Companies","Group MA",AX$3,$A90,"MA_Net_Change","Local Currency Value")</f>
        <v>20615.169999999984</v>
      </c>
      <c r="AY90" s="119">
        <f>_xll.DBRW(pStaging,AY$1,pCompany,$F90,"All Companies","Group MA",AY$3,$A90,"MA_Net_Change","Local Currency Value")</f>
        <v>20658</v>
      </c>
      <c r="AZ90" s="119">
        <f>_xll.DBRW(pStaging,AZ$1,pCompany,$F90,"All Companies","Group MA",AZ$3,$A90,"MA_Net_Change","Local Currency Value")</f>
        <v>30414.22</v>
      </c>
      <c r="BA90" s="119"/>
      <c r="BB90" s="119">
        <f t="shared" si="134"/>
        <v>75364</v>
      </c>
      <c r="BC90" s="119">
        <f t="shared" si="135"/>
        <v>55696.460000000006</v>
      </c>
      <c r="BD90" s="119">
        <f t="shared" si="136"/>
        <v>54625.89</v>
      </c>
      <c r="BE90" s="119">
        <f t="shared" si="137"/>
        <v>71687.389999999985</v>
      </c>
      <c r="BF90" s="121">
        <f t="shared" si="142"/>
        <v>257373.74</v>
      </c>
      <c r="BG90" s="119"/>
      <c r="BH90" s="119">
        <f>_xll.DBRW(pStaging,BH$1,pCompany,$F90,"All Companies","Group MA",BH$3,$A90,"MA_Net_Change","Local Currency Value")</f>
        <v>18999.999999999996</v>
      </c>
      <c r="BI90" s="119">
        <f>_xll.DBRW(pStaging,BI$1,pCompany,$F90,"All Companies","Group MA",BI$3,$A90,"MA_Net_Change","Local Currency Value")</f>
        <v>19000</v>
      </c>
      <c r="BJ90" s="119">
        <f>_xll.DBRW(pStaging,BJ$1,pCompany,$F90,"All Companies","Group MA",BJ$3,$A90,"MA_Net_Change","Local Currency Value")</f>
        <v>19000</v>
      </c>
      <c r="BK90" s="119">
        <f>_xll.DBRW(pStaging,BK$1,pCompany,$F90,"All Companies","Group MA",BK$3,$A90,"MA_Net_Change","Local Currency Value")</f>
        <v>19000</v>
      </c>
      <c r="BL90" s="119">
        <f>_xll.DBRW(pStaging,BL$1,pCompany,$F90,"All Companies","Group MA",BL$3,$A90,"MA_Net_Change","Local Currency Value")</f>
        <v>19000</v>
      </c>
      <c r="BM90" s="119">
        <f>_xll.DBRW(pStaging,BM$1,pCompany,$F90,"All Companies","Group MA",BM$3,$A90,"MA_Net_Change","Local Currency Value")</f>
        <v>19000</v>
      </c>
      <c r="BN90" s="119">
        <f>_xll.DBRW(pStaging,BN$1,pCompany,$F90,"All Companies","Group MA",BN$3,$A90,"MA_Net_Change","Local Currency Value")</f>
        <v>19000</v>
      </c>
      <c r="BO90" s="119">
        <f>_xll.DBRW(pStaging,BO$1,pCompany,$F90,"All Companies","Group MA",BO$3,$A90,"MA_Net_Change","Local Currency Value")</f>
        <v>19000</v>
      </c>
      <c r="BP90" s="119">
        <f>_xll.DBRW(pStaging,BP$1,pCompany,$F90,"All Companies","Group MA",BP$3,$A90,"MA_Net_Change","Local Currency Value")</f>
        <v>19000</v>
      </c>
      <c r="BQ90" s="119">
        <f>_xll.DBRW(pStaging,BQ$1,pCompany,$F90,"All Companies","Group MA",BQ$3,$A90,"MA_Net_Change","Local Currency Value")</f>
        <v>19000</v>
      </c>
      <c r="BR90" s="119">
        <f>_xll.DBRW(pStaging,BR$1,pCompany,$F90,"All Companies","Group MA",BR$3,$A90,"MA_Net_Change","Local Currency Value")</f>
        <v>19001</v>
      </c>
      <c r="BS90" s="119">
        <f>_xll.DBRW(pStaging,BS$1,pCompany,$F90,"All Companies","Group MA",BS$3,$A90,"MA_Net_Change","Local Currency Value")</f>
        <v>19000</v>
      </c>
      <c r="BT90" s="119"/>
      <c r="BU90" s="119">
        <f t="shared" si="138"/>
        <v>57000</v>
      </c>
      <c r="BV90" s="119">
        <f t="shared" si="139"/>
        <v>57000</v>
      </c>
      <c r="BW90" s="119">
        <f t="shared" si="140"/>
        <v>57000</v>
      </c>
      <c r="BX90" s="119">
        <f t="shared" si="141"/>
        <v>57001</v>
      </c>
      <c r="BY90" s="121">
        <f t="shared" si="143"/>
        <v>228001</v>
      </c>
      <c r="BZ90" s="119"/>
      <c r="CA90" s="119">
        <f>_xll.DBRW(pStaging,CA$1,pCompany,$F90,"All Companies","Group MA",CA$3,$A90,"MA_Net_Change","Local Currency Value")</f>
        <v>1114065.45</v>
      </c>
      <c r="CB90" s="119">
        <f>_xll.DBRW(pStaging,CB$1,pCompany,$F90,"All Companies","Group MA",CB$3,$A90,"MA_Net_Change","Local Currency Value")</f>
        <v>225558</v>
      </c>
      <c r="CC90" s="119">
        <f>_xll.DBRW(pStaging,CC$1,pCompany,$F90,"All Companies","Group MA",CC$3,$A90,"MA_Net_Change","Local Currency Value")</f>
        <v>0</v>
      </c>
    </row>
    <row r="91" spans="1:81" ht="15" customHeight="1" outlineLevel="1" x14ac:dyDescent="0.25">
      <c r="A91" s="17" t="str">
        <f>_xll.DIMNM(pAccounts,_xll.DIMIX(pAccounts,$F91))</f>
        <v/>
      </c>
      <c r="B91" s="6" t="s">
        <v>144</v>
      </c>
      <c r="E91" s="17">
        <v>81</v>
      </c>
      <c r="F91" s="50" t="s">
        <v>147</v>
      </c>
      <c r="G91" s="119">
        <f>(((G87-G88)-G89)-G90)</f>
        <v>-89828.433153910009</v>
      </c>
      <c r="H91" s="119">
        <f>(((H87-H88)-H89)-H90)</f>
        <v>-110568.89716732994</v>
      </c>
      <c r="I91" s="119">
        <f>(((I87-I88)-I89)-I90)</f>
        <v>-103770.80434703999</v>
      </c>
      <c r="J91" s="120"/>
      <c r="K91" s="121">
        <f>(((K87-K88)-K89)-K90)</f>
        <v>-80924.98282532001</v>
      </c>
      <c r="L91" s="119">
        <f>(((L87-L88)-L89)-L90)</f>
        <v>-121939.44655074002</v>
      </c>
      <c r="M91" s="119">
        <f>(((M87-M88)-M89)-M90)</f>
        <v>-91446.296219270022</v>
      </c>
      <c r="N91" s="119">
        <f t="shared" si="120"/>
        <v>41014.463725420006</v>
      </c>
      <c r="O91" s="110"/>
      <c r="P91" s="119">
        <f t="shared" si="98"/>
        <v>-184695.78717236</v>
      </c>
      <c r="Q91" s="119">
        <f t="shared" si="99"/>
        <v>-236225.72603874005</v>
      </c>
      <c r="R91" s="119">
        <f t="shared" si="100"/>
        <v>-176177.05744326999</v>
      </c>
      <c r="S91" s="119">
        <f t="shared" si="101"/>
        <v>51529.938866380049</v>
      </c>
      <c r="T91" s="119"/>
      <c r="U91" s="110"/>
      <c r="V91" s="119">
        <f t="shared" ref="V91:AG91" si="144">(((V87-V88)-V89)-V90)</f>
        <v>-103770.80434703999</v>
      </c>
      <c r="W91" s="119">
        <f t="shared" si="144"/>
        <v>-80924.98282532001</v>
      </c>
      <c r="X91" s="119">
        <f t="shared" si="144"/>
        <v>0</v>
      </c>
      <c r="Y91" s="119">
        <f t="shared" si="144"/>
        <v>0</v>
      </c>
      <c r="Z91" s="119">
        <f t="shared" si="144"/>
        <v>0</v>
      </c>
      <c r="AA91" s="119">
        <f t="shared" si="144"/>
        <v>0</v>
      </c>
      <c r="AB91" s="119">
        <f t="shared" si="144"/>
        <v>0</v>
      </c>
      <c r="AC91" s="119">
        <f t="shared" si="144"/>
        <v>0</v>
      </c>
      <c r="AD91" s="119">
        <f t="shared" si="144"/>
        <v>0</v>
      </c>
      <c r="AE91" s="119">
        <f t="shared" si="144"/>
        <v>0</v>
      </c>
      <c r="AF91" s="119">
        <f t="shared" si="144"/>
        <v>0</v>
      </c>
      <c r="AG91" s="119">
        <f t="shared" si="144"/>
        <v>0</v>
      </c>
      <c r="AH91" s="119"/>
      <c r="AI91" s="119">
        <f t="shared" si="129"/>
        <v>-184695.78717236</v>
      </c>
      <c r="AJ91" s="119">
        <f t="shared" si="130"/>
        <v>0</v>
      </c>
      <c r="AK91" s="119">
        <f t="shared" si="131"/>
        <v>0</v>
      </c>
      <c r="AL91" s="119">
        <f t="shared" si="132"/>
        <v>0</v>
      </c>
      <c r="AM91" s="121">
        <f t="shared" ref="AM91" si="145">(((AM87-AM88)-AM89)-AM90)</f>
        <v>-184695.78717236</v>
      </c>
      <c r="AN91" s="110">
        <f t="shared" si="36"/>
        <v>0</v>
      </c>
      <c r="AO91" s="119">
        <f t="shared" ref="AO91:AZ91" si="146">(((AO87-AO88)-AO89)-AO90)</f>
        <v>-84730.761223999987</v>
      </c>
      <c r="AP91" s="119">
        <f t="shared" si="146"/>
        <v>-91446.296219270022</v>
      </c>
      <c r="AQ91" s="119">
        <f t="shared" si="146"/>
        <v>-80867.18865359998</v>
      </c>
      <c r="AR91" s="119">
        <f t="shared" si="146"/>
        <v>-72659.160870320033</v>
      </c>
      <c r="AS91" s="119">
        <f t="shared" si="146"/>
        <v>-73962.94034477997</v>
      </c>
      <c r="AT91" s="119">
        <f t="shared" si="146"/>
        <v>-75337.255516920006</v>
      </c>
      <c r="AU91" s="119">
        <f t="shared" si="146"/>
        <v>-75173.911210269944</v>
      </c>
      <c r="AV91" s="119">
        <f t="shared" si="146"/>
        <v>-76854.75098322003</v>
      </c>
      <c r="AW91" s="119">
        <f t="shared" si="146"/>
        <v>-76131.757394900036</v>
      </c>
      <c r="AX91" s="119">
        <f t="shared" si="146"/>
        <v>-87381.091718439973</v>
      </c>
      <c r="AY91" s="119">
        <f t="shared" si="146"/>
        <v>-89828.433153910009</v>
      </c>
      <c r="AZ91" s="119">
        <f t="shared" si="146"/>
        <v>-110568.89716732994</v>
      </c>
      <c r="BA91" s="119"/>
      <c r="BB91" s="119">
        <f t="shared" si="134"/>
        <v>-257044.24609686999</v>
      </c>
      <c r="BC91" s="119">
        <f t="shared" si="135"/>
        <v>-221959.35673202001</v>
      </c>
      <c r="BD91" s="119">
        <f t="shared" si="136"/>
        <v>-228160.41958838998</v>
      </c>
      <c r="BE91" s="119">
        <f t="shared" si="137"/>
        <v>-287778.42203967995</v>
      </c>
      <c r="BF91" s="121">
        <f>SUM(BB91:BE91)</f>
        <v>-994942.44445695984</v>
      </c>
      <c r="BG91" s="119"/>
      <c r="BH91" s="119">
        <f t="shared" ref="BH91:BS91" si="147">(((BH87-BH88)-BH89)-BH90)</f>
        <v>-114286.27948800003</v>
      </c>
      <c r="BI91" s="119">
        <f t="shared" si="147"/>
        <v>-121939.44655074002</v>
      </c>
      <c r="BJ91" s="119">
        <f t="shared" si="147"/>
        <v>-142966.26655074002</v>
      </c>
      <c r="BK91" s="119">
        <f t="shared" si="147"/>
        <v>-154548.84979549996</v>
      </c>
      <c r="BL91" s="119">
        <f t="shared" si="147"/>
        <v>-154673.37979549996</v>
      </c>
      <c r="BM91" s="119">
        <f t="shared" si="147"/>
        <v>-156774.80979549998</v>
      </c>
      <c r="BN91" s="119">
        <f t="shared" si="147"/>
        <v>-156913.41979549997</v>
      </c>
      <c r="BO91" s="119">
        <f t="shared" si="147"/>
        <v>-157059.64979550001</v>
      </c>
      <c r="BP91" s="119">
        <f t="shared" si="147"/>
        <v>-157213.92979550001</v>
      </c>
      <c r="BQ91" s="119">
        <f t="shared" si="147"/>
        <v>-157376.6997955</v>
      </c>
      <c r="BR91" s="119">
        <f t="shared" si="147"/>
        <v>-157551.08522350001</v>
      </c>
      <c r="BS91" s="119">
        <f t="shared" si="147"/>
        <v>-157729.56979549999</v>
      </c>
      <c r="BT91" s="119"/>
      <c r="BU91" s="119">
        <f t="shared" si="138"/>
        <v>-379191.99258948007</v>
      </c>
      <c r="BV91" s="119">
        <f t="shared" si="139"/>
        <v>-465997.03938649991</v>
      </c>
      <c r="BW91" s="119">
        <f t="shared" si="140"/>
        <v>-471186.99938649999</v>
      </c>
      <c r="BX91" s="119">
        <f t="shared" si="141"/>
        <v>-472657.35481449997</v>
      </c>
      <c r="BY91" s="121">
        <f>SUM(BU91:BX91)</f>
        <v>-1789033.3861769801</v>
      </c>
      <c r="BZ91" s="119"/>
      <c r="CA91" s="119">
        <f>(((CA87-CA88)-CA89)-CA90)</f>
        <v>-1265782.3288005099</v>
      </c>
      <c r="CB91" s="119">
        <f>(((CB87-CB88)-CB89)-CB90)</f>
        <v>230034.63846809999</v>
      </c>
      <c r="CC91" s="119">
        <f>(((CC87-CC88)-CC89)-CC90)</f>
        <v>0</v>
      </c>
    </row>
    <row r="92" spans="1:81" ht="15" customHeight="1" x14ac:dyDescent="0.25">
      <c r="A92" s="17" t="str">
        <f>_xll.DIMNM(pAccounts,_xll.DIMIX(pAccounts,$F92))</f>
        <v>Contract &amp; Temporary Labour</v>
      </c>
      <c r="E92" s="17">
        <v>82</v>
      </c>
      <c r="F92" s="8" t="s">
        <v>148</v>
      </c>
      <c r="G92" s="109">
        <f>_xll.DBRW(pFact,pCompany,G$3,G$1,$F$1,$A92,"Month")</f>
        <v>-999.99904205999769</v>
      </c>
      <c r="H92" s="109">
        <f>_xll.DBRW(pFact,pCompany,H$3,H$1,$F$1,$A92,"Month")</f>
        <v>-999.99999999999875</v>
      </c>
      <c r="I92" s="109">
        <f>_xll.DBRW(pFact,pCompany,I$3,I$1,$F$1,$A92,"Month")</f>
        <v>-1135.1369177399999</v>
      </c>
      <c r="J92" s="110"/>
      <c r="K92" s="111">
        <f>_xll.DBRW(pFact,pCompany,K$3,K$1,$F$1,$A92,"Month")</f>
        <v>-1249.41826044</v>
      </c>
      <c r="L92" s="109">
        <f>_xll.DBRW(pFact,pCompany,$K$3,L$1,$F$1,$A92,"Month")</f>
        <v>579</v>
      </c>
      <c r="M92" s="109">
        <f>_xll.DBRW(pFact,pCompany,M$3,M$1,$F$1,$A92,"Month")</f>
        <v>-1397.0158699200001</v>
      </c>
      <c r="N92" s="109">
        <f t="shared" si="120"/>
        <v>-1828.41826044</v>
      </c>
      <c r="O92" s="110"/>
      <c r="P92" s="109">
        <f t="shared" si="98"/>
        <v>-2384.55517818</v>
      </c>
      <c r="Q92" s="109">
        <f t="shared" si="99"/>
        <v>1158</v>
      </c>
      <c r="R92" s="109">
        <f t="shared" si="100"/>
        <v>-834.56524491000027</v>
      </c>
      <c r="S92" s="109">
        <f t="shared" si="101"/>
        <v>-3542.55517818</v>
      </c>
      <c r="T92" s="109"/>
      <c r="U92" s="110"/>
      <c r="V92" s="109">
        <f>_xll.DBRW(pFact,pCompany,V$3,V$1,$F$1,$A92,"Month")</f>
        <v>-1135.1369177399999</v>
      </c>
      <c r="W92" s="109">
        <f>_xll.DBRW(pFact,pCompany,W$3,W$1,$F$1,$A92,"Month")</f>
        <v>-1249.41826044</v>
      </c>
      <c r="X92" s="109">
        <f>_xll.DBRW(pFact,pCompany,X$3,X$1,$F$1,$A92,"Month")</f>
        <v>0</v>
      </c>
      <c r="Y92" s="109">
        <f>_xll.DBRW(pFact,pCompany,Y$3,Y$1,$F$1,$A92,"Month")</f>
        <v>0</v>
      </c>
      <c r="Z92" s="109">
        <f>_xll.DBRW(pFact,pCompany,Z$3,Z$1,$F$1,$A92,"Month")</f>
        <v>0</v>
      </c>
      <c r="AA92" s="109">
        <f>_xll.DBRW(pFact,pCompany,AA$3,AA$1,$F$1,$A92,"Month")</f>
        <v>0</v>
      </c>
      <c r="AB92" s="109">
        <f>_xll.DBRW(pFact,pCompany,AB$3,AB$1,$F$1,$A92,"Month")</f>
        <v>0</v>
      </c>
      <c r="AC92" s="109">
        <f>_xll.DBRW(pFact,pCompany,AC$3,AC$1,$F$1,$A92,"Month")</f>
        <v>0</v>
      </c>
      <c r="AD92" s="109">
        <f>_xll.DBRW(pFact,pCompany,AD$3,AD$1,$F$1,$A92,"Month")</f>
        <v>0</v>
      </c>
      <c r="AE92" s="109">
        <f>_xll.DBRW(pFact,pCompany,AE$3,AE$1,$F$1,$A92,"Month")</f>
        <v>0</v>
      </c>
      <c r="AF92" s="109">
        <f>_xll.DBRW(pFact,pCompany,AF$3,AF$1,$F$1,$A92,"Month")</f>
        <v>0</v>
      </c>
      <c r="AG92" s="109">
        <f>_xll.DBRW(pFact,pCompany,AG$3,AG$1,$F$1,$A92,"Month")</f>
        <v>0</v>
      </c>
      <c r="AH92" s="109"/>
      <c r="AI92" s="109">
        <f t="shared" si="129"/>
        <v>-2384.55517818</v>
      </c>
      <c r="AJ92" s="109">
        <f t="shared" si="130"/>
        <v>0</v>
      </c>
      <c r="AK92" s="109">
        <f t="shared" si="131"/>
        <v>0</v>
      </c>
      <c r="AL92" s="109">
        <f t="shared" si="132"/>
        <v>0</v>
      </c>
      <c r="AM92" s="111">
        <f t="shared" ref="AM92:AM107" si="148">SUM(AI92:AL92)</f>
        <v>-2384.55517818</v>
      </c>
      <c r="AN92" s="110">
        <f t="shared" si="36"/>
        <v>0</v>
      </c>
      <c r="AO92" s="109">
        <f>_xll.DBRW(pFact,pCompany,AO$3,AO$1,$F$1,$A92,"Month")</f>
        <v>562.45062500999984</v>
      </c>
      <c r="AP92" s="109">
        <f>_xll.DBRW(pFact,pCompany,AP$3,AP$1,$F$1,$A92,"Month")</f>
        <v>-1397.0158699200001</v>
      </c>
      <c r="AQ92" s="109">
        <f>_xll.DBRW(pFact,pCompany,AQ$3,AQ$1,$F$1,$A92,"Month")</f>
        <v>4481.5859149000007</v>
      </c>
      <c r="AR92" s="109">
        <f>_xll.DBRW(pFact,pCompany,AR$3,AR$1,$F$1,$A92,"Month")</f>
        <v>-2259.9864699999998</v>
      </c>
      <c r="AS92" s="109">
        <f>_xll.DBRW(pFact,pCompany,AS$3,AS$1,$F$1,$A92,"Month")</f>
        <v>-3203.2062599999999</v>
      </c>
      <c r="AT92" s="109">
        <f>_xll.DBRW(pFact,pCompany,AT$3,AT$1,$F$1,$A92,"Month")</f>
        <v>-3259.6984100000009</v>
      </c>
      <c r="AU92" s="109">
        <f>_xll.DBRW(pFact,pCompany,AU$3,AU$1,$F$1,$A92,"Month")</f>
        <v>-934.44494000000009</v>
      </c>
      <c r="AV92" s="109">
        <f>_xll.DBRW(pFact,pCompany,AV$3,AV$1,$F$1,$A92,"Month")</f>
        <v>-1004.9400399999992</v>
      </c>
      <c r="AW92" s="109">
        <f>_xll.DBRW(pFact,pCompany,AW$3,AW$1,$F$1,$A92,"Month")</f>
        <v>-639.40085540000007</v>
      </c>
      <c r="AX92" s="109">
        <f>_xll.DBRW(pFact,pCompany,AX$3,AX$1,$F$1,$A92,"Month")</f>
        <v>-747.56777475000126</v>
      </c>
      <c r="AY92" s="109">
        <f>_xll.DBRW(pFact,pCompany,AY$3,AY$1,$F$1,$A92,"Month")</f>
        <v>-999.99904205999769</v>
      </c>
      <c r="AZ92" s="109">
        <f>_xll.DBRW(pFact,pCompany,AZ$3,AZ$1,$F$1,$A92,"Month")</f>
        <v>-999.99999999999875</v>
      </c>
      <c r="BA92" s="109"/>
      <c r="BB92" s="109">
        <f t="shared" si="134"/>
        <v>3647.0206699900004</v>
      </c>
      <c r="BC92" s="109">
        <f t="shared" si="135"/>
        <v>-8722.8911399999997</v>
      </c>
      <c r="BD92" s="109">
        <f t="shared" si="136"/>
        <v>-2578.7858353999995</v>
      </c>
      <c r="BE92" s="109">
        <f t="shared" si="137"/>
        <v>-2747.5668168099978</v>
      </c>
      <c r="BF92" s="111">
        <f>(BF93+BF94)</f>
        <v>-10402.223122219997</v>
      </c>
      <c r="BG92" s="109"/>
      <c r="BH92" s="109">
        <f>_xll.DBRW(pFact,pCompany,BH$3,BH$1,$F$1,$A92,"Month")</f>
        <v>579</v>
      </c>
      <c r="BI92" s="109">
        <f>_xll.DBRW(pFact,pCompany,BI$3,BI$1,$F$1,$A92,"Month")</f>
        <v>579</v>
      </c>
      <c r="BJ92" s="109">
        <f>_xll.DBRW(pFact,pCompany,BJ$3,BJ$1,$F$1,$A92,"Month")</f>
        <v>579</v>
      </c>
      <c r="BK92" s="109">
        <f>_xll.DBRW(pFact,pCompany,BK$3,BK$1,$F$1,$A92,"Month")</f>
        <v>579</v>
      </c>
      <c r="BL92" s="109">
        <f>_xll.DBRW(pFact,pCompany,BL$3,BL$1,$F$1,$A92,"Month")</f>
        <v>579</v>
      </c>
      <c r="BM92" s="109">
        <f>_xll.DBRW(pFact,pCompany,BM$3,BM$1,$F$1,$A92,"Month")</f>
        <v>579</v>
      </c>
      <c r="BN92" s="109">
        <f>_xll.DBRW(pFact,pCompany,BN$3,BN$1,$F$1,$A92,"Month")</f>
        <v>-1421</v>
      </c>
      <c r="BO92" s="109">
        <f>_xll.DBRW(pFact,pCompany,BO$3,BO$1,$F$1,$A92,"Month")</f>
        <v>-1421</v>
      </c>
      <c r="BP92" s="109">
        <f>_xll.DBRW(pFact,pCompany,BP$3,BP$1,$F$1,$A92,"Month")</f>
        <v>-1421</v>
      </c>
      <c r="BQ92" s="109">
        <f>_xll.DBRW(pFact,pCompany,BQ$3,BQ$1,$F$1,$A92,"Month")</f>
        <v>-1421</v>
      </c>
      <c r="BR92" s="109">
        <f>_xll.DBRW(pFact,pCompany,BR$3,BR$1,$F$1,$A92,"Month")</f>
        <v>-1420.8377139999998</v>
      </c>
      <c r="BS92" s="109">
        <f>_xll.DBRW(pFact,pCompany,BS$3,BS$1,$F$1,$A92,"Month")</f>
        <v>-1421</v>
      </c>
      <c r="BT92" s="109"/>
      <c r="BU92" s="109">
        <f t="shared" si="138"/>
        <v>1737</v>
      </c>
      <c r="BV92" s="109">
        <f t="shared" si="139"/>
        <v>1737</v>
      </c>
      <c r="BW92" s="109">
        <f t="shared" si="140"/>
        <v>-4263</v>
      </c>
      <c r="BX92" s="109">
        <f t="shared" si="141"/>
        <v>-4262.8377139999993</v>
      </c>
      <c r="BY92" s="111">
        <f>(BY93+BY94)</f>
        <v>-5051.8377139999993</v>
      </c>
      <c r="BZ92" s="109"/>
      <c r="CA92" s="109">
        <f>_xll.DBRW(pFact,pCompany,CA$3,CA$1,$F$1,$A92,"Month")</f>
        <v>19629.339531719994</v>
      </c>
      <c r="CB92" s="109">
        <f>_xll.DBRW(pFact,pCompany,CB$3,CB$1,$F$1,$A92,"Month")</f>
        <v>22021.185996969998</v>
      </c>
      <c r="CC92" s="109">
        <f>_xll.DBRW(pFact,pCompany,CC$3,CC$1,$F$1,$A92,"Month")</f>
        <v>0</v>
      </c>
    </row>
    <row r="93" spans="1:81" ht="15" customHeight="1" outlineLevel="1" x14ac:dyDescent="0.25">
      <c r="A93" s="17" t="str">
        <f>_xll.DIMNM(pAccounts,_xll.DIMIX(pAccounts,$F93))</f>
        <v>L1_Salaries Temporary</v>
      </c>
      <c r="B93" s="6" t="s">
        <v>149</v>
      </c>
      <c r="E93" s="17">
        <v>83</v>
      </c>
      <c r="F93" s="50" t="s">
        <v>150</v>
      </c>
      <c r="G93" s="119">
        <f>_xll.DBRW(pFact,pCompany,G$3,G$1,$F$1,$A93,"Month")</f>
        <v>0</v>
      </c>
      <c r="H93" s="119">
        <f>_xll.DBRW(pFact,pCompany,H$3,H$1,$F$1,$A93,"Month")</f>
        <v>0</v>
      </c>
      <c r="I93" s="119">
        <f>_xll.DBRW(pFact,pCompany,I$3,I$1,$F$1,$A93,"Month")</f>
        <v>0</v>
      </c>
      <c r="J93" s="120"/>
      <c r="K93" s="121">
        <f>_xll.DBRW(pFact,pCompany,K$3,K$1,$F$1,$A93,"Month")</f>
        <v>0</v>
      </c>
      <c r="L93" s="119">
        <f>_xll.DBRW(pFact,pCompany,$K$3,L$1,$F$1,$A93,"Month")</f>
        <v>0</v>
      </c>
      <c r="M93" s="119">
        <f>_xll.DBRW(pFact,pCompany,M$3,M$1,$F$1,$A93,"Month")</f>
        <v>0</v>
      </c>
      <c r="N93" s="119">
        <f t="shared" si="120"/>
        <v>0</v>
      </c>
      <c r="O93" s="110"/>
      <c r="P93" s="119">
        <f t="shared" si="98"/>
        <v>0</v>
      </c>
      <c r="Q93" s="119">
        <f t="shared" si="99"/>
        <v>0</v>
      </c>
      <c r="R93" s="119">
        <f t="shared" si="100"/>
        <v>0</v>
      </c>
      <c r="S93" s="119">
        <f t="shared" si="101"/>
        <v>0</v>
      </c>
      <c r="T93" s="119"/>
      <c r="U93" s="110"/>
      <c r="V93" s="119">
        <f>_xll.DBRW(pFact,pCompany,V$3,V$1,$F$1,$A93,"Month")</f>
        <v>0</v>
      </c>
      <c r="W93" s="119">
        <f>_xll.DBRW(pFact,pCompany,W$3,W$1,$F$1,$A93,"Month")</f>
        <v>0</v>
      </c>
      <c r="X93" s="119">
        <f>_xll.DBRW(pFact,pCompany,X$3,X$1,$F$1,$A93,"Month")</f>
        <v>0</v>
      </c>
      <c r="Y93" s="119">
        <f>_xll.DBRW(pFact,pCompany,Y$3,Y$1,$F$1,$A93,"Month")</f>
        <v>0</v>
      </c>
      <c r="Z93" s="119">
        <f>_xll.DBRW(pFact,pCompany,Z$3,Z$1,$F$1,$A93,"Month")</f>
        <v>0</v>
      </c>
      <c r="AA93" s="119">
        <f>_xll.DBRW(pFact,pCompany,AA$3,AA$1,$F$1,$A93,"Month")</f>
        <v>0</v>
      </c>
      <c r="AB93" s="119">
        <f>_xll.DBRW(pFact,pCompany,AB$3,AB$1,$F$1,$A93,"Month")</f>
        <v>0</v>
      </c>
      <c r="AC93" s="119">
        <f>_xll.DBRW(pFact,pCompany,AC$3,AC$1,$F$1,$A93,"Month")</f>
        <v>0</v>
      </c>
      <c r="AD93" s="119">
        <f>_xll.DBRW(pFact,pCompany,AD$3,AD$1,$F$1,$A93,"Month")</f>
        <v>0</v>
      </c>
      <c r="AE93" s="119">
        <f>_xll.DBRW(pFact,pCompany,AE$3,AE$1,$F$1,$A93,"Month")</f>
        <v>0</v>
      </c>
      <c r="AF93" s="119">
        <f>_xll.DBRW(pFact,pCompany,AF$3,AF$1,$F$1,$A93,"Month")</f>
        <v>0</v>
      </c>
      <c r="AG93" s="119">
        <f>_xll.DBRW(pFact,pCompany,AG$3,AG$1,$F$1,$A93,"Month")</f>
        <v>0</v>
      </c>
      <c r="AH93" s="119"/>
      <c r="AI93" s="119">
        <f t="shared" si="129"/>
        <v>0</v>
      </c>
      <c r="AJ93" s="119">
        <f t="shared" si="130"/>
        <v>0</v>
      </c>
      <c r="AK93" s="119">
        <f t="shared" si="131"/>
        <v>0</v>
      </c>
      <c r="AL93" s="119">
        <f t="shared" si="132"/>
        <v>0</v>
      </c>
      <c r="AM93" s="121">
        <f t="shared" si="148"/>
        <v>0</v>
      </c>
      <c r="AN93" s="110">
        <f t="shared" si="36"/>
        <v>0</v>
      </c>
      <c r="AO93" s="119">
        <f>_xll.DBRW(pFact,pCompany,AO$3,AO$1,$F$1,$A93,"Month")</f>
        <v>0</v>
      </c>
      <c r="AP93" s="119">
        <f>_xll.DBRW(pFact,pCompany,AP$3,AP$1,$F$1,$A93,"Month")</f>
        <v>0</v>
      </c>
      <c r="AQ93" s="119">
        <f>_xll.DBRW(pFact,pCompany,AQ$3,AQ$1,$F$1,$A93,"Month")</f>
        <v>0</v>
      </c>
      <c r="AR93" s="119">
        <f>_xll.DBRW(pFact,pCompany,AR$3,AR$1,$F$1,$A93,"Month")</f>
        <v>89.829250000000002</v>
      </c>
      <c r="AS93" s="119">
        <f>_xll.DBRW(pFact,pCompany,AS$3,AS$1,$F$1,$A93,"Month")</f>
        <v>0</v>
      </c>
      <c r="AT93" s="119">
        <f>_xll.DBRW(pFact,pCompany,AT$3,AT$1,$F$1,$A93,"Month")</f>
        <v>0</v>
      </c>
      <c r="AU93" s="119">
        <f>_xll.DBRW(pFact,pCompany,AU$3,AU$1,$F$1,$A93,"Month")</f>
        <v>0</v>
      </c>
      <c r="AV93" s="119">
        <f>_xll.DBRW(pFact,pCompany,AV$3,AV$1,$F$1,$A93,"Month")</f>
        <v>0</v>
      </c>
      <c r="AW93" s="119">
        <f>_xll.DBRW(pFact,pCompany,AW$3,AW$1,$F$1,$A93,"Month")</f>
        <v>132.52302460000001</v>
      </c>
      <c r="AX93" s="119">
        <f>_xll.DBRW(pFact,pCompany,AX$3,AX$1,$F$1,$A93,"Month")</f>
        <v>0</v>
      </c>
      <c r="AY93" s="119">
        <f>_xll.DBRW(pFact,pCompany,AY$3,AY$1,$F$1,$A93,"Month")</f>
        <v>0</v>
      </c>
      <c r="AZ93" s="119">
        <f>_xll.DBRW(pFact,pCompany,AZ$3,AZ$1,$F$1,$A93,"Month")</f>
        <v>0</v>
      </c>
      <c r="BA93" s="119"/>
      <c r="BB93" s="119">
        <f t="shared" si="134"/>
        <v>0</v>
      </c>
      <c r="BC93" s="119">
        <f t="shared" si="135"/>
        <v>89.829250000000002</v>
      </c>
      <c r="BD93" s="119">
        <f t="shared" si="136"/>
        <v>132.52302460000001</v>
      </c>
      <c r="BE93" s="119">
        <f t="shared" si="137"/>
        <v>0</v>
      </c>
      <c r="BF93" s="121">
        <f>SUM(BB93:BE93)</f>
        <v>222.35227460000002</v>
      </c>
      <c r="BG93" s="119"/>
      <c r="BH93" s="119">
        <f>_xll.DBRW(pFact,pCompany,BH$3,BH$1,$F$1,$A93,"Month")</f>
        <v>0</v>
      </c>
      <c r="BI93" s="119">
        <f>_xll.DBRW(pFact,pCompany,BI$3,BI$1,$F$1,$A93,"Month")</f>
        <v>0</v>
      </c>
      <c r="BJ93" s="119">
        <f>_xll.DBRW(pFact,pCompany,BJ$3,BJ$1,$F$1,$A93,"Month")</f>
        <v>0</v>
      </c>
      <c r="BK93" s="119">
        <f>_xll.DBRW(pFact,pCompany,BK$3,BK$1,$F$1,$A93,"Month")</f>
        <v>0</v>
      </c>
      <c r="BL93" s="119">
        <f>_xll.DBRW(pFact,pCompany,BL$3,BL$1,$F$1,$A93,"Month")</f>
        <v>0</v>
      </c>
      <c r="BM93" s="119">
        <f>_xll.DBRW(pFact,pCompany,BM$3,BM$1,$F$1,$A93,"Month")</f>
        <v>0</v>
      </c>
      <c r="BN93" s="119">
        <f>_xll.DBRW(pFact,pCompany,BN$3,BN$1,$F$1,$A93,"Month")</f>
        <v>0</v>
      </c>
      <c r="BO93" s="119">
        <f>_xll.DBRW(pFact,pCompany,BO$3,BO$1,$F$1,$A93,"Month")</f>
        <v>0</v>
      </c>
      <c r="BP93" s="119">
        <f>_xll.DBRW(pFact,pCompany,BP$3,BP$1,$F$1,$A93,"Month")</f>
        <v>0</v>
      </c>
      <c r="BQ93" s="119">
        <f>_xll.DBRW(pFact,pCompany,BQ$3,BQ$1,$F$1,$A93,"Month")</f>
        <v>0</v>
      </c>
      <c r="BR93" s="119">
        <f>_xll.DBRW(pFact,pCompany,BR$3,BR$1,$F$1,$A93,"Month")</f>
        <v>8.1143000000000007E-2</v>
      </c>
      <c r="BS93" s="119">
        <f>_xll.DBRW(pFact,pCompany,BS$3,BS$1,$F$1,$A93,"Month")</f>
        <v>0</v>
      </c>
      <c r="BT93" s="119"/>
      <c r="BU93" s="119">
        <f t="shared" si="138"/>
        <v>0</v>
      </c>
      <c r="BV93" s="119">
        <f t="shared" si="139"/>
        <v>0</v>
      </c>
      <c r="BW93" s="119">
        <f t="shared" si="140"/>
        <v>0</v>
      </c>
      <c r="BX93" s="119">
        <f t="shared" si="141"/>
        <v>8.1143000000000007E-2</v>
      </c>
      <c r="BY93" s="121">
        <f>SUM(BU93:BX93)</f>
        <v>8.1143000000000007E-2</v>
      </c>
      <c r="BZ93" s="119"/>
      <c r="CA93" s="119">
        <f>_xll.DBRW(pFact,pCompany,CA$3,CA$1,$F$1,$A93,"Month")</f>
        <v>1294.9426868499997</v>
      </c>
      <c r="CB93" s="119">
        <f>_xll.DBRW(pFact,pCompany,CB$3,CB$1,$F$1,$A93,"Month")</f>
        <v>9193.6860777700003</v>
      </c>
      <c r="CC93" s="119">
        <f>_xll.DBRW(pFact,pCompany,CC$3,CC$1,$F$1,$A93,"Month")</f>
        <v>0</v>
      </c>
    </row>
    <row r="94" spans="1:81" ht="15" customHeight="1" outlineLevel="1" x14ac:dyDescent="0.25">
      <c r="A94" s="17" t="str">
        <f>_xll.DIMNM(pAccounts,_xll.DIMIX(pAccounts,$F94))</f>
        <v>L1_Salaries Contract</v>
      </c>
      <c r="B94" s="6" t="s">
        <v>151</v>
      </c>
      <c r="E94" s="17">
        <v>84</v>
      </c>
      <c r="F94" s="50" t="s">
        <v>152</v>
      </c>
      <c r="G94" s="119">
        <f>_xll.DBRW(pFact,pCompany,G$3,G$1,$F$1,$A94,"Month")</f>
        <v>-999.99904205999769</v>
      </c>
      <c r="H94" s="119">
        <f>_xll.DBRW(pFact,pCompany,H$3,H$1,$F$1,$A94,"Month")</f>
        <v>-999.99999999999875</v>
      </c>
      <c r="I94" s="119">
        <f>_xll.DBRW(pFact,pCompany,I$3,I$1,$F$1,$A94,"Month")</f>
        <v>-1135.1369177399999</v>
      </c>
      <c r="J94" s="120"/>
      <c r="K94" s="121">
        <f>_xll.DBRW(pFact,pCompany,K$3,K$1,$F$1,$A94,"Month")</f>
        <v>-1249.41826044</v>
      </c>
      <c r="L94" s="119">
        <f>_xll.DBRW(pFact,pCompany,$K$3,L$1,$F$1,$A94,"Month")</f>
        <v>579</v>
      </c>
      <c r="M94" s="119">
        <f>_xll.DBRW(pFact,pCompany,M$3,M$1,$F$1,$A94,"Month")</f>
        <v>-1397.0158699200001</v>
      </c>
      <c r="N94" s="119">
        <f t="shared" si="120"/>
        <v>-1828.41826044</v>
      </c>
      <c r="O94" s="110"/>
      <c r="P94" s="119">
        <f t="shared" si="98"/>
        <v>-2384.55517818</v>
      </c>
      <c r="Q94" s="119">
        <f t="shared" si="99"/>
        <v>1158</v>
      </c>
      <c r="R94" s="119">
        <f t="shared" si="100"/>
        <v>-834.56524491000027</v>
      </c>
      <c r="S94" s="119">
        <f t="shared" si="101"/>
        <v>-3542.55517818</v>
      </c>
      <c r="T94" s="119"/>
      <c r="U94" s="110"/>
      <c r="V94" s="119">
        <f>_xll.DBRW(pFact,pCompany,V$3,V$1,$F$1,$A94,"Month")</f>
        <v>-1135.1369177399999</v>
      </c>
      <c r="W94" s="119">
        <f>_xll.DBRW(pFact,pCompany,W$3,W$1,$F$1,$A94,"Month")</f>
        <v>-1249.41826044</v>
      </c>
      <c r="X94" s="119">
        <f>_xll.DBRW(pFact,pCompany,X$3,X$1,$F$1,$A94,"Month")</f>
        <v>0</v>
      </c>
      <c r="Y94" s="119">
        <f>_xll.DBRW(pFact,pCompany,Y$3,Y$1,$F$1,$A94,"Month")</f>
        <v>0</v>
      </c>
      <c r="Z94" s="119">
        <f>_xll.DBRW(pFact,pCompany,Z$3,Z$1,$F$1,$A94,"Month")</f>
        <v>0</v>
      </c>
      <c r="AA94" s="119">
        <f>_xll.DBRW(pFact,pCompany,AA$3,AA$1,$F$1,$A94,"Month")</f>
        <v>0</v>
      </c>
      <c r="AB94" s="119">
        <f>_xll.DBRW(pFact,pCompany,AB$3,AB$1,$F$1,$A94,"Month")</f>
        <v>0</v>
      </c>
      <c r="AC94" s="119">
        <f>_xll.DBRW(pFact,pCompany,AC$3,AC$1,$F$1,$A94,"Month")</f>
        <v>0</v>
      </c>
      <c r="AD94" s="119">
        <f>_xll.DBRW(pFact,pCompany,AD$3,AD$1,$F$1,$A94,"Month")</f>
        <v>0</v>
      </c>
      <c r="AE94" s="119">
        <f>_xll.DBRW(pFact,pCompany,AE$3,AE$1,$F$1,$A94,"Month")</f>
        <v>0</v>
      </c>
      <c r="AF94" s="119">
        <f>_xll.DBRW(pFact,pCompany,AF$3,AF$1,$F$1,$A94,"Month")</f>
        <v>0</v>
      </c>
      <c r="AG94" s="119">
        <f>_xll.DBRW(pFact,pCompany,AG$3,AG$1,$F$1,$A94,"Month")</f>
        <v>0</v>
      </c>
      <c r="AH94" s="119"/>
      <c r="AI94" s="119">
        <f t="shared" si="129"/>
        <v>-2384.55517818</v>
      </c>
      <c r="AJ94" s="119">
        <f t="shared" si="130"/>
        <v>0</v>
      </c>
      <c r="AK94" s="119">
        <f t="shared" si="131"/>
        <v>0</v>
      </c>
      <c r="AL94" s="119">
        <f t="shared" si="132"/>
        <v>0</v>
      </c>
      <c r="AM94" s="121">
        <f t="shared" si="148"/>
        <v>-2384.55517818</v>
      </c>
      <c r="AN94" s="110">
        <f t="shared" si="36"/>
        <v>0</v>
      </c>
      <c r="AO94" s="119">
        <f>_xll.DBRW(pFact,pCompany,AO$3,AO$1,$F$1,$A94,"Month")</f>
        <v>562.45062500999984</v>
      </c>
      <c r="AP94" s="119">
        <f>_xll.DBRW(pFact,pCompany,AP$3,AP$1,$F$1,$A94,"Month")</f>
        <v>-1397.0158699200001</v>
      </c>
      <c r="AQ94" s="119">
        <f>_xll.DBRW(pFact,pCompany,AQ$3,AQ$1,$F$1,$A94,"Month")</f>
        <v>4481.5859149000007</v>
      </c>
      <c r="AR94" s="119">
        <f>_xll.DBRW(pFact,pCompany,AR$3,AR$1,$F$1,$A94,"Month")</f>
        <v>-2349.8157199999996</v>
      </c>
      <c r="AS94" s="119">
        <f>_xll.DBRW(pFact,pCompany,AS$3,AS$1,$F$1,$A94,"Month")</f>
        <v>-3203.2062599999999</v>
      </c>
      <c r="AT94" s="119">
        <f>_xll.DBRW(pFact,pCompany,AT$3,AT$1,$F$1,$A94,"Month")</f>
        <v>-3259.6984100000009</v>
      </c>
      <c r="AU94" s="119">
        <f>_xll.DBRW(pFact,pCompany,AU$3,AU$1,$F$1,$A94,"Month")</f>
        <v>-934.44494000000009</v>
      </c>
      <c r="AV94" s="119">
        <f>_xll.DBRW(pFact,pCompany,AV$3,AV$1,$F$1,$A94,"Month")</f>
        <v>-1004.9400399999992</v>
      </c>
      <c r="AW94" s="119">
        <f>_xll.DBRW(pFact,pCompany,AW$3,AW$1,$F$1,$A94,"Month")</f>
        <v>-771.92388000000005</v>
      </c>
      <c r="AX94" s="119">
        <f>_xll.DBRW(pFact,pCompany,AX$3,AX$1,$F$1,$A94,"Month")</f>
        <v>-747.56777475000126</v>
      </c>
      <c r="AY94" s="119">
        <f>_xll.DBRW(pFact,pCompany,AY$3,AY$1,$F$1,$A94,"Month")</f>
        <v>-999.99904205999769</v>
      </c>
      <c r="AZ94" s="119">
        <f>_xll.DBRW(pFact,pCompany,AZ$3,AZ$1,$F$1,$A94,"Month")</f>
        <v>-999.99999999999875</v>
      </c>
      <c r="BA94" s="119"/>
      <c r="BB94" s="119">
        <f t="shared" si="134"/>
        <v>3647.0206699900004</v>
      </c>
      <c r="BC94" s="119">
        <f t="shared" si="135"/>
        <v>-8812.7203900000004</v>
      </c>
      <c r="BD94" s="119">
        <f t="shared" si="136"/>
        <v>-2711.3088599999992</v>
      </c>
      <c r="BE94" s="119">
        <f t="shared" si="137"/>
        <v>-2747.5668168099978</v>
      </c>
      <c r="BF94" s="121">
        <f>SUM(BB94:BE94)</f>
        <v>-10624.575396819997</v>
      </c>
      <c r="BG94" s="119"/>
      <c r="BH94" s="119">
        <f>_xll.DBRW(pFact,pCompany,BH$3,BH$1,$F$1,$A94,"Month")</f>
        <v>579</v>
      </c>
      <c r="BI94" s="119">
        <f>_xll.DBRW(pFact,pCompany,BI$3,BI$1,$F$1,$A94,"Month")</f>
        <v>579</v>
      </c>
      <c r="BJ94" s="119">
        <f>_xll.DBRW(pFact,pCompany,BJ$3,BJ$1,$F$1,$A94,"Month")</f>
        <v>579</v>
      </c>
      <c r="BK94" s="119">
        <f>_xll.DBRW(pFact,pCompany,BK$3,BK$1,$F$1,$A94,"Month")</f>
        <v>579</v>
      </c>
      <c r="BL94" s="119">
        <f>_xll.DBRW(pFact,pCompany,BL$3,BL$1,$F$1,$A94,"Month")</f>
        <v>579</v>
      </c>
      <c r="BM94" s="119">
        <f>_xll.DBRW(pFact,pCompany,BM$3,BM$1,$F$1,$A94,"Month")</f>
        <v>579</v>
      </c>
      <c r="BN94" s="119">
        <f>_xll.DBRW(pFact,pCompany,BN$3,BN$1,$F$1,$A94,"Month")</f>
        <v>-1421</v>
      </c>
      <c r="BO94" s="119">
        <f>_xll.DBRW(pFact,pCompany,BO$3,BO$1,$F$1,$A94,"Month")</f>
        <v>-1421</v>
      </c>
      <c r="BP94" s="119">
        <f>_xll.DBRW(pFact,pCompany,BP$3,BP$1,$F$1,$A94,"Month")</f>
        <v>-1421</v>
      </c>
      <c r="BQ94" s="119">
        <f>_xll.DBRW(pFact,pCompany,BQ$3,BQ$1,$F$1,$A94,"Month")</f>
        <v>-1421</v>
      </c>
      <c r="BR94" s="119">
        <f>_xll.DBRW(pFact,pCompany,BR$3,BR$1,$F$1,$A94,"Month")</f>
        <v>-1420.9188569999999</v>
      </c>
      <c r="BS94" s="119">
        <f>_xll.DBRW(pFact,pCompany,BS$3,BS$1,$F$1,$A94,"Month")</f>
        <v>-1421</v>
      </c>
      <c r="BT94" s="119"/>
      <c r="BU94" s="119">
        <f t="shared" si="138"/>
        <v>1737</v>
      </c>
      <c r="BV94" s="119">
        <f t="shared" si="139"/>
        <v>1737</v>
      </c>
      <c r="BW94" s="119">
        <f t="shared" si="140"/>
        <v>-4263</v>
      </c>
      <c r="BX94" s="119">
        <f t="shared" si="141"/>
        <v>-4262.9188569999997</v>
      </c>
      <c r="BY94" s="121">
        <f>SUM(BU94:BX94)</f>
        <v>-5051.9188569999997</v>
      </c>
      <c r="BZ94" s="119"/>
      <c r="CA94" s="119">
        <f>_xll.DBRW(pFact,pCompany,CA$3,CA$1,$F$1,$A94,"Month")</f>
        <v>18334.396844869996</v>
      </c>
      <c r="CB94" s="119">
        <f>_xll.DBRW(pFact,pCompany,CB$3,CB$1,$F$1,$A94,"Month")</f>
        <v>12827.4999192</v>
      </c>
      <c r="CC94" s="119">
        <f>_xll.DBRW(pFact,pCompany,CC$3,CC$1,$F$1,$A94,"Month")</f>
        <v>0</v>
      </c>
    </row>
    <row r="95" spans="1:81" ht="15" customHeight="1" x14ac:dyDescent="0.25">
      <c r="A95" s="17" t="str">
        <f>_xll.DIMNM(pAccounts,_xll.DIMIX(pAccounts,$F95))</f>
        <v>T&amp;E</v>
      </c>
      <c r="E95" s="17">
        <v>85</v>
      </c>
      <c r="F95" s="8" t="s">
        <v>153</v>
      </c>
      <c r="G95" s="109">
        <f>_xll.DBRW(pFact,pCompany,G$3,G$1,$F$1,$A95,"Month")</f>
        <v>22190.500224810017</v>
      </c>
      <c r="H95" s="109">
        <f>_xll.DBRW(pFact,pCompany,H$3,H$1,$F$1,$A95,"Month")</f>
        <v>-9927.9595464799713</v>
      </c>
      <c r="I95" s="109">
        <f>_xll.DBRW(pFact,pCompany,I$3,I$1,$F$1,$A95,"Month")</f>
        <v>3259.5410463700014</v>
      </c>
      <c r="J95" s="110"/>
      <c r="K95" s="111">
        <f>_xll.DBRW(pFact,pCompany,K$3,K$1,$F$1,$A95,"Month")</f>
        <v>-7369.8231438999965</v>
      </c>
      <c r="L95" s="109">
        <f>_xll.DBRW(pFact,pCompany,$K$3,L$1,$F$1,$A95,"Month")</f>
        <v>-14262.306876776342</v>
      </c>
      <c r="M95" s="109">
        <f>_xll.DBRW(pFact,pCompany,M$3,M$1,$F$1,$A95,"Month")</f>
        <v>-8823.1548402400022</v>
      </c>
      <c r="N95" s="109">
        <f t="shared" si="120"/>
        <v>6892.4837328763451</v>
      </c>
      <c r="O95" s="110"/>
      <c r="P95" s="109">
        <f t="shared" si="98"/>
        <v>-4110.2820975299946</v>
      </c>
      <c r="Q95" s="109">
        <f t="shared" si="99"/>
        <v>-22965.41284246149</v>
      </c>
      <c r="R95" s="109">
        <f t="shared" si="100"/>
        <v>-14514.286300610005</v>
      </c>
      <c r="S95" s="109">
        <f t="shared" si="101"/>
        <v>18855.130744931495</v>
      </c>
      <c r="T95" s="109"/>
      <c r="U95" s="110"/>
      <c r="V95" s="109">
        <f>_xll.DBRW(pFact,pCompany,V$3,V$1,$F$1,$A95,"Month")</f>
        <v>3259.5410463700014</v>
      </c>
      <c r="W95" s="109">
        <f>_xll.DBRW(pFact,pCompany,W$3,W$1,$F$1,$A95,"Month")</f>
        <v>-7369.8231438999965</v>
      </c>
      <c r="X95" s="109">
        <f>_xll.DBRW(pFact,pCompany,X$3,X$1,$F$1,$A95,"Month")</f>
        <v>0</v>
      </c>
      <c r="Y95" s="109">
        <f>_xll.DBRW(pFact,pCompany,Y$3,Y$1,$F$1,$A95,"Month")</f>
        <v>0</v>
      </c>
      <c r="Z95" s="109">
        <f>_xll.DBRW(pFact,pCompany,Z$3,Z$1,$F$1,$A95,"Month")</f>
        <v>0</v>
      </c>
      <c r="AA95" s="109">
        <f>_xll.DBRW(pFact,pCompany,AA$3,AA$1,$F$1,$A95,"Month")</f>
        <v>0</v>
      </c>
      <c r="AB95" s="109">
        <f>_xll.DBRW(pFact,pCompany,AB$3,AB$1,$F$1,$A95,"Month")</f>
        <v>0</v>
      </c>
      <c r="AC95" s="109">
        <f>_xll.DBRW(pFact,pCompany,AC$3,AC$1,$F$1,$A95,"Month")</f>
        <v>0</v>
      </c>
      <c r="AD95" s="109">
        <f>_xll.DBRW(pFact,pCompany,AD$3,AD$1,$F$1,$A95,"Month")</f>
        <v>0</v>
      </c>
      <c r="AE95" s="109">
        <f>_xll.DBRW(pFact,pCompany,AE$3,AE$1,$F$1,$A95,"Month")</f>
        <v>0</v>
      </c>
      <c r="AF95" s="109">
        <f>_xll.DBRW(pFact,pCompany,AF$3,AF$1,$F$1,$A95,"Month")</f>
        <v>0</v>
      </c>
      <c r="AG95" s="109">
        <f>_xll.DBRW(pFact,pCompany,AG$3,AG$1,$F$1,$A95,"Month")</f>
        <v>0</v>
      </c>
      <c r="AH95" s="109"/>
      <c r="AI95" s="109">
        <f t="shared" si="129"/>
        <v>-4110.2820975299946</v>
      </c>
      <c r="AJ95" s="109">
        <f t="shared" si="130"/>
        <v>0</v>
      </c>
      <c r="AK95" s="109">
        <f t="shared" si="131"/>
        <v>0</v>
      </c>
      <c r="AL95" s="109">
        <f t="shared" si="132"/>
        <v>0</v>
      </c>
      <c r="AM95" s="111">
        <f t="shared" si="148"/>
        <v>-4110.2820975299946</v>
      </c>
      <c r="AN95" s="110">
        <f t="shared" si="36"/>
        <v>0</v>
      </c>
      <c r="AO95" s="109">
        <f>_xll.DBRW(pFact,pCompany,AO$3,AO$1,$F$1,$A95,"Month")</f>
        <v>-5691.1314603700021</v>
      </c>
      <c r="AP95" s="109">
        <f>_xll.DBRW(pFact,pCompany,AP$3,AP$1,$F$1,$A95,"Month")</f>
        <v>-8823.1548402400022</v>
      </c>
      <c r="AQ95" s="109">
        <f>_xll.DBRW(pFact,pCompany,AQ$3,AQ$1,$F$1,$A95,"Month")</f>
        <v>-4132.8483821099981</v>
      </c>
      <c r="AR95" s="109">
        <f>_xll.DBRW(pFact,pCompany,AR$3,AR$1,$F$1,$A95,"Month")</f>
        <v>-11525.957687529999</v>
      </c>
      <c r="AS95" s="109">
        <f>_xll.DBRW(pFact,pCompany,AS$3,AS$1,$F$1,$A95,"Month")</f>
        <v>-31420.467898020015</v>
      </c>
      <c r="AT95" s="109">
        <f>_xll.DBRW(pFact,pCompany,AT$3,AT$1,$F$1,$A95,"Month")</f>
        <v>-2676.584377909986</v>
      </c>
      <c r="AU95" s="109">
        <f>_xll.DBRW(pFact,pCompany,AU$3,AU$1,$F$1,$A95,"Month")</f>
        <v>-74.167837710010645</v>
      </c>
      <c r="AV95" s="109">
        <f>_xll.DBRW(pFact,pCompany,AV$3,AV$1,$F$1,$A95,"Month")</f>
        <v>-1212.5748428999891</v>
      </c>
      <c r="AW95" s="109">
        <f>_xll.DBRW(pFact,pCompany,AW$3,AW$1,$F$1,$A95,"Month")</f>
        <v>-3812.3326436799925</v>
      </c>
      <c r="AX95" s="109">
        <f>_xll.DBRW(pFact,pCompany,AX$3,AX$1,$F$1,$A95,"Month")</f>
        <v>-3736.8192267100339</v>
      </c>
      <c r="AY95" s="109">
        <f>_xll.DBRW(pFact,pCompany,AY$3,AY$1,$F$1,$A95,"Month")</f>
        <v>22190.500224810017</v>
      </c>
      <c r="AZ95" s="109">
        <f>_xll.DBRW(pFact,pCompany,AZ$3,AZ$1,$F$1,$A95,"Month")</f>
        <v>-9927.9595464799713</v>
      </c>
      <c r="BA95" s="109"/>
      <c r="BB95" s="109">
        <f t="shared" si="134"/>
        <v>-18647.134682720003</v>
      </c>
      <c r="BC95" s="109">
        <f t="shared" si="135"/>
        <v>-45623.009963460005</v>
      </c>
      <c r="BD95" s="109">
        <f t="shared" si="136"/>
        <v>-5099.0753242899918</v>
      </c>
      <c r="BE95" s="109">
        <f t="shared" si="137"/>
        <v>8525.7214516200111</v>
      </c>
      <c r="BF95" s="111">
        <f>((BF96+BF97)+BF98)</f>
        <v>-60843.49851885</v>
      </c>
      <c r="BG95" s="109"/>
      <c r="BH95" s="109">
        <f>_xll.DBRW(pFact,pCompany,BH$3,BH$1,$F$1,$A95,"Month")</f>
        <v>-8703.1059656851503</v>
      </c>
      <c r="BI95" s="109">
        <f>_xll.DBRW(pFact,pCompany,BI$3,BI$1,$F$1,$A95,"Month")</f>
        <v>-14262.306876776342</v>
      </c>
      <c r="BJ95" s="109">
        <f>_xll.DBRW(pFact,pCompany,BJ$3,BJ$1,$F$1,$A95,"Month")</f>
        <v>-13174.946914949807</v>
      </c>
      <c r="BK95" s="109">
        <f>_xll.DBRW(pFact,pCompany,BK$3,BK$1,$F$1,$A95,"Month")</f>
        <v>-1090.8466874999999</v>
      </c>
      <c r="BL95" s="109">
        <f>_xll.DBRW(pFact,pCompany,BL$3,BL$1,$F$1,$A95,"Month")</f>
        <v>-18922.803687500003</v>
      </c>
      <c r="BM95" s="109">
        <f>_xll.DBRW(pFact,pCompany,BM$3,BM$1,$F$1,$A95,"Month")</f>
        <v>-19193.3236875</v>
      </c>
      <c r="BN95" s="109">
        <f>_xll.DBRW(pFact,pCompany,BN$3,BN$1,$F$1,$A95,"Month")</f>
        <v>-10991.922687500002</v>
      </c>
      <c r="BO95" s="109">
        <f>_xll.DBRW(pFact,pCompany,BO$3,BO$1,$F$1,$A95,"Month")</f>
        <v>-10611.373687500001</v>
      </c>
      <c r="BP95" s="109">
        <f>_xll.DBRW(pFact,pCompany,BP$3,BP$1,$F$1,$A95,"Month")</f>
        <v>-11257.188187500002</v>
      </c>
      <c r="BQ95" s="109">
        <f>_xll.DBRW(pFact,pCompany,BQ$3,BQ$1,$F$1,$A95,"Month")</f>
        <v>-12261.324687500002</v>
      </c>
      <c r="BR95" s="109">
        <f>_xll.DBRW(pFact,pCompany,BR$3,BR$1,$F$1,$A95,"Month")</f>
        <v>-10422.560258500002</v>
      </c>
      <c r="BS95" s="109">
        <f>_xll.DBRW(pFact,pCompany,BS$3,BS$1,$F$1,$A95,"Month")</f>
        <v>-11922.803687500002</v>
      </c>
      <c r="BT95" s="109"/>
      <c r="BU95" s="109">
        <f t="shared" si="138"/>
        <v>-36140.359757411294</v>
      </c>
      <c r="BV95" s="109">
        <f t="shared" si="139"/>
        <v>-39206.974062500005</v>
      </c>
      <c r="BW95" s="109">
        <f t="shared" si="140"/>
        <v>-32860.484562500009</v>
      </c>
      <c r="BX95" s="109">
        <f t="shared" si="141"/>
        <v>-34606.688633500009</v>
      </c>
      <c r="BY95" s="111">
        <f>((BY96+BY97)+BY98)</f>
        <v>-142814.50701591131</v>
      </c>
      <c r="BZ95" s="109"/>
      <c r="CA95" s="109">
        <f>_xll.DBRW(pFact,pCompany,CA$3,CA$1,$F$1,$A95,"Month")</f>
        <v>-26582.844605230013</v>
      </c>
      <c r="CB95" s="109">
        <f>_xll.DBRW(pFact,pCompany,CB$3,CB$1,$F$1,$A95,"Month")</f>
        <v>40355.944239479999</v>
      </c>
      <c r="CC95" s="109">
        <f>_xll.DBRW(pFact,pCompany,CC$3,CC$1,$F$1,$A95,"Month")</f>
        <v>0</v>
      </c>
    </row>
    <row r="96" spans="1:81" ht="15" customHeight="1" outlineLevel="1" x14ac:dyDescent="0.25">
      <c r="A96" s="17" t="str">
        <f>_xll.DIMNM(pAccounts,_xll.DIMIX(pAccounts,$F96))</f>
        <v>L1_Travelling</v>
      </c>
      <c r="B96" s="6" t="s">
        <v>154</v>
      </c>
      <c r="E96" s="17">
        <v>86</v>
      </c>
      <c r="F96" s="50" t="s">
        <v>155</v>
      </c>
      <c r="G96" s="119">
        <f>_xll.DBRW(pFact,pCompany,G$3,G$1,$F$1,$A96,"Month")</f>
        <v>9505.5375189100196</v>
      </c>
      <c r="H96" s="119">
        <f>_xll.DBRW(pFact,pCompany,H$3,H$1,$F$1,$A96,"Month")</f>
        <v>-10412.763415669979</v>
      </c>
      <c r="I96" s="119">
        <f>_xll.DBRW(pFact,pCompany,I$3,I$1,$F$1,$A96,"Month")</f>
        <v>4966.6616353900008</v>
      </c>
      <c r="J96" s="120"/>
      <c r="K96" s="121">
        <f>_xll.DBRW(pFact,pCompany,K$3,K$1,$F$1,$A96,"Month")</f>
        <v>-2238.2075373899952</v>
      </c>
      <c r="L96" s="119">
        <f>_xll.DBRW(pFact,pCompany,$K$3,L$1,$F$1,$A96,"Month")</f>
        <v>-10622.459508850396</v>
      </c>
      <c r="M96" s="119">
        <f>_xll.DBRW(pFact,pCompany,M$3,M$1,$F$1,$A96,"Month")</f>
        <v>-8377.1114073000026</v>
      </c>
      <c r="N96" s="119">
        <f t="shared" si="120"/>
        <v>8384.2519714604005</v>
      </c>
      <c r="O96" s="110"/>
      <c r="P96" s="119">
        <f t="shared" si="98"/>
        <v>2728.4540980000056</v>
      </c>
      <c r="Q96" s="119">
        <f t="shared" si="99"/>
        <v>-15684.099168585413</v>
      </c>
      <c r="R96" s="119">
        <f t="shared" si="100"/>
        <v>-18081.553953970004</v>
      </c>
      <c r="S96" s="119">
        <f t="shared" si="101"/>
        <v>18412.553266585419</v>
      </c>
      <c r="T96" s="119"/>
      <c r="U96" s="110"/>
      <c r="V96" s="119">
        <f>_xll.DBRW(pFact,pCompany,V$3,V$1,$F$1,$A96,"Month")</f>
        <v>4966.6616353900008</v>
      </c>
      <c r="W96" s="119">
        <f>_xll.DBRW(pFact,pCompany,W$3,W$1,$F$1,$A96,"Month")</f>
        <v>-2238.2075373899952</v>
      </c>
      <c r="X96" s="119">
        <f>_xll.DBRW(pFact,pCompany,X$3,X$1,$F$1,$A96,"Month")</f>
        <v>0</v>
      </c>
      <c r="Y96" s="119">
        <f>_xll.DBRW(pFact,pCompany,Y$3,Y$1,$F$1,$A96,"Month")</f>
        <v>0</v>
      </c>
      <c r="Z96" s="119">
        <f>_xll.DBRW(pFact,pCompany,Z$3,Z$1,$F$1,$A96,"Month")</f>
        <v>0</v>
      </c>
      <c r="AA96" s="119">
        <f>_xll.DBRW(pFact,pCompany,AA$3,AA$1,$F$1,$A96,"Month")</f>
        <v>0</v>
      </c>
      <c r="AB96" s="119">
        <f>_xll.DBRW(pFact,pCompany,AB$3,AB$1,$F$1,$A96,"Month")</f>
        <v>0</v>
      </c>
      <c r="AC96" s="119">
        <f>_xll.DBRW(pFact,pCompany,AC$3,AC$1,$F$1,$A96,"Month")</f>
        <v>0</v>
      </c>
      <c r="AD96" s="119">
        <f>_xll.DBRW(pFact,pCompany,AD$3,AD$1,$F$1,$A96,"Month")</f>
        <v>0</v>
      </c>
      <c r="AE96" s="119">
        <f>_xll.DBRW(pFact,pCompany,AE$3,AE$1,$F$1,$A96,"Month")</f>
        <v>0</v>
      </c>
      <c r="AF96" s="119">
        <f>_xll.DBRW(pFact,pCompany,AF$3,AF$1,$F$1,$A96,"Month")</f>
        <v>0</v>
      </c>
      <c r="AG96" s="119">
        <f>_xll.DBRW(pFact,pCompany,AG$3,AG$1,$F$1,$A96,"Month")</f>
        <v>0</v>
      </c>
      <c r="AH96" s="119"/>
      <c r="AI96" s="119">
        <f t="shared" si="129"/>
        <v>2728.4540980000056</v>
      </c>
      <c r="AJ96" s="119">
        <f t="shared" si="130"/>
        <v>0</v>
      </c>
      <c r="AK96" s="119">
        <f t="shared" si="131"/>
        <v>0</v>
      </c>
      <c r="AL96" s="119">
        <f t="shared" si="132"/>
        <v>0</v>
      </c>
      <c r="AM96" s="121">
        <f t="shared" si="148"/>
        <v>2728.4540980000056</v>
      </c>
      <c r="AN96" s="110">
        <f t="shared" si="36"/>
        <v>0</v>
      </c>
      <c r="AO96" s="119">
        <f>_xll.DBRW(pFact,pCompany,AO$3,AO$1,$F$1,$A96,"Month")</f>
        <v>-9704.4425466700013</v>
      </c>
      <c r="AP96" s="119">
        <f>_xll.DBRW(pFact,pCompany,AP$3,AP$1,$F$1,$A96,"Month")</f>
        <v>-8377.1114073000026</v>
      </c>
      <c r="AQ96" s="119">
        <f>_xll.DBRW(pFact,pCompany,AQ$3,AQ$1,$F$1,$A96,"Month")</f>
        <v>-8799.7558317599978</v>
      </c>
      <c r="AR96" s="119">
        <f>_xll.DBRW(pFact,pCompany,AR$3,AR$1,$F$1,$A96,"Month")</f>
        <v>-10007.449323159999</v>
      </c>
      <c r="AS96" s="119">
        <f>_xll.DBRW(pFact,pCompany,AS$3,AS$1,$F$1,$A96,"Month")</f>
        <v>-24501.344508780014</v>
      </c>
      <c r="AT96" s="119">
        <f>_xll.DBRW(pFact,pCompany,AT$3,AT$1,$F$1,$A96,"Month")</f>
        <v>-2498.8142785199871</v>
      </c>
      <c r="AU96" s="119">
        <f>_xll.DBRW(pFact,pCompany,AU$3,AU$1,$F$1,$A96,"Month")</f>
        <v>3324.3041361699925</v>
      </c>
      <c r="AV96" s="119">
        <f>_xll.DBRW(pFact,pCompany,AV$3,AV$1,$F$1,$A96,"Month")</f>
        <v>-1995.8231833699901</v>
      </c>
      <c r="AW96" s="119">
        <f>_xll.DBRW(pFact,pCompany,AW$3,AW$1,$F$1,$A96,"Month")</f>
        <v>1516.7805608000108</v>
      </c>
      <c r="AX96" s="119">
        <f>_xll.DBRW(pFact,pCompany,AX$3,AX$1,$F$1,$A96,"Month")</f>
        <v>-3259.5848369400401</v>
      </c>
      <c r="AY96" s="119">
        <f>_xll.DBRW(pFact,pCompany,AY$3,AY$1,$F$1,$A96,"Month")</f>
        <v>9505.5375189100196</v>
      </c>
      <c r="AZ96" s="119">
        <f>_xll.DBRW(pFact,pCompany,AZ$3,AZ$1,$F$1,$A96,"Month")</f>
        <v>-10412.763415669979</v>
      </c>
      <c r="BA96" s="119"/>
      <c r="BB96" s="119">
        <f t="shared" si="134"/>
        <v>-26881.309785730002</v>
      </c>
      <c r="BC96" s="119">
        <f t="shared" si="135"/>
        <v>-37007.608110460002</v>
      </c>
      <c r="BD96" s="119">
        <f t="shared" si="136"/>
        <v>2845.2615136000131</v>
      </c>
      <c r="BE96" s="119">
        <f t="shared" si="137"/>
        <v>-4166.8107336999992</v>
      </c>
      <c r="BF96" s="121">
        <f>SUM(BB96:BE96)</f>
        <v>-65210.46711628999</v>
      </c>
      <c r="BG96" s="119"/>
      <c r="BH96" s="119">
        <f>_xll.DBRW(pFact,pCompany,BH$3,BH$1,$F$1,$A96,"Month")</f>
        <v>-5061.6396597350167</v>
      </c>
      <c r="BI96" s="119">
        <f>_xll.DBRW(pFact,pCompany,BI$3,BI$1,$F$1,$A96,"Month")</f>
        <v>-10622.459508850396</v>
      </c>
      <c r="BJ96" s="119">
        <f>_xll.DBRW(pFact,pCompany,BJ$3,BJ$1,$F$1,$A96,"Month")</f>
        <v>-8548.9234174661033</v>
      </c>
      <c r="BK96" s="119">
        <f>_xll.DBRW(pFact,pCompany,BK$3,BK$1,$F$1,$A96,"Month")</f>
        <v>2548.8076125000007</v>
      </c>
      <c r="BL96" s="119">
        <f>_xll.DBRW(pFact,pCompany,BL$3,BL$1,$F$1,$A96,"Month")</f>
        <v>-12283.149387500001</v>
      </c>
      <c r="BM96" s="119">
        <f>_xll.DBRW(pFact,pCompany,BM$3,BM$1,$F$1,$A96,"Month")</f>
        <v>-12553.669387500002</v>
      </c>
      <c r="BN96" s="119">
        <f>_xll.DBRW(pFact,pCompany,BN$3,BN$1,$F$1,$A96,"Month")</f>
        <v>-9852.2683875000021</v>
      </c>
      <c r="BO96" s="119">
        <f>_xll.DBRW(pFact,pCompany,BO$3,BO$1,$F$1,$A96,"Month")</f>
        <v>-9471.7193875000012</v>
      </c>
      <c r="BP96" s="119">
        <f>_xll.DBRW(pFact,pCompany,BP$3,BP$1,$F$1,$A96,"Month")</f>
        <v>-10117.533887500002</v>
      </c>
      <c r="BQ96" s="119">
        <f>_xll.DBRW(pFact,pCompany,BQ$3,BQ$1,$F$1,$A96,"Month")</f>
        <v>-11121.670387500002</v>
      </c>
      <c r="BR96" s="119">
        <f>_xll.DBRW(pFact,pCompany,BR$3,BR$1,$F$1,$A96,"Month")</f>
        <v>-12283.068244500002</v>
      </c>
      <c r="BS96" s="119">
        <f>_xll.DBRW(pFact,pCompany,BS$3,BS$1,$F$1,$A96,"Month")</f>
        <v>-13783.149387500001</v>
      </c>
      <c r="BT96" s="119"/>
      <c r="BU96" s="119">
        <f t="shared" si="138"/>
        <v>-24233.022586051517</v>
      </c>
      <c r="BV96" s="119">
        <f t="shared" si="139"/>
        <v>-22288.011162500003</v>
      </c>
      <c r="BW96" s="119">
        <f t="shared" si="140"/>
        <v>-29441.521662500003</v>
      </c>
      <c r="BX96" s="119">
        <f t="shared" si="141"/>
        <v>-37187.888019500009</v>
      </c>
      <c r="BY96" s="121">
        <f>SUM(BU96:BX96)</f>
        <v>-113150.44343055153</v>
      </c>
      <c r="BZ96" s="119"/>
      <c r="CA96" s="119">
        <f>_xll.DBRW(pFact,pCompany,CA$3,CA$1,$F$1,$A96,"Month")</f>
        <v>-32396.793051790009</v>
      </c>
      <c r="CB96" s="119">
        <f>_xll.DBRW(pFact,pCompany,CB$3,CB$1,$F$1,$A96,"Month")</f>
        <v>29246.174998119997</v>
      </c>
      <c r="CC96" s="119">
        <f>_xll.DBRW(pFact,pCompany,CC$3,CC$1,$F$1,$A96,"Month")</f>
        <v>0</v>
      </c>
    </row>
    <row r="97" spans="1:81" ht="15" customHeight="1" outlineLevel="1" x14ac:dyDescent="0.25">
      <c r="A97" s="17" t="str">
        <f>_xll.DIMNM(pAccounts,_xll.DIMIX(pAccounts,$F97))</f>
        <v>L1_Entertainment</v>
      </c>
      <c r="B97" s="6" t="s">
        <v>156</v>
      </c>
      <c r="E97" s="17">
        <v>87</v>
      </c>
      <c r="F97" s="50" t="s">
        <v>157</v>
      </c>
      <c r="G97" s="119">
        <f>_xll.DBRW(pFact,pCompany,G$3,G$1,$F$1,$A97,"Month")</f>
        <v>8812.2818738999977</v>
      </c>
      <c r="H97" s="119">
        <f>_xll.DBRW(pFact,pCompany,H$3,H$1,$F$1,$A97,"Month")</f>
        <v>-3381.3026374599908</v>
      </c>
      <c r="I97" s="119">
        <f>_xll.DBRW(pFact,pCompany,I$3,I$1,$F$1,$A97,"Month")</f>
        <v>-2823.6681383599994</v>
      </c>
      <c r="J97" s="120"/>
      <c r="K97" s="121">
        <f>_xll.DBRW(pFact,pCompany,K$3,K$1,$F$1,$A97,"Month")</f>
        <v>-5341.2795933500011</v>
      </c>
      <c r="L97" s="119">
        <f>_xll.DBRW(pFact,pCompany,$K$3,L$1,$F$1,$A97,"Month")</f>
        <v>-4230.9953922041605</v>
      </c>
      <c r="M97" s="119">
        <f>_xll.DBRW(pFact,pCompany,M$3,M$1,$F$1,$A97,"Month")</f>
        <v>-2347.75206884</v>
      </c>
      <c r="N97" s="119">
        <f t="shared" si="120"/>
        <v>-1110.2842011458406</v>
      </c>
      <c r="O97" s="110"/>
      <c r="P97" s="119">
        <f t="shared" si="98"/>
        <v>-8164.9477317100009</v>
      </c>
      <c r="Q97" s="119">
        <f t="shared" si="99"/>
        <v>-8463.0719934687222</v>
      </c>
      <c r="R97" s="119">
        <f t="shared" si="100"/>
        <v>-5974.0318028400006</v>
      </c>
      <c r="S97" s="119">
        <f t="shared" si="101"/>
        <v>298.12426175872133</v>
      </c>
      <c r="T97" s="119"/>
      <c r="U97" s="110"/>
      <c r="V97" s="119">
        <f>_xll.DBRW(pFact,pCompany,V$3,V$1,$F$1,$A97,"Month")</f>
        <v>-2823.6681383599994</v>
      </c>
      <c r="W97" s="119">
        <f>_xll.DBRW(pFact,pCompany,W$3,W$1,$F$1,$A97,"Month")</f>
        <v>-5341.2795933500011</v>
      </c>
      <c r="X97" s="119">
        <f>_xll.DBRW(pFact,pCompany,X$3,X$1,$F$1,$A97,"Month")</f>
        <v>0</v>
      </c>
      <c r="Y97" s="119">
        <f>_xll.DBRW(pFact,pCompany,Y$3,Y$1,$F$1,$A97,"Month")</f>
        <v>0</v>
      </c>
      <c r="Z97" s="119">
        <f>_xll.DBRW(pFact,pCompany,Z$3,Z$1,$F$1,$A97,"Month")</f>
        <v>0</v>
      </c>
      <c r="AA97" s="119">
        <f>_xll.DBRW(pFact,pCompany,AA$3,AA$1,$F$1,$A97,"Month")</f>
        <v>0</v>
      </c>
      <c r="AB97" s="119">
        <f>_xll.DBRW(pFact,pCompany,AB$3,AB$1,$F$1,$A97,"Month")</f>
        <v>0</v>
      </c>
      <c r="AC97" s="119">
        <f>_xll.DBRW(pFact,pCompany,AC$3,AC$1,$F$1,$A97,"Month")</f>
        <v>0</v>
      </c>
      <c r="AD97" s="119">
        <f>_xll.DBRW(pFact,pCompany,AD$3,AD$1,$F$1,$A97,"Month")</f>
        <v>0</v>
      </c>
      <c r="AE97" s="119">
        <f>_xll.DBRW(pFact,pCompany,AE$3,AE$1,$F$1,$A97,"Month")</f>
        <v>0</v>
      </c>
      <c r="AF97" s="119">
        <f>_xll.DBRW(pFact,pCompany,AF$3,AF$1,$F$1,$A97,"Month")</f>
        <v>0</v>
      </c>
      <c r="AG97" s="119">
        <f>_xll.DBRW(pFact,pCompany,AG$3,AG$1,$F$1,$A97,"Month")</f>
        <v>0</v>
      </c>
      <c r="AH97" s="119"/>
      <c r="AI97" s="119">
        <f t="shared" si="129"/>
        <v>-8164.9477317100009</v>
      </c>
      <c r="AJ97" s="119">
        <f t="shared" si="130"/>
        <v>0</v>
      </c>
      <c r="AK97" s="119">
        <f t="shared" si="131"/>
        <v>0</v>
      </c>
      <c r="AL97" s="119">
        <f t="shared" si="132"/>
        <v>0</v>
      </c>
      <c r="AM97" s="121">
        <f t="shared" si="148"/>
        <v>-8164.9477317100009</v>
      </c>
      <c r="AN97" s="110">
        <f t="shared" si="36"/>
        <v>0</v>
      </c>
      <c r="AO97" s="119">
        <f>_xll.DBRW(pFact,pCompany,AO$3,AO$1,$F$1,$A97,"Month")</f>
        <v>-3626.2797340000006</v>
      </c>
      <c r="AP97" s="119">
        <f>_xll.DBRW(pFact,pCompany,AP$3,AP$1,$F$1,$A97,"Month")</f>
        <v>-2347.75206884</v>
      </c>
      <c r="AQ97" s="119">
        <f>_xll.DBRW(pFact,pCompany,AQ$3,AQ$1,$F$1,$A97,"Month")</f>
        <v>1051.2200956499996</v>
      </c>
      <c r="AR97" s="119">
        <f>_xll.DBRW(pFact,pCompany,AR$3,AR$1,$F$1,$A97,"Month")</f>
        <v>-3385.4406214599994</v>
      </c>
      <c r="AS97" s="119">
        <f>_xll.DBRW(pFact,pCompany,AS$3,AS$1,$F$1,$A97,"Month")</f>
        <v>-9807.3931979800018</v>
      </c>
      <c r="AT97" s="119">
        <f>_xll.DBRW(pFact,pCompany,AT$3,AT$1,$F$1,$A97,"Month")</f>
        <v>-3582.092443569999</v>
      </c>
      <c r="AU97" s="119">
        <f>_xll.DBRW(pFact,pCompany,AU$3,AU$1,$F$1,$A97,"Month")</f>
        <v>-6791.4539984600033</v>
      </c>
      <c r="AV97" s="119">
        <f>_xll.DBRW(pFact,pCompany,AV$3,AV$1,$F$1,$A97,"Month")</f>
        <v>-1842.5889611499988</v>
      </c>
      <c r="AW97" s="119">
        <f>_xll.DBRW(pFact,pCompany,AW$3,AW$1,$F$1,$A97,"Month")</f>
        <v>-8357.4022044800022</v>
      </c>
      <c r="AX97" s="119">
        <f>_xll.DBRW(pFact,pCompany,AX$3,AX$1,$F$1,$A97,"Month")</f>
        <v>-5091.8044790599943</v>
      </c>
      <c r="AY97" s="119">
        <f>_xll.DBRW(pFact,pCompany,AY$3,AY$1,$F$1,$A97,"Month")</f>
        <v>8812.2818738999977</v>
      </c>
      <c r="AZ97" s="119">
        <f>_xll.DBRW(pFact,pCompany,AZ$3,AZ$1,$F$1,$A97,"Month")</f>
        <v>-3381.3026374599908</v>
      </c>
      <c r="BA97" s="119"/>
      <c r="BB97" s="119">
        <f t="shared" si="134"/>
        <v>-4922.8117071900015</v>
      </c>
      <c r="BC97" s="119">
        <f t="shared" si="135"/>
        <v>-16774.926263010002</v>
      </c>
      <c r="BD97" s="119">
        <f t="shared" si="136"/>
        <v>-16991.445164090004</v>
      </c>
      <c r="BE97" s="119">
        <f t="shared" si="137"/>
        <v>339.17475738001258</v>
      </c>
      <c r="BF97" s="121">
        <f>SUM(BB97:BE97)</f>
        <v>-38350.008376910002</v>
      </c>
      <c r="BG97" s="119"/>
      <c r="BH97" s="119">
        <f>_xll.DBRW(pFact,pCompany,BH$3,BH$1,$F$1,$A97,"Month")</f>
        <v>-4232.0766012645608</v>
      </c>
      <c r="BI97" s="119">
        <f>_xll.DBRW(pFact,pCompany,BI$3,BI$1,$F$1,$A97,"Month")</f>
        <v>-4230.9953922041605</v>
      </c>
      <c r="BJ97" s="119">
        <f>_xll.DBRW(pFact,pCompany,BJ$3,BJ$1,$F$1,$A97,"Month")</f>
        <v>-5223.312446636246</v>
      </c>
      <c r="BK97" s="119">
        <f>_xll.DBRW(pFact,pCompany,BK$3,BK$1,$F$1,$A97,"Month")</f>
        <v>-4231.0735000000004</v>
      </c>
      <c r="BL97" s="119">
        <f>_xll.DBRW(pFact,pCompany,BL$3,BL$1,$F$1,$A97,"Month")</f>
        <v>-7231.0735000000004</v>
      </c>
      <c r="BM97" s="119">
        <f>_xll.DBRW(pFact,pCompany,BM$3,BM$1,$F$1,$A97,"Month")</f>
        <v>-7231.0735000000004</v>
      </c>
      <c r="BN97" s="119">
        <f>_xll.DBRW(pFact,pCompany,BN$3,BN$1,$F$1,$A97,"Month")</f>
        <v>-7231.0735000000004</v>
      </c>
      <c r="BO97" s="119">
        <f>_xll.DBRW(pFact,pCompany,BO$3,BO$1,$F$1,$A97,"Month")</f>
        <v>-7231.0735000000004</v>
      </c>
      <c r="BP97" s="119">
        <f>_xll.DBRW(pFact,pCompany,BP$3,BP$1,$F$1,$A97,"Month")</f>
        <v>-7231.0735000000004</v>
      </c>
      <c r="BQ97" s="119">
        <f>_xll.DBRW(pFact,pCompany,BQ$3,BQ$1,$F$1,$A97,"Month")</f>
        <v>-7231.0735000000004</v>
      </c>
      <c r="BR97" s="119">
        <f>_xll.DBRW(pFact,pCompany,BR$3,BR$1,$F$1,$A97,"Month")</f>
        <v>-4230.9923570000001</v>
      </c>
      <c r="BS97" s="119">
        <f>_xll.DBRW(pFact,pCompany,BS$3,BS$1,$F$1,$A97,"Month")</f>
        <v>-4231.0735000000004</v>
      </c>
      <c r="BT97" s="119"/>
      <c r="BU97" s="119">
        <f t="shared" si="138"/>
        <v>-13686.384440104968</v>
      </c>
      <c r="BV97" s="119">
        <f t="shared" si="139"/>
        <v>-18693.220500000003</v>
      </c>
      <c r="BW97" s="119">
        <f t="shared" si="140"/>
        <v>-21693.220500000003</v>
      </c>
      <c r="BX97" s="119">
        <f t="shared" si="141"/>
        <v>-15693.139357000002</v>
      </c>
      <c r="BY97" s="121">
        <f>SUM(BU97:BX97)</f>
        <v>-69765.964797104985</v>
      </c>
      <c r="BZ97" s="119"/>
      <c r="CA97" s="119">
        <f>_xll.DBRW(pFact,pCompany,CA$3,CA$1,$F$1,$A97,"Month")</f>
        <v>-2245.9422211400033</v>
      </c>
      <c r="CB97" s="119">
        <f>_xll.DBRW(pFact,pCompany,CB$3,CB$1,$F$1,$A97,"Month")</f>
        <v>6192.2479897599987</v>
      </c>
      <c r="CC97" s="119">
        <f>_xll.DBRW(pFact,pCompany,CC$3,CC$1,$F$1,$A97,"Month")</f>
        <v>0</v>
      </c>
    </row>
    <row r="98" spans="1:81" ht="15" customHeight="1" outlineLevel="1" x14ac:dyDescent="0.25">
      <c r="A98" s="17" t="str">
        <f>_xll.DIMNM(pAccounts,_xll.DIMIX(pAccounts,$F98))</f>
        <v>L1_Events &amp; Functions</v>
      </c>
      <c r="B98" s="6" t="s">
        <v>158</v>
      </c>
      <c r="E98" s="17">
        <v>88</v>
      </c>
      <c r="F98" s="50" t="s">
        <v>159</v>
      </c>
      <c r="G98" s="119">
        <f>_xll.DBRW(pFact,pCompany,G$3,G$1,$F$1,$A98,"Month")</f>
        <v>3872.6808320000009</v>
      </c>
      <c r="H98" s="119">
        <f>_xll.DBRW(pFact,pCompany,H$3,H$1,$F$1,$A98,"Month")</f>
        <v>3866.1065066499973</v>
      </c>
      <c r="I98" s="119">
        <f>_xll.DBRW(pFact,pCompany,I$3,I$1,$F$1,$A98,"Month")</f>
        <v>1116.5475493399999</v>
      </c>
      <c r="J98" s="120"/>
      <c r="K98" s="121">
        <f>_xll.DBRW(pFact,pCompany,K$3,K$1,$F$1,$A98,"Month")</f>
        <v>209.66398683999998</v>
      </c>
      <c r="L98" s="119">
        <f>_xll.DBRW(pFact,pCompany,$K$3,L$1,$F$1,$A98,"Month")</f>
        <v>591.14802427821508</v>
      </c>
      <c r="M98" s="119">
        <f>_xll.DBRW(pFact,pCompany,M$3,M$1,$F$1,$A98,"Month")</f>
        <v>1901.7086358999998</v>
      </c>
      <c r="N98" s="119">
        <f t="shared" si="120"/>
        <v>-381.48403743821507</v>
      </c>
      <c r="O98" s="110"/>
      <c r="P98" s="119">
        <f t="shared" si="98"/>
        <v>1326.2115361799999</v>
      </c>
      <c r="Q98" s="119">
        <f t="shared" si="99"/>
        <v>1181.7583195926416</v>
      </c>
      <c r="R98" s="119">
        <f t="shared" si="100"/>
        <v>9541.2994562000003</v>
      </c>
      <c r="S98" s="119">
        <f t="shared" si="101"/>
        <v>144.45321658735838</v>
      </c>
      <c r="T98" s="119"/>
      <c r="U98" s="110"/>
      <c r="V98" s="119">
        <f>_xll.DBRW(pFact,pCompany,V$3,V$1,$F$1,$A98,"Month")</f>
        <v>1116.5475493399999</v>
      </c>
      <c r="W98" s="119">
        <f>_xll.DBRW(pFact,pCompany,W$3,W$1,$F$1,$A98,"Month")</f>
        <v>209.66398683999998</v>
      </c>
      <c r="X98" s="119">
        <f>_xll.DBRW(pFact,pCompany,X$3,X$1,$F$1,$A98,"Month")</f>
        <v>0</v>
      </c>
      <c r="Y98" s="119">
        <f>_xll.DBRW(pFact,pCompany,Y$3,Y$1,$F$1,$A98,"Month")</f>
        <v>0</v>
      </c>
      <c r="Z98" s="119">
        <f>_xll.DBRW(pFact,pCompany,Z$3,Z$1,$F$1,$A98,"Month")</f>
        <v>0</v>
      </c>
      <c r="AA98" s="119">
        <f>_xll.DBRW(pFact,pCompany,AA$3,AA$1,$F$1,$A98,"Month")</f>
        <v>0</v>
      </c>
      <c r="AB98" s="119">
        <f>_xll.DBRW(pFact,pCompany,AB$3,AB$1,$F$1,$A98,"Month")</f>
        <v>0</v>
      </c>
      <c r="AC98" s="119">
        <f>_xll.DBRW(pFact,pCompany,AC$3,AC$1,$F$1,$A98,"Month")</f>
        <v>0</v>
      </c>
      <c r="AD98" s="119">
        <f>_xll.DBRW(pFact,pCompany,AD$3,AD$1,$F$1,$A98,"Month")</f>
        <v>0</v>
      </c>
      <c r="AE98" s="119">
        <f>_xll.DBRW(pFact,pCompany,AE$3,AE$1,$F$1,$A98,"Month")</f>
        <v>0</v>
      </c>
      <c r="AF98" s="119">
        <f>_xll.DBRW(pFact,pCompany,AF$3,AF$1,$F$1,$A98,"Month")</f>
        <v>0</v>
      </c>
      <c r="AG98" s="119">
        <f>_xll.DBRW(pFact,pCompany,AG$3,AG$1,$F$1,$A98,"Month")</f>
        <v>0</v>
      </c>
      <c r="AH98" s="119"/>
      <c r="AI98" s="119">
        <f t="shared" si="129"/>
        <v>1326.2115361799999</v>
      </c>
      <c r="AJ98" s="119">
        <f t="shared" si="130"/>
        <v>0</v>
      </c>
      <c r="AK98" s="119">
        <f t="shared" si="131"/>
        <v>0</v>
      </c>
      <c r="AL98" s="119">
        <f t="shared" si="132"/>
        <v>0</v>
      </c>
      <c r="AM98" s="121">
        <f t="shared" si="148"/>
        <v>1326.2115361799999</v>
      </c>
      <c r="AN98" s="110">
        <f t="shared" si="36"/>
        <v>0</v>
      </c>
      <c r="AO98" s="119">
        <f>_xll.DBRW(pFact,pCompany,AO$3,AO$1,$F$1,$A98,"Month")</f>
        <v>7639.5908202999999</v>
      </c>
      <c r="AP98" s="119">
        <f>_xll.DBRW(pFact,pCompany,AP$3,AP$1,$F$1,$A98,"Month")</f>
        <v>1901.7086358999998</v>
      </c>
      <c r="AQ98" s="119">
        <f>_xll.DBRW(pFact,pCompany,AQ$3,AQ$1,$F$1,$A98,"Month")</f>
        <v>3615.6873540000006</v>
      </c>
      <c r="AR98" s="119">
        <f>_xll.DBRW(pFact,pCompany,AR$3,AR$1,$F$1,$A98,"Month")</f>
        <v>1866.9322570899999</v>
      </c>
      <c r="AS98" s="119">
        <f>_xll.DBRW(pFact,pCompany,AS$3,AS$1,$F$1,$A98,"Month")</f>
        <v>2888.2698087400008</v>
      </c>
      <c r="AT98" s="119">
        <f>_xll.DBRW(pFact,pCompany,AT$3,AT$1,$F$1,$A98,"Month")</f>
        <v>3404.3223441800001</v>
      </c>
      <c r="AU98" s="119">
        <f>_xll.DBRW(pFact,pCompany,AU$3,AU$1,$F$1,$A98,"Month")</f>
        <v>3392.9820245800001</v>
      </c>
      <c r="AV98" s="119">
        <f>_xll.DBRW(pFact,pCompany,AV$3,AV$1,$F$1,$A98,"Month")</f>
        <v>2625.8373016199998</v>
      </c>
      <c r="AW98" s="119">
        <f>_xll.DBRW(pFact,pCompany,AW$3,AW$1,$F$1,$A98,"Month")</f>
        <v>3028.2889999999984</v>
      </c>
      <c r="AX98" s="119">
        <f>_xll.DBRW(pFact,pCompany,AX$3,AX$1,$F$1,$A98,"Month")</f>
        <v>4614.5700892900004</v>
      </c>
      <c r="AY98" s="119">
        <f>_xll.DBRW(pFact,pCompany,AY$3,AY$1,$F$1,$A98,"Month")</f>
        <v>3872.6808320000009</v>
      </c>
      <c r="AZ98" s="119">
        <f>_xll.DBRW(pFact,pCompany,AZ$3,AZ$1,$F$1,$A98,"Month")</f>
        <v>3866.1065066499973</v>
      </c>
      <c r="BA98" s="119"/>
      <c r="BB98" s="119">
        <f t="shared" si="134"/>
        <v>13156.9868102</v>
      </c>
      <c r="BC98" s="119">
        <f t="shared" si="135"/>
        <v>8159.5244100100008</v>
      </c>
      <c r="BD98" s="119">
        <f t="shared" si="136"/>
        <v>9047.1083261999993</v>
      </c>
      <c r="BE98" s="119">
        <f t="shared" si="137"/>
        <v>12353.357427939998</v>
      </c>
      <c r="BF98" s="121">
        <f>SUM(BB98:BE98)</f>
        <v>42716.976974349993</v>
      </c>
      <c r="BG98" s="119"/>
      <c r="BH98" s="119">
        <f>_xll.DBRW(pFact,pCompany,BH$3,BH$1,$F$1,$A98,"Month")</f>
        <v>590.61029531442648</v>
      </c>
      <c r="BI98" s="119">
        <f>_xll.DBRW(pFact,pCompany,BI$3,BI$1,$F$1,$A98,"Month")</f>
        <v>591.14802427821508</v>
      </c>
      <c r="BJ98" s="119">
        <f>_xll.DBRW(pFact,pCompany,BJ$3,BJ$1,$F$1,$A98,"Month")</f>
        <v>597.28894915254227</v>
      </c>
      <c r="BK98" s="119">
        <f>_xll.DBRW(pFact,pCompany,BK$3,BK$1,$F$1,$A98,"Month")</f>
        <v>591.41919999999993</v>
      </c>
      <c r="BL98" s="119">
        <f>_xll.DBRW(pFact,pCompany,BL$3,BL$1,$F$1,$A98,"Month")</f>
        <v>591.41919999999993</v>
      </c>
      <c r="BM98" s="119">
        <f>_xll.DBRW(pFact,pCompany,BM$3,BM$1,$F$1,$A98,"Month")</f>
        <v>591.41919999999993</v>
      </c>
      <c r="BN98" s="119">
        <f>_xll.DBRW(pFact,pCompany,BN$3,BN$1,$F$1,$A98,"Month")</f>
        <v>6091.4192000000003</v>
      </c>
      <c r="BO98" s="119">
        <f>_xll.DBRW(pFact,pCompany,BO$3,BO$1,$F$1,$A98,"Month")</f>
        <v>6091.4192000000003</v>
      </c>
      <c r="BP98" s="119">
        <f>_xll.DBRW(pFact,pCompany,BP$3,BP$1,$F$1,$A98,"Month")</f>
        <v>6091.4192000000003</v>
      </c>
      <c r="BQ98" s="119">
        <f>_xll.DBRW(pFact,pCompany,BQ$3,BQ$1,$F$1,$A98,"Month")</f>
        <v>6091.4192000000003</v>
      </c>
      <c r="BR98" s="119">
        <f>_xll.DBRW(pFact,pCompany,BR$3,BR$1,$F$1,$A98,"Month")</f>
        <v>6091.5003430000006</v>
      </c>
      <c r="BS98" s="119">
        <f>_xll.DBRW(pFact,pCompany,BS$3,BS$1,$F$1,$A98,"Month")</f>
        <v>6091.4192000000003</v>
      </c>
      <c r="BT98" s="119"/>
      <c r="BU98" s="119">
        <f t="shared" si="138"/>
        <v>1779.0472687451838</v>
      </c>
      <c r="BV98" s="119">
        <f t="shared" si="139"/>
        <v>1774.2575999999999</v>
      </c>
      <c r="BW98" s="119">
        <f t="shared" si="140"/>
        <v>18274.257600000001</v>
      </c>
      <c r="BX98" s="119">
        <f t="shared" si="141"/>
        <v>18274.338743</v>
      </c>
      <c r="BY98" s="121">
        <f>SUM(BU98:BX98)</f>
        <v>40101.901211745186</v>
      </c>
      <c r="BZ98" s="119"/>
      <c r="CA98" s="119">
        <f>_xll.DBRW(pFact,pCompany,CA$3,CA$1,$F$1,$A98,"Month")</f>
        <v>8059.8906676999995</v>
      </c>
      <c r="CB98" s="119">
        <f>_xll.DBRW(pFact,pCompany,CB$3,CB$1,$F$1,$A98,"Month")</f>
        <v>4917.5212516000001</v>
      </c>
      <c r="CC98" s="119">
        <f>_xll.DBRW(pFact,pCompany,CC$3,CC$1,$F$1,$A98,"Month")</f>
        <v>0</v>
      </c>
    </row>
    <row r="99" spans="1:81" ht="15" customHeight="1" x14ac:dyDescent="0.25">
      <c r="A99" s="17" t="str">
        <f>_xll.DIMNM(pAccounts,_xll.DIMIX(pAccounts,$F99))</f>
        <v>Staff welfare &amp; Training</v>
      </c>
      <c r="E99" s="17">
        <v>89</v>
      </c>
      <c r="F99" s="8" t="s">
        <v>160</v>
      </c>
      <c r="G99" s="109">
        <f>_xll.DBRW(pFact,pCompany,G$3,G$1,$F$1,$A99,"Month")</f>
        <v>-2726.3079930000022</v>
      </c>
      <c r="H99" s="109">
        <f>_xll.DBRW(pFact,pCompany,H$3,H$1,$F$1,$A99,"Month")</f>
        <v>-3012.4662339899978</v>
      </c>
      <c r="I99" s="109">
        <f>_xll.DBRW(pFact,pCompany,I$3,I$1,$F$1,$A99,"Month")</f>
        <v>-3772.2712389999997</v>
      </c>
      <c r="J99" s="110"/>
      <c r="K99" s="111">
        <f>_xll.DBRW(pFact,pCompany,K$3,K$1,$F$1,$A99,"Month")</f>
        <v>-3623.6108028100007</v>
      </c>
      <c r="L99" s="109">
        <f>_xll.DBRW(pFact,pCompany,$K$3,L$1,$F$1,$A99,"Month")</f>
        <v>-2402.5319827200005</v>
      </c>
      <c r="M99" s="109">
        <f>_xll.DBRW(pFact,pCompany,M$3,M$1,$F$1,$A99,"Month")</f>
        <v>-4354.0770372400029</v>
      </c>
      <c r="N99" s="109">
        <f t="shared" si="120"/>
        <v>-1221.0788200900001</v>
      </c>
      <c r="O99" s="110"/>
      <c r="P99" s="109">
        <f t="shared" si="98"/>
        <v>-7395.8820418100004</v>
      </c>
      <c r="Q99" s="109">
        <f t="shared" si="99"/>
        <v>-10809.432514600001</v>
      </c>
      <c r="R99" s="109">
        <f t="shared" si="100"/>
        <v>-7177.8177173800032</v>
      </c>
      <c r="S99" s="109">
        <f t="shared" si="101"/>
        <v>3413.5504727900006</v>
      </c>
      <c r="T99" s="109"/>
      <c r="U99" s="110"/>
      <c r="V99" s="109">
        <f>_xll.DBRW(pFact,pCompany,V$3,V$1,$F$1,$A99,"Month")</f>
        <v>-3772.2712389999997</v>
      </c>
      <c r="W99" s="109">
        <f>_xll.DBRW(pFact,pCompany,W$3,W$1,$F$1,$A99,"Month")</f>
        <v>-3623.6108028100007</v>
      </c>
      <c r="X99" s="109">
        <f>_xll.DBRW(pFact,pCompany,X$3,X$1,$F$1,$A99,"Month")</f>
        <v>0</v>
      </c>
      <c r="Y99" s="109">
        <f>_xll.DBRW(pFact,pCompany,Y$3,Y$1,$F$1,$A99,"Month")</f>
        <v>0</v>
      </c>
      <c r="Z99" s="109">
        <f>_xll.DBRW(pFact,pCompany,Z$3,Z$1,$F$1,$A99,"Month")</f>
        <v>0</v>
      </c>
      <c r="AA99" s="109">
        <f>_xll.DBRW(pFact,pCompany,AA$3,AA$1,$F$1,$A99,"Month")</f>
        <v>0</v>
      </c>
      <c r="AB99" s="109">
        <f>_xll.DBRW(pFact,pCompany,AB$3,AB$1,$F$1,$A99,"Month")</f>
        <v>0</v>
      </c>
      <c r="AC99" s="109">
        <f>_xll.DBRW(pFact,pCompany,AC$3,AC$1,$F$1,$A99,"Month")</f>
        <v>0</v>
      </c>
      <c r="AD99" s="109">
        <f>_xll.DBRW(pFact,pCompany,AD$3,AD$1,$F$1,$A99,"Month")</f>
        <v>0</v>
      </c>
      <c r="AE99" s="109">
        <f>_xll.DBRW(pFact,pCompany,AE$3,AE$1,$F$1,$A99,"Month")</f>
        <v>0</v>
      </c>
      <c r="AF99" s="109">
        <f>_xll.DBRW(pFact,pCompany,AF$3,AF$1,$F$1,$A99,"Month")</f>
        <v>0</v>
      </c>
      <c r="AG99" s="109">
        <f>_xll.DBRW(pFact,pCompany,AG$3,AG$1,$F$1,$A99,"Month")</f>
        <v>0</v>
      </c>
      <c r="AH99" s="109"/>
      <c r="AI99" s="109">
        <f t="shared" si="129"/>
        <v>-7395.8820418100004</v>
      </c>
      <c r="AJ99" s="109">
        <f t="shared" si="130"/>
        <v>0</v>
      </c>
      <c r="AK99" s="109">
        <f t="shared" si="131"/>
        <v>0</v>
      </c>
      <c r="AL99" s="109">
        <f t="shared" si="132"/>
        <v>0</v>
      </c>
      <c r="AM99" s="111">
        <f t="shared" si="148"/>
        <v>-7395.8820418100004</v>
      </c>
      <c r="AN99" s="110">
        <f t="shared" si="36"/>
        <v>0</v>
      </c>
      <c r="AO99" s="109">
        <f>_xll.DBRW(pFact,pCompany,AO$3,AO$1,$F$1,$A99,"Month")</f>
        <v>-2823.7406801399998</v>
      </c>
      <c r="AP99" s="109">
        <f>_xll.DBRW(pFact,pCompany,AP$3,AP$1,$F$1,$A99,"Month")</f>
        <v>-4354.0770372400029</v>
      </c>
      <c r="AQ99" s="109">
        <f>_xll.DBRW(pFact,pCompany,AQ$3,AQ$1,$F$1,$A99,"Month")</f>
        <v>-2299.3791814299989</v>
      </c>
      <c r="AR99" s="109">
        <f>_xll.DBRW(pFact,pCompany,AR$3,AR$1,$F$1,$A99,"Month")</f>
        <v>-2468.8117884400003</v>
      </c>
      <c r="AS99" s="109">
        <f>_xll.DBRW(pFact,pCompany,AS$3,AS$1,$F$1,$A99,"Month")</f>
        <v>-1416.3831446199963</v>
      </c>
      <c r="AT99" s="109">
        <f>_xll.DBRW(pFact,pCompany,AT$3,AT$1,$F$1,$A99,"Month")</f>
        <v>-1936.1747629800011</v>
      </c>
      <c r="AU99" s="109">
        <f>_xll.DBRW(pFact,pCompany,AU$3,AU$1,$F$1,$A99,"Month")</f>
        <v>-676.54754686000024</v>
      </c>
      <c r="AV99" s="109">
        <f>_xll.DBRW(pFact,pCompany,AV$3,AV$1,$F$1,$A99,"Month")</f>
        <v>-3919.0384488699992</v>
      </c>
      <c r="AW99" s="109">
        <f>_xll.DBRW(pFact,pCompany,AW$3,AW$1,$F$1,$A99,"Month")</f>
        <v>-2369.1400065799967</v>
      </c>
      <c r="AX99" s="109">
        <f>_xll.DBRW(pFact,pCompany,AX$3,AX$1,$F$1,$A99,"Month")</f>
        <v>2337.1571029799898</v>
      </c>
      <c r="AY99" s="109">
        <f>_xll.DBRW(pFact,pCompany,AY$3,AY$1,$F$1,$A99,"Month")</f>
        <v>-2726.3079930000022</v>
      </c>
      <c r="AZ99" s="109">
        <f>_xll.DBRW(pFact,pCompany,AZ$3,AZ$1,$F$1,$A99,"Month")</f>
        <v>-3012.4662339899978</v>
      </c>
      <c r="BA99" s="109"/>
      <c r="BB99" s="109">
        <f t="shared" si="134"/>
        <v>-9477.1968988100016</v>
      </c>
      <c r="BC99" s="109">
        <f t="shared" si="135"/>
        <v>-5821.3696960399975</v>
      </c>
      <c r="BD99" s="109">
        <f t="shared" si="136"/>
        <v>-6964.7260023099971</v>
      </c>
      <c r="BE99" s="109">
        <f t="shared" si="137"/>
        <v>-3401.6171240100102</v>
      </c>
      <c r="BF99" s="111">
        <f>(BF100+BF101)</f>
        <v>-25664.909721170006</v>
      </c>
      <c r="BG99" s="109"/>
      <c r="BH99" s="109">
        <f>_xll.DBRW(pFact,pCompany,BH$3,BH$1,$F$1,$A99,"Month")</f>
        <v>-8406.9005318800009</v>
      </c>
      <c r="BI99" s="109">
        <f>_xll.DBRW(pFact,pCompany,BI$3,BI$1,$F$1,$A99,"Month")</f>
        <v>-2402.5319827200005</v>
      </c>
      <c r="BJ99" s="109">
        <f>_xll.DBRW(pFact,pCompany,BJ$3,BJ$1,$F$1,$A99,"Month")</f>
        <v>-2402.5319827200005</v>
      </c>
      <c r="BK99" s="109">
        <f>_xll.DBRW(pFact,pCompany,BK$3,BK$1,$F$1,$A99,"Month")</f>
        <v>-2402.5319827200005</v>
      </c>
      <c r="BL99" s="109">
        <f>_xll.DBRW(pFact,pCompany,BL$3,BL$1,$F$1,$A99,"Month")</f>
        <v>-2402.5319827200005</v>
      </c>
      <c r="BM99" s="109">
        <f>_xll.DBRW(pFact,pCompany,BM$3,BM$1,$F$1,$A99,"Month")</f>
        <v>-2402.5319827200005</v>
      </c>
      <c r="BN99" s="109">
        <f>_xll.DBRW(pFact,pCompany,BN$3,BN$1,$F$1,$A99,"Month")</f>
        <v>-2402.5319827200005</v>
      </c>
      <c r="BO99" s="109">
        <f>_xll.DBRW(pFact,pCompany,BO$3,BO$1,$F$1,$A99,"Month")</f>
        <v>-1834.5309827200003</v>
      </c>
      <c r="BP99" s="109">
        <f>_xll.DBRW(pFact,pCompany,BP$3,BP$1,$F$1,$A99,"Month")</f>
        <v>-1145.0879827200006</v>
      </c>
      <c r="BQ99" s="109">
        <f>_xll.DBRW(pFact,pCompany,BQ$3,BQ$1,$F$1,$A99,"Month")</f>
        <v>-2645.9609827200006</v>
      </c>
      <c r="BR99" s="109">
        <f>_xll.DBRW(pFact,pCompany,BR$3,BR$1,$F$1,$A99,"Month")</f>
        <v>-2645.7986967200009</v>
      </c>
      <c r="BS99" s="109">
        <f>_xll.DBRW(pFact,pCompany,BS$3,BS$1,$F$1,$A99,"Month")</f>
        <v>-2645.9609827200006</v>
      </c>
      <c r="BT99" s="109"/>
      <c r="BU99" s="109">
        <f t="shared" si="138"/>
        <v>-13211.964497320001</v>
      </c>
      <c r="BV99" s="109">
        <f t="shared" si="139"/>
        <v>-7207.5959481600021</v>
      </c>
      <c r="BW99" s="109">
        <f t="shared" si="140"/>
        <v>-5382.1509481600015</v>
      </c>
      <c r="BX99" s="109">
        <f t="shared" si="141"/>
        <v>-7937.7206621600017</v>
      </c>
      <c r="BY99" s="111">
        <f>(BY100+BY101)</f>
        <v>-33739.432055800004</v>
      </c>
      <c r="BZ99" s="109"/>
      <c r="CA99" s="109">
        <f>_xll.DBRW(pFact,pCompany,CA$3,CA$1,$F$1,$A99,"Month")</f>
        <v>-21308.905539470008</v>
      </c>
      <c r="CB99" s="109">
        <f>_xll.DBRW(pFact,pCompany,CB$3,CB$1,$F$1,$A99,"Month")</f>
        <v>7836.5108542600019</v>
      </c>
      <c r="CC99" s="109">
        <f>_xll.DBRW(pFact,pCompany,CC$3,CC$1,$F$1,$A99,"Month")</f>
        <v>0</v>
      </c>
    </row>
    <row r="100" spans="1:81" ht="15" customHeight="1" outlineLevel="1" x14ac:dyDescent="0.25">
      <c r="A100" s="17" t="str">
        <f>_xll.DIMNM(pAccounts,_xll.DIMIX(pAccounts,$F100))</f>
        <v>L1_Staff welfare</v>
      </c>
      <c r="B100" s="6" t="s">
        <v>161</v>
      </c>
      <c r="E100" s="17">
        <v>90</v>
      </c>
      <c r="F100" s="50" t="s">
        <v>162</v>
      </c>
      <c r="G100" s="119">
        <f>_xll.DBRW(pFact,pCompany,G$3,G$1,$F$1,$A100,"Month")</f>
        <v>-2726.3079930000022</v>
      </c>
      <c r="H100" s="119">
        <f>_xll.DBRW(pFact,pCompany,H$3,H$1,$F$1,$A100,"Month")</f>
        <v>-3012.4662339899978</v>
      </c>
      <c r="I100" s="119">
        <f>_xll.DBRW(pFact,pCompany,I$3,I$1,$F$1,$A100,"Month")</f>
        <v>-4651.4547122799995</v>
      </c>
      <c r="J100" s="120"/>
      <c r="K100" s="121">
        <f>_xll.DBRW(pFact,pCompany,K$3,K$1,$F$1,$A100,"Month")</f>
        <v>-3953.5570128100007</v>
      </c>
      <c r="L100" s="119">
        <f>_xll.DBRW(pFact,pCompany,$K$3,L$1,$F$1,$A100,"Month")</f>
        <v>-3609.0050000000006</v>
      </c>
      <c r="M100" s="119">
        <f>_xll.DBRW(pFact,pCompany,M$3,M$1,$F$1,$A100,"Month")</f>
        <v>-4374.5566908200026</v>
      </c>
      <c r="N100" s="119">
        <f t="shared" si="120"/>
        <v>-344.55201281000018</v>
      </c>
      <c r="O100" s="110"/>
      <c r="P100" s="119">
        <f t="shared" si="98"/>
        <v>-8605.0117250900003</v>
      </c>
      <c r="Q100" s="119">
        <f t="shared" si="99"/>
        <v>-7230.9214741600008</v>
      </c>
      <c r="R100" s="119">
        <f t="shared" si="100"/>
        <v>-6668.3350057200023</v>
      </c>
      <c r="S100" s="119">
        <f t="shared" si="101"/>
        <v>-1374.0902509299995</v>
      </c>
      <c r="T100" s="119"/>
      <c r="U100" s="110"/>
      <c r="V100" s="119">
        <f>_xll.DBRW(pFact,pCompany,V$3,V$1,$F$1,$A100,"Month")</f>
        <v>-4651.4547122799995</v>
      </c>
      <c r="W100" s="119">
        <f>_xll.DBRW(pFact,pCompany,W$3,W$1,$F$1,$A100,"Month")</f>
        <v>-3953.5570128100007</v>
      </c>
      <c r="X100" s="119">
        <f>_xll.DBRW(pFact,pCompany,X$3,X$1,$F$1,$A100,"Month")</f>
        <v>0</v>
      </c>
      <c r="Y100" s="119">
        <f>_xll.DBRW(pFact,pCompany,Y$3,Y$1,$F$1,$A100,"Month")</f>
        <v>0</v>
      </c>
      <c r="Z100" s="119">
        <f>_xll.DBRW(pFact,pCompany,Z$3,Z$1,$F$1,$A100,"Month")</f>
        <v>0</v>
      </c>
      <c r="AA100" s="119">
        <f>_xll.DBRW(pFact,pCompany,AA$3,AA$1,$F$1,$A100,"Month")</f>
        <v>0</v>
      </c>
      <c r="AB100" s="119">
        <f>_xll.DBRW(pFact,pCompany,AB$3,AB$1,$F$1,$A100,"Month")</f>
        <v>0</v>
      </c>
      <c r="AC100" s="119">
        <f>_xll.DBRW(pFact,pCompany,AC$3,AC$1,$F$1,$A100,"Month")</f>
        <v>0</v>
      </c>
      <c r="AD100" s="119">
        <f>_xll.DBRW(pFact,pCompany,AD$3,AD$1,$F$1,$A100,"Month")</f>
        <v>0</v>
      </c>
      <c r="AE100" s="119">
        <f>_xll.DBRW(pFact,pCompany,AE$3,AE$1,$F$1,$A100,"Month")</f>
        <v>0</v>
      </c>
      <c r="AF100" s="119">
        <f>_xll.DBRW(pFact,pCompany,AF$3,AF$1,$F$1,$A100,"Month")</f>
        <v>0</v>
      </c>
      <c r="AG100" s="119">
        <f>_xll.DBRW(pFact,pCompany,AG$3,AG$1,$F$1,$A100,"Month")</f>
        <v>0</v>
      </c>
      <c r="AH100" s="119"/>
      <c r="AI100" s="119">
        <f t="shared" si="129"/>
        <v>-8605.0117250900003</v>
      </c>
      <c r="AJ100" s="119">
        <f t="shared" si="130"/>
        <v>0</v>
      </c>
      <c r="AK100" s="119">
        <f t="shared" si="131"/>
        <v>0</v>
      </c>
      <c r="AL100" s="119">
        <f t="shared" si="132"/>
        <v>0</v>
      </c>
      <c r="AM100" s="121">
        <f t="shared" si="148"/>
        <v>-8605.0117250900003</v>
      </c>
      <c r="AN100" s="110">
        <f t="shared" si="36"/>
        <v>0</v>
      </c>
      <c r="AO100" s="119">
        <f>_xll.DBRW(pFact,pCompany,AO$3,AO$1,$F$1,$A100,"Month")</f>
        <v>-2293.7783148999997</v>
      </c>
      <c r="AP100" s="119">
        <f>_xll.DBRW(pFact,pCompany,AP$3,AP$1,$F$1,$A100,"Month")</f>
        <v>-4374.5566908200026</v>
      </c>
      <c r="AQ100" s="119">
        <f>_xll.DBRW(pFact,pCompany,AQ$3,AQ$1,$F$1,$A100,"Month")</f>
        <v>-2355.1820247499991</v>
      </c>
      <c r="AR100" s="119">
        <f>_xll.DBRW(pFact,pCompany,AR$3,AR$1,$F$1,$A100,"Month")</f>
        <v>-2563.8556927600002</v>
      </c>
      <c r="AS100" s="119">
        <f>_xll.DBRW(pFact,pCompany,AS$3,AS$1,$F$1,$A100,"Month")</f>
        <v>-3013.2618711399964</v>
      </c>
      <c r="AT100" s="119">
        <f>_xll.DBRW(pFact,pCompany,AT$3,AT$1,$F$1,$A100,"Month")</f>
        <v>-2019.3960650600011</v>
      </c>
      <c r="AU100" s="119">
        <f>_xll.DBRW(pFact,pCompany,AU$3,AU$1,$F$1,$A100,"Month")</f>
        <v>-3595.1329166400001</v>
      </c>
      <c r="AV100" s="119">
        <f>_xll.DBRW(pFact,pCompany,AV$3,AV$1,$F$1,$A100,"Month")</f>
        <v>-3812.7831552299995</v>
      </c>
      <c r="AW100" s="119">
        <f>_xll.DBRW(pFact,pCompany,AW$3,AW$1,$F$1,$A100,"Month")</f>
        <v>-3076.6081870799962</v>
      </c>
      <c r="AX100" s="119">
        <f>_xll.DBRW(pFact,pCompany,AX$3,AX$1,$F$1,$A100,"Month")</f>
        <v>2283.2321224999896</v>
      </c>
      <c r="AY100" s="119">
        <f>_xll.DBRW(pFact,pCompany,AY$3,AY$1,$F$1,$A100,"Month")</f>
        <v>-2726.3079930000022</v>
      </c>
      <c r="AZ100" s="119">
        <f>_xll.DBRW(pFact,pCompany,AZ$3,AZ$1,$F$1,$A100,"Month")</f>
        <v>-3012.4662339899978</v>
      </c>
      <c r="BA100" s="119"/>
      <c r="BB100" s="119">
        <f t="shared" si="134"/>
        <v>-9023.5170304700005</v>
      </c>
      <c r="BC100" s="119">
        <f t="shared" si="135"/>
        <v>-7596.5136289599977</v>
      </c>
      <c r="BD100" s="119">
        <f t="shared" si="136"/>
        <v>-10484.524258949996</v>
      </c>
      <c r="BE100" s="119">
        <f t="shared" si="137"/>
        <v>-3455.5421044900104</v>
      </c>
      <c r="BF100" s="121">
        <f>SUM(BB100:BE100)</f>
        <v>-30560.097022870006</v>
      </c>
      <c r="BG100" s="119"/>
      <c r="BH100" s="119">
        <f>_xll.DBRW(pFact,pCompany,BH$3,BH$1,$F$1,$A100,"Month")</f>
        <v>-3621.9164741600007</v>
      </c>
      <c r="BI100" s="119">
        <f>_xll.DBRW(pFact,pCompany,BI$3,BI$1,$F$1,$A100,"Month")</f>
        <v>-3609.0050000000006</v>
      </c>
      <c r="BJ100" s="119">
        <f>_xll.DBRW(pFact,pCompany,BJ$3,BJ$1,$F$1,$A100,"Month")</f>
        <v>-3609.0050000000006</v>
      </c>
      <c r="BK100" s="119">
        <f>_xll.DBRW(pFact,pCompany,BK$3,BK$1,$F$1,$A100,"Month")</f>
        <v>-3609.0050000000006</v>
      </c>
      <c r="BL100" s="119">
        <f>_xll.DBRW(pFact,pCompany,BL$3,BL$1,$F$1,$A100,"Month")</f>
        <v>-3609.0050000000006</v>
      </c>
      <c r="BM100" s="119">
        <f>_xll.DBRW(pFact,pCompany,BM$3,BM$1,$F$1,$A100,"Month")</f>
        <v>-3609.0050000000006</v>
      </c>
      <c r="BN100" s="119">
        <f>_xll.DBRW(pFact,pCompany,BN$3,BN$1,$F$1,$A100,"Month")</f>
        <v>-3609.0050000000006</v>
      </c>
      <c r="BO100" s="119">
        <f>_xll.DBRW(pFact,pCompany,BO$3,BO$1,$F$1,$A100,"Month")</f>
        <v>-3041.0040000000004</v>
      </c>
      <c r="BP100" s="119">
        <f>_xll.DBRW(pFact,pCompany,BP$3,BP$1,$F$1,$A100,"Month")</f>
        <v>-2351.5610000000006</v>
      </c>
      <c r="BQ100" s="119">
        <f>_xll.DBRW(pFact,pCompany,BQ$3,BQ$1,$F$1,$A100,"Month")</f>
        <v>-3852.4340000000007</v>
      </c>
      <c r="BR100" s="119">
        <f>_xll.DBRW(pFact,pCompany,BR$3,BR$1,$F$1,$A100,"Month")</f>
        <v>-3852.3528570000008</v>
      </c>
      <c r="BS100" s="119">
        <f>_xll.DBRW(pFact,pCompany,BS$3,BS$1,$F$1,$A100,"Month")</f>
        <v>-3852.4340000000007</v>
      </c>
      <c r="BT100" s="119"/>
      <c r="BU100" s="119">
        <f t="shared" si="138"/>
        <v>-10839.926474160002</v>
      </c>
      <c r="BV100" s="119">
        <f t="shared" si="139"/>
        <v>-10827.015000000001</v>
      </c>
      <c r="BW100" s="119">
        <f t="shared" si="140"/>
        <v>-9001.5700000000015</v>
      </c>
      <c r="BX100" s="119">
        <f t="shared" si="141"/>
        <v>-11557.220857000002</v>
      </c>
      <c r="BY100" s="121">
        <f>SUM(BU100:BX100)</f>
        <v>-42225.732331160005</v>
      </c>
      <c r="BZ100" s="119"/>
      <c r="CA100" s="119">
        <f>_xll.DBRW(pFact,pCompany,CA$3,CA$1,$F$1,$A100,"Month")</f>
        <v>-28828.425862399999</v>
      </c>
      <c r="CB100" s="119">
        <f>_xll.DBRW(pFact,pCompany,CB$3,CB$1,$F$1,$A100,"Month")</f>
        <v>8116.3989188399974</v>
      </c>
      <c r="CC100" s="119">
        <f>_xll.DBRW(pFact,pCompany,CC$3,CC$1,$F$1,$A100,"Month")</f>
        <v>0</v>
      </c>
    </row>
    <row r="101" spans="1:81" ht="15" customHeight="1" outlineLevel="1" x14ac:dyDescent="0.25">
      <c r="A101" s="17" t="str">
        <f>_xll.DIMNM(pAccounts,_xll.DIMIX(pAccounts,$F101))</f>
        <v>L1_Training</v>
      </c>
      <c r="B101" s="6" t="s">
        <v>163</v>
      </c>
      <c r="E101" s="17">
        <v>91</v>
      </c>
      <c r="F101" s="50" t="s">
        <v>164</v>
      </c>
      <c r="G101" s="119">
        <f>_xll.DBRW(pFact,pCompany,G$3,G$1,$F$1,$A101,"Month")</f>
        <v>0</v>
      </c>
      <c r="H101" s="119">
        <f>_xll.DBRW(pFact,pCompany,H$3,H$1,$F$1,$A101,"Month")</f>
        <v>0</v>
      </c>
      <c r="I101" s="119">
        <f>_xll.DBRW(pFact,pCompany,I$3,I$1,$F$1,$A101,"Month")</f>
        <v>879.18347328000004</v>
      </c>
      <c r="J101" s="120"/>
      <c r="K101" s="121">
        <f>_xll.DBRW(pFact,pCompany,K$3,K$1,$F$1,$A101,"Month")</f>
        <v>329.94621000000001</v>
      </c>
      <c r="L101" s="119">
        <f>_xll.DBRW(pFact,pCompany,$K$3,L$1,$F$1,$A101,"Month")</f>
        <v>1206.47301728</v>
      </c>
      <c r="M101" s="119">
        <f>_xll.DBRW(pFact,pCompany,M$3,M$1,$F$1,$A101,"Month")</f>
        <v>20.479653580000019</v>
      </c>
      <c r="N101" s="119">
        <f t="shared" si="120"/>
        <v>-876.52680727999996</v>
      </c>
      <c r="O101" s="110"/>
      <c r="P101" s="119">
        <f t="shared" si="98"/>
        <v>1209.1296832800001</v>
      </c>
      <c r="Q101" s="119">
        <f t="shared" si="99"/>
        <v>-3578.5110404400002</v>
      </c>
      <c r="R101" s="119">
        <f t="shared" si="100"/>
        <v>-509.48271166000006</v>
      </c>
      <c r="S101" s="119">
        <f t="shared" si="101"/>
        <v>4787.6407237200001</v>
      </c>
      <c r="T101" s="119"/>
      <c r="U101" s="110"/>
      <c r="V101" s="119">
        <f>_xll.DBRW(pFact,pCompany,V$3,V$1,$F$1,$A101,"Month")</f>
        <v>879.18347328000004</v>
      </c>
      <c r="W101" s="119">
        <f>_xll.DBRW(pFact,pCompany,W$3,W$1,$F$1,$A101,"Month")</f>
        <v>329.94621000000001</v>
      </c>
      <c r="X101" s="119">
        <f>_xll.DBRW(pFact,pCompany,X$3,X$1,$F$1,$A101,"Month")</f>
        <v>0</v>
      </c>
      <c r="Y101" s="119">
        <f>_xll.DBRW(pFact,pCompany,Y$3,Y$1,$F$1,$A101,"Month")</f>
        <v>0</v>
      </c>
      <c r="Z101" s="119">
        <f>_xll.DBRW(pFact,pCompany,Z$3,Z$1,$F$1,$A101,"Month")</f>
        <v>0</v>
      </c>
      <c r="AA101" s="119">
        <f>_xll.DBRW(pFact,pCompany,AA$3,AA$1,$F$1,$A101,"Month")</f>
        <v>0</v>
      </c>
      <c r="AB101" s="119">
        <f>_xll.DBRW(pFact,pCompany,AB$3,AB$1,$F$1,$A101,"Month")</f>
        <v>0</v>
      </c>
      <c r="AC101" s="119">
        <f>_xll.DBRW(pFact,pCompany,AC$3,AC$1,$F$1,$A101,"Month")</f>
        <v>0</v>
      </c>
      <c r="AD101" s="119">
        <f>_xll.DBRW(pFact,pCompany,AD$3,AD$1,$F$1,$A101,"Month")</f>
        <v>0</v>
      </c>
      <c r="AE101" s="119">
        <f>_xll.DBRW(pFact,pCompany,AE$3,AE$1,$F$1,$A101,"Month")</f>
        <v>0</v>
      </c>
      <c r="AF101" s="119">
        <f>_xll.DBRW(pFact,pCompany,AF$3,AF$1,$F$1,$A101,"Month")</f>
        <v>0</v>
      </c>
      <c r="AG101" s="119">
        <f>_xll.DBRW(pFact,pCompany,AG$3,AG$1,$F$1,$A101,"Month")</f>
        <v>0</v>
      </c>
      <c r="AH101" s="119"/>
      <c r="AI101" s="119">
        <f t="shared" si="129"/>
        <v>1209.1296832800001</v>
      </c>
      <c r="AJ101" s="119">
        <f t="shared" si="130"/>
        <v>0</v>
      </c>
      <c r="AK101" s="119">
        <f t="shared" si="131"/>
        <v>0</v>
      </c>
      <c r="AL101" s="119">
        <f t="shared" si="132"/>
        <v>0</v>
      </c>
      <c r="AM101" s="121">
        <f t="shared" si="148"/>
        <v>1209.1296832800001</v>
      </c>
      <c r="AN101" s="110">
        <f t="shared" ref="AN101:AN164" si="149">AM101-SUM(V101:AG101)</f>
        <v>0</v>
      </c>
      <c r="AO101" s="119">
        <f>_xll.DBRW(pFact,pCompany,AO$3,AO$1,$F$1,$A101,"Month")</f>
        <v>-529.96236524000005</v>
      </c>
      <c r="AP101" s="119">
        <f>_xll.DBRW(pFact,pCompany,AP$3,AP$1,$F$1,$A101,"Month")</f>
        <v>20.479653580000019</v>
      </c>
      <c r="AQ101" s="119">
        <f>_xll.DBRW(pFact,pCompany,AQ$3,AQ$1,$F$1,$A101,"Month")</f>
        <v>55.80284331999998</v>
      </c>
      <c r="AR101" s="119">
        <f>_xll.DBRW(pFact,pCompany,AR$3,AR$1,$F$1,$A101,"Month")</f>
        <v>95.043904320000024</v>
      </c>
      <c r="AS101" s="119">
        <f>_xll.DBRW(pFact,pCompany,AS$3,AS$1,$F$1,$A101,"Month")</f>
        <v>1596.8787265200001</v>
      </c>
      <c r="AT101" s="119">
        <f>_xll.DBRW(pFact,pCompany,AT$3,AT$1,$F$1,$A101,"Month")</f>
        <v>83.221302079999901</v>
      </c>
      <c r="AU101" s="119">
        <f>_xll.DBRW(pFact,pCompany,AU$3,AU$1,$F$1,$A101,"Month")</f>
        <v>2918.5853697799998</v>
      </c>
      <c r="AV101" s="119">
        <f>_xll.DBRW(pFact,pCompany,AV$3,AV$1,$F$1,$A101,"Month")</f>
        <v>-106.25529363999985</v>
      </c>
      <c r="AW101" s="119">
        <f>_xll.DBRW(pFact,pCompany,AW$3,AW$1,$F$1,$A101,"Month")</f>
        <v>707.46818049999968</v>
      </c>
      <c r="AX101" s="119">
        <f>_xll.DBRW(pFact,pCompany,AX$3,AX$1,$F$1,$A101,"Month")</f>
        <v>53.924980479999988</v>
      </c>
      <c r="AY101" s="119">
        <f>_xll.DBRW(pFact,pCompany,AY$3,AY$1,$F$1,$A101,"Month")</f>
        <v>0</v>
      </c>
      <c r="AZ101" s="119">
        <f>_xll.DBRW(pFact,pCompany,AZ$3,AZ$1,$F$1,$A101,"Month")</f>
        <v>0</v>
      </c>
      <c r="BA101" s="119"/>
      <c r="BB101" s="119">
        <f t="shared" si="134"/>
        <v>-453.6798683400001</v>
      </c>
      <c r="BC101" s="119">
        <f t="shared" si="135"/>
        <v>1775.1439329200002</v>
      </c>
      <c r="BD101" s="119">
        <f t="shared" si="136"/>
        <v>3519.7982566399996</v>
      </c>
      <c r="BE101" s="119">
        <f t="shared" si="137"/>
        <v>53.924980479999988</v>
      </c>
      <c r="BF101" s="121">
        <f>SUM(BB101:BE101)</f>
        <v>4895.1873016999998</v>
      </c>
      <c r="BG101" s="119"/>
      <c r="BH101" s="119">
        <f>_xll.DBRW(pFact,pCompany,BH$3,BH$1,$F$1,$A101,"Month")</f>
        <v>-4784.9840577200002</v>
      </c>
      <c r="BI101" s="119">
        <f>_xll.DBRW(pFact,pCompany,BI$3,BI$1,$F$1,$A101,"Month")</f>
        <v>1206.47301728</v>
      </c>
      <c r="BJ101" s="119">
        <f>_xll.DBRW(pFact,pCompany,BJ$3,BJ$1,$F$1,$A101,"Month")</f>
        <v>1206.47301728</v>
      </c>
      <c r="BK101" s="119">
        <f>_xll.DBRW(pFact,pCompany,BK$3,BK$1,$F$1,$A101,"Month")</f>
        <v>1206.47301728</v>
      </c>
      <c r="BL101" s="119">
        <f>_xll.DBRW(pFact,pCompany,BL$3,BL$1,$F$1,$A101,"Month")</f>
        <v>1206.47301728</v>
      </c>
      <c r="BM101" s="119">
        <f>_xll.DBRW(pFact,pCompany,BM$3,BM$1,$F$1,$A101,"Month")</f>
        <v>1206.47301728</v>
      </c>
      <c r="BN101" s="119">
        <f>_xll.DBRW(pFact,pCompany,BN$3,BN$1,$F$1,$A101,"Month")</f>
        <v>1206.47301728</v>
      </c>
      <c r="BO101" s="119">
        <f>_xll.DBRW(pFact,pCompany,BO$3,BO$1,$F$1,$A101,"Month")</f>
        <v>1206.47301728</v>
      </c>
      <c r="BP101" s="119">
        <f>_xll.DBRW(pFact,pCompany,BP$3,BP$1,$F$1,$A101,"Month")</f>
        <v>1206.47301728</v>
      </c>
      <c r="BQ101" s="119">
        <f>_xll.DBRW(pFact,pCompany,BQ$3,BQ$1,$F$1,$A101,"Month")</f>
        <v>1206.47301728</v>
      </c>
      <c r="BR101" s="119">
        <f>_xll.DBRW(pFact,pCompany,BR$3,BR$1,$F$1,$A101,"Month")</f>
        <v>1206.5541602799999</v>
      </c>
      <c r="BS101" s="119">
        <f>_xll.DBRW(pFact,pCompany,BS$3,BS$1,$F$1,$A101,"Month")</f>
        <v>1206.47301728</v>
      </c>
      <c r="BT101" s="119"/>
      <c r="BU101" s="119">
        <f t="shared" si="138"/>
        <v>-2372.0380231600002</v>
      </c>
      <c r="BV101" s="119">
        <f t="shared" si="139"/>
        <v>3619.4190518400001</v>
      </c>
      <c r="BW101" s="119">
        <f t="shared" si="140"/>
        <v>3619.4190518400001</v>
      </c>
      <c r="BX101" s="119">
        <f t="shared" si="141"/>
        <v>3619.5001948399999</v>
      </c>
      <c r="BY101" s="121">
        <f>SUM(BU101:BX101)</f>
        <v>8486.3002753599994</v>
      </c>
      <c r="BZ101" s="119"/>
      <c r="CA101" s="119">
        <f>_xll.DBRW(pFact,pCompany,CA$3,CA$1,$F$1,$A101,"Month")</f>
        <v>7519.5203229299996</v>
      </c>
      <c r="CB101" s="119">
        <f>_xll.DBRW(pFact,pCompany,CB$3,CB$1,$F$1,$A101,"Month")</f>
        <v>-279.88806457999954</v>
      </c>
      <c r="CC101" s="119">
        <f>_xll.DBRW(pFact,pCompany,CC$3,CC$1,$F$1,$A101,"Month")</f>
        <v>0</v>
      </c>
    </row>
    <row r="102" spans="1:81" ht="15" customHeight="1" x14ac:dyDescent="0.25">
      <c r="A102" s="17" t="str">
        <f>_xll.DIMNM(pAccounts,_xll.DIMIX(pAccounts,$F102))</f>
        <v>Incentives &amp; Commission</v>
      </c>
      <c r="E102" s="17">
        <v>92</v>
      </c>
      <c r="F102" s="8" t="s">
        <v>165</v>
      </c>
      <c r="G102" s="109">
        <f>_xll.DBRW(pFact,pCompany,G$3,G$1,$F$1,$A102,"Month")</f>
        <v>-28914.712941320013</v>
      </c>
      <c r="H102" s="109">
        <f>_xll.DBRW(pFact,pCompany,H$3,H$1,$F$1,$A102,"Month")</f>
        <v>-48444.373040369974</v>
      </c>
      <c r="I102" s="109">
        <f>_xll.DBRW(pFact,pCompany,I$3,I$1,$F$1,$A102,"Month")</f>
        <v>1055.2431477600003</v>
      </c>
      <c r="J102" s="110"/>
      <c r="K102" s="111">
        <f>_xll.DBRW(pFact,pCompany,K$3,K$1,$F$1,$A102,"Month")</f>
        <v>11297.848967299997</v>
      </c>
      <c r="L102" s="109">
        <f>_xll.DBRW(pFact,pCompany,$K$3,L$1,$F$1,$A102,"Month")</f>
        <v>17261.607513067771</v>
      </c>
      <c r="M102" s="109">
        <f>_xll.DBRW(pFact,pCompany,M$3,M$1,$F$1,$A102,"Month")</f>
        <v>-4269.1199826599977</v>
      </c>
      <c r="N102" s="109">
        <f t="shared" si="120"/>
        <v>-5963.7585457677742</v>
      </c>
      <c r="O102" s="110"/>
      <c r="P102" s="109">
        <f t="shared" si="98"/>
        <v>12353.092115059997</v>
      </c>
      <c r="Q102" s="109">
        <f t="shared" si="99"/>
        <v>30678.156292709478</v>
      </c>
      <c r="R102" s="109">
        <f t="shared" si="100"/>
        <v>11625.476772540002</v>
      </c>
      <c r="S102" s="109">
        <f t="shared" si="101"/>
        <v>-18325.064177649481</v>
      </c>
      <c r="T102" s="109"/>
      <c r="U102" s="110"/>
      <c r="V102" s="109">
        <f>_xll.DBRW(pFact,pCompany,V$3,V$1,$F$1,$A102,"Month")</f>
        <v>1055.2431477600003</v>
      </c>
      <c r="W102" s="109">
        <f>_xll.DBRW(pFact,pCompany,W$3,W$1,$F$1,$A102,"Month")</f>
        <v>11297.848967299997</v>
      </c>
      <c r="X102" s="109">
        <f>_xll.DBRW(pFact,pCompany,X$3,X$1,$F$1,$A102,"Month")</f>
        <v>0</v>
      </c>
      <c r="Y102" s="109">
        <f>_xll.DBRW(pFact,pCompany,Y$3,Y$1,$F$1,$A102,"Month")</f>
        <v>0</v>
      </c>
      <c r="Z102" s="109">
        <f>_xll.DBRW(pFact,pCompany,Z$3,Z$1,$F$1,$A102,"Month")</f>
        <v>0</v>
      </c>
      <c r="AA102" s="109">
        <f>_xll.DBRW(pFact,pCompany,AA$3,AA$1,$F$1,$A102,"Month")</f>
        <v>0</v>
      </c>
      <c r="AB102" s="109">
        <f>_xll.DBRW(pFact,pCompany,AB$3,AB$1,$F$1,$A102,"Month")</f>
        <v>0</v>
      </c>
      <c r="AC102" s="109">
        <f>_xll.DBRW(pFact,pCompany,AC$3,AC$1,$F$1,$A102,"Month")</f>
        <v>0</v>
      </c>
      <c r="AD102" s="109">
        <f>_xll.DBRW(pFact,pCompany,AD$3,AD$1,$F$1,$A102,"Month")</f>
        <v>0</v>
      </c>
      <c r="AE102" s="109">
        <f>_xll.DBRW(pFact,pCompany,AE$3,AE$1,$F$1,$A102,"Month")</f>
        <v>0</v>
      </c>
      <c r="AF102" s="109">
        <f>_xll.DBRW(pFact,pCompany,AF$3,AF$1,$F$1,$A102,"Month")</f>
        <v>0</v>
      </c>
      <c r="AG102" s="109">
        <f>_xll.DBRW(pFact,pCompany,AG$3,AG$1,$F$1,$A102,"Month")</f>
        <v>0</v>
      </c>
      <c r="AH102" s="109"/>
      <c r="AI102" s="109">
        <f t="shared" si="129"/>
        <v>12353.092115059997</v>
      </c>
      <c r="AJ102" s="109">
        <f t="shared" si="130"/>
        <v>0</v>
      </c>
      <c r="AK102" s="109">
        <f t="shared" si="131"/>
        <v>0</v>
      </c>
      <c r="AL102" s="109">
        <f t="shared" si="132"/>
        <v>0</v>
      </c>
      <c r="AM102" s="111">
        <f t="shared" si="148"/>
        <v>12353.092115059997</v>
      </c>
      <c r="AN102" s="110">
        <f t="shared" si="149"/>
        <v>0</v>
      </c>
      <c r="AO102" s="109">
        <f>_xll.DBRW(pFact,pCompany,AO$3,AO$1,$F$1,$A102,"Month")</f>
        <v>15894.5967552</v>
      </c>
      <c r="AP102" s="109">
        <f>_xll.DBRW(pFact,pCompany,AP$3,AP$1,$F$1,$A102,"Month")</f>
        <v>-4269.1199826599977</v>
      </c>
      <c r="AQ102" s="109">
        <f>_xll.DBRW(pFact,pCompany,AQ$3,AQ$1,$F$1,$A102,"Month")</f>
        <v>11724.77833976999</v>
      </c>
      <c r="AR102" s="109">
        <f>_xll.DBRW(pFact,pCompany,AR$3,AR$1,$F$1,$A102,"Month")</f>
        <v>4835.4111982700015</v>
      </c>
      <c r="AS102" s="109">
        <f>_xll.DBRW(pFact,pCompany,AS$3,AS$1,$F$1,$A102,"Month")</f>
        <v>7086.7972481000006</v>
      </c>
      <c r="AT102" s="109">
        <f>_xll.DBRW(pFact,pCompany,AT$3,AT$1,$F$1,$A102,"Month")</f>
        <v>19321.249373600007</v>
      </c>
      <c r="AU102" s="109">
        <f>_xll.DBRW(pFact,pCompany,AU$3,AU$1,$F$1,$A102,"Month")</f>
        <v>14751.079876549999</v>
      </c>
      <c r="AV102" s="109">
        <f>_xll.DBRW(pFact,pCompany,AV$3,AV$1,$F$1,$A102,"Month")</f>
        <v>8866.6519733000023</v>
      </c>
      <c r="AW102" s="109">
        <f>_xll.DBRW(pFact,pCompany,AW$3,AW$1,$F$1,$A102,"Month")</f>
        <v>20096.632906449988</v>
      </c>
      <c r="AX102" s="109">
        <f>_xll.DBRW(pFact,pCompany,AX$3,AX$1,$F$1,$A102,"Month")</f>
        <v>7575.7772068700124</v>
      </c>
      <c r="AY102" s="109">
        <f>_xll.DBRW(pFact,pCompany,AY$3,AY$1,$F$1,$A102,"Month")</f>
        <v>-28914.712941320013</v>
      </c>
      <c r="AZ102" s="109">
        <f>_xll.DBRW(pFact,pCompany,AZ$3,AZ$1,$F$1,$A102,"Month")</f>
        <v>-48444.373040369974</v>
      </c>
      <c r="BA102" s="109"/>
      <c r="BB102" s="109">
        <f t="shared" si="134"/>
        <v>23350.255112309991</v>
      </c>
      <c r="BC102" s="109">
        <f t="shared" si="135"/>
        <v>31243.457819970008</v>
      </c>
      <c r="BD102" s="109">
        <f t="shared" si="136"/>
        <v>43714.36475629999</v>
      </c>
      <c r="BE102" s="109">
        <f t="shared" si="137"/>
        <v>-69783.308774819976</v>
      </c>
      <c r="BF102" s="111">
        <f>((BF103+BF105)+BF106)</f>
        <v>19438.388663760001</v>
      </c>
      <c r="BG102" s="109"/>
      <c r="BH102" s="109">
        <f>_xll.DBRW(pFact,pCompany,BH$3,BH$1,$F$1,$A102,"Month")</f>
        <v>13416.548779641706</v>
      </c>
      <c r="BI102" s="109">
        <f>_xll.DBRW(pFact,pCompany,BI$3,BI$1,$F$1,$A102,"Month")</f>
        <v>17261.607513067771</v>
      </c>
      <c r="BJ102" s="109">
        <f>_xll.DBRW(pFact,pCompany,BJ$3,BJ$1,$F$1,$A102,"Month")</f>
        <v>16834.852404563484</v>
      </c>
      <c r="BK102" s="109">
        <f>_xll.DBRW(pFact,pCompany,BK$3,BK$1,$F$1,$A102,"Month")</f>
        <v>13182.106622150002</v>
      </c>
      <c r="BL102" s="109">
        <f>_xll.DBRW(pFact,pCompany,BL$3,BL$1,$F$1,$A102,"Month")</f>
        <v>17900.465478169994</v>
      </c>
      <c r="BM102" s="109">
        <f>_xll.DBRW(pFact,pCompany,BM$3,BM$1,$F$1,$A102,"Month")</f>
        <v>14693.577640349997</v>
      </c>
      <c r="BN102" s="109">
        <f>_xll.DBRW(pFact,pCompany,BN$3,BN$1,$F$1,$A102,"Month")</f>
        <v>22199.948558619995</v>
      </c>
      <c r="BO102" s="109">
        <f>_xll.DBRW(pFact,pCompany,BO$3,BO$1,$F$1,$A102,"Month")</f>
        <v>25030.075784250002</v>
      </c>
      <c r="BP102" s="109">
        <f>_xll.DBRW(pFact,pCompany,BP$3,BP$1,$F$1,$A102,"Month")</f>
        <v>21339.800801470003</v>
      </c>
      <c r="BQ102" s="109">
        <f>_xll.DBRW(pFact,pCompany,BQ$3,BQ$1,$F$1,$A102,"Month")</f>
        <v>20284.652288950005</v>
      </c>
      <c r="BR102" s="109">
        <f>_xll.DBRW(pFact,pCompany,BR$3,BR$1,$F$1,$A102,"Month")</f>
        <v>22964.110467610008</v>
      </c>
      <c r="BS102" s="109">
        <f>_xll.DBRW(pFact,pCompany,BS$3,BS$1,$F$1,$A102,"Month")</f>
        <v>23203.903626390005</v>
      </c>
      <c r="BT102" s="109"/>
      <c r="BU102" s="109">
        <f t="shared" si="138"/>
        <v>47513.008697272962</v>
      </c>
      <c r="BV102" s="109">
        <f t="shared" si="139"/>
        <v>45776.149740669993</v>
      </c>
      <c r="BW102" s="109">
        <f t="shared" si="140"/>
        <v>68569.825144339993</v>
      </c>
      <c r="BX102" s="109">
        <f t="shared" si="141"/>
        <v>66452.666382950018</v>
      </c>
      <c r="BY102" s="111">
        <f>((BY103+BY105)+BY106)</f>
        <v>228311.64996523297</v>
      </c>
      <c r="BZ102" s="109"/>
      <c r="CA102" s="109">
        <f>_xll.DBRW(pFact,pCompany,CA$3,CA$1,$F$1,$A102,"Month")</f>
        <v>-54754.33611173003</v>
      </c>
      <c r="CB102" s="109">
        <f>_xll.DBRW(pFact,pCompany,CB$3,CB$1,$F$1,$A102,"Month")</f>
        <v>28225785.66401045</v>
      </c>
      <c r="CC102" s="109">
        <f>_xll.DBRW(pFact,pCompany,CC$3,CC$1,$F$1,$A102,"Month")</f>
        <v>0</v>
      </c>
    </row>
    <row r="103" spans="1:81" ht="15" customHeight="1" outlineLevel="1" x14ac:dyDescent="0.25">
      <c r="A103" s="17" t="str">
        <f>_xll.DIMNM(pAccounts,_xll.DIMIX(pAccounts,$F103))</f>
        <v>L1_Incentives</v>
      </c>
      <c r="B103" s="6" t="s">
        <v>166</v>
      </c>
      <c r="E103" s="17">
        <v>93</v>
      </c>
      <c r="F103" s="50" t="s">
        <v>167</v>
      </c>
      <c r="G103" s="119">
        <f>_xll.DBRW(pFact,pCompany,G$3,G$1,$F$1,$A103,"Month")</f>
        <v>-37846.027275140012</v>
      </c>
      <c r="H103" s="119">
        <f>_xll.DBRW(pFact,pCompany,H$3,H$1,$F$1,$A103,"Month")</f>
        <v>-73901.422823459972</v>
      </c>
      <c r="I103" s="119">
        <f>_xll.DBRW(pFact,pCompany,I$3,I$1,$F$1,$A103,"Month")</f>
        <v>-6079.7056740199987</v>
      </c>
      <c r="J103" s="120"/>
      <c r="K103" s="121">
        <f>_xll.DBRW(pFact,pCompany,K$3,K$1,$F$1,$A103,"Month")</f>
        <v>-1401.7904851800013</v>
      </c>
      <c r="L103" s="119">
        <f>_xll.DBRW(pFact,pCompany,$K$3,L$1,$F$1,$A103,"Month")</f>
        <v>1759.5162494177712</v>
      </c>
      <c r="M103" s="119">
        <f>_xll.DBRW(pFact,pCompany,M$3,M$1,$F$1,$A103,"Month")</f>
        <v>-15996.537375619999</v>
      </c>
      <c r="N103" s="119">
        <f t="shared" si="120"/>
        <v>-3161.3067345977724</v>
      </c>
      <c r="O103" s="110"/>
      <c r="P103" s="119">
        <f t="shared" si="98"/>
        <v>-7481.4961592</v>
      </c>
      <c r="Q103" s="119">
        <f t="shared" si="99"/>
        <v>335.10708930947658</v>
      </c>
      <c r="R103" s="119">
        <f t="shared" si="100"/>
        <v>-9269.9673756199991</v>
      </c>
      <c r="S103" s="119">
        <f t="shared" si="101"/>
        <v>-7816.6032485094765</v>
      </c>
      <c r="T103" s="119"/>
      <c r="U103" s="110"/>
      <c r="V103" s="119">
        <f>_xll.DBRW(pFact,pCompany,V$3,V$1,$F$1,$A103,"Month")</f>
        <v>-6079.7056740199987</v>
      </c>
      <c r="W103" s="119">
        <f>_xll.DBRW(pFact,pCompany,W$3,W$1,$F$1,$A103,"Month")</f>
        <v>-1401.7904851800013</v>
      </c>
      <c r="X103" s="119">
        <f>_xll.DBRW(pFact,pCompany,X$3,X$1,$F$1,$A103,"Month")</f>
        <v>0</v>
      </c>
      <c r="Y103" s="119">
        <f>_xll.DBRW(pFact,pCompany,Y$3,Y$1,$F$1,$A103,"Month")</f>
        <v>0</v>
      </c>
      <c r="Z103" s="119">
        <f>_xll.DBRW(pFact,pCompany,Z$3,Z$1,$F$1,$A103,"Month")</f>
        <v>0</v>
      </c>
      <c r="AA103" s="119">
        <f>_xll.DBRW(pFact,pCompany,AA$3,AA$1,$F$1,$A103,"Month")</f>
        <v>0</v>
      </c>
      <c r="AB103" s="119">
        <f>_xll.DBRW(pFact,pCompany,AB$3,AB$1,$F$1,$A103,"Month")</f>
        <v>0</v>
      </c>
      <c r="AC103" s="119">
        <f>_xll.DBRW(pFact,pCompany,AC$3,AC$1,$F$1,$A103,"Month")</f>
        <v>0</v>
      </c>
      <c r="AD103" s="119">
        <f>_xll.DBRW(pFact,pCompany,AD$3,AD$1,$F$1,$A103,"Month")</f>
        <v>0</v>
      </c>
      <c r="AE103" s="119">
        <f>_xll.DBRW(pFact,pCompany,AE$3,AE$1,$F$1,$A103,"Month")</f>
        <v>0</v>
      </c>
      <c r="AF103" s="119">
        <f>_xll.DBRW(pFact,pCompany,AF$3,AF$1,$F$1,$A103,"Month")</f>
        <v>0</v>
      </c>
      <c r="AG103" s="119">
        <f>_xll.DBRW(pFact,pCompany,AG$3,AG$1,$F$1,$A103,"Month")</f>
        <v>0</v>
      </c>
      <c r="AH103" s="119"/>
      <c r="AI103" s="119">
        <f t="shared" si="129"/>
        <v>-7481.4961592</v>
      </c>
      <c r="AJ103" s="119">
        <f t="shared" si="130"/>
        <v>0</v>
      </c>
      <c r="AK103" s="119">
        <f t="shared" si="131"/>
        <v>0</v>
      </c>
      <c r="AL103" s="119">
        <f t="shared" si="132"/>
        <v>0</v>
      </c>
      <c r="AM103" s="121">
        <f t="shared" si="148"/>
        <v>-7481.4961592</v>
      </c>
      <c r="AN103" s="110">
        <f t="shared" si="149"/>
        <v>0</v>
      </c>
      <c r="AO103" s="119">
        <f>_xll.DBRW(pFact,pCompany,AO$3,AO$1,$F$1,$A103,"Month")</f>
        <v>6726.57</v>
      </c>
      <c r="AP103" s="119">
        <f>_xll.DBRW(pFact,pCompany,AP$3,AP$1,$F$1,$A103,"Month")</f>
        <v>-15996.537375619999</v>
      </c>
      <c r="AQ103" s="119">
        <f>_xll.DBRW(pFact,pCompany,AQ$3,AQ$1,$F$1,$A103,"Month")</f>
        <v>-38969.841660230006</v>
      </c>
      <c r="AR103" s="119">
        <f>_xll.DBRW(pFact,pCompany,AR$3,AR$1,$F$1,$A103,"Month")</f>
        <v>-2323.4088017299982</v>
      </c>
      <c r="AS103" s="119">
        <f>_xll.DBRW(pFact,pCompany,AS$3,AS$1,$F$1,$A103,"Month")</f>
        <v>-129.58275189999949</v>
      </c>
      <c r="AT103" s="119">
        <f>_xll.DBRW(pFact,pCompany,AT$3,AT$1,$F$1,$A103,"Month")</f>
        <v>-5807.4860903999906</v>
      </c>
      <c r="AU103" s="119">
        <f>_xll.DBRW(pFact,pCompany,AU$3,AU$1,$F$1,$A103,"Month")</f>
        <v>-14447.491983450001</v>
      </c>
      <c r="AV103" s="119">
        <f>_xll.DBRW(pFact,pCompany,AV$3,AV$1,$F$1,$A103,"Month")</f>
        <v>-6055.7524026999963</v>
      </c>
      <c r="AW103" s="119">
        <f>_xll.DBRW(pFact,pCompany,AW$3,AW$1,$F$1,$A103,"Month")</f>
        <v>615.33272047998616</v>
      </c>
      <c r="AX103" s="119">
        <f>_xll.DBRW(pFact,pCompany,AX$3,AX$1,$F$1,$A103,"Month")</f>
        <v>1655.7090099600136</v>
      </c>
      <c r="AY103" s="119">
        <f>_xll.DBRW(pFact,pCompany,AY$3,AY$1,$F$1,$A103,"Month")</f>
        <v>-37846.027275140012</v>
      </c>
      <c r="AZ103" s="119">
        <f>_xll.DBRW(pFact,pCompany,AZ$3,AZ$1,$F$1,$A103,"Month")</f>
        <v>-73901.422823459972</v>
      </c>
      <c r="BA103" s="119"/>
      <c r="BB103" s="119">
        <f t="shared" si="134"/>
        <v>-48239.809035850005</v>
      </c>
      <c r="BC103" s="119">
        <f t="shared" si="135"/>
        <v>-8260.4776440299884</v>
      </c>
      <c r="BD103" s="119">
        <f t="shared" si="136"/>
        <v>-19887.911665670013</v>
      </c>
      <c r="BE103" s="119">
        <f t="shared" si="137"/>
        <v>-110091.74108863997</v>
      </c>
      <c r="BF103" s="121">
        <f>SUM(BB103:BE103)</f>
        <v>-186479.93943418999</v>
      </c>
      <c r="BG103" s="119"/>
      <c r="BH103" s="119">
        <f>_xll.DBRW(pFact,pCompany,BH$3,BH$1,$F$1,$A103,"Month")</f>
        <v>-1424.4091601082946</v>
      </c>
      <c r="BI103" s="119">
        <f>_xll.DBRW(pFact,pCompany,BI$3,BI$1,$F$1,$A103,"Month")</f>
        <v>1759.5162494177712</v>
      </c>
      <c r="BJ103" s="119">
        <f>_xll.DBRW(pFact,pCompany,BJ$3,BJ$1,$F$1,$A103,"Month")</f>
        <v>1305.1823366834833</v>
      </c>
      <c r="BK103" s="119">
        <f>_xll.DBRW(pFact,pCompany,BK$3,BK$1,$F$1,$A103,"Month")</f>
        <v>1056.2669177700009</v>
      </c>
      <c r="BL103" s="119">
        <f>_xll.DBRW(pFact,pCompany,BL$3,BL$1,$F$1,$A103,"Month")</f>
        <v>5774.6257737899941</v>
      </c>
      <c r="BM103" s="119">
        <f>_xll.DBRW(pFact,pCompany,BM$3,BM$1,$F$1,$A103,"Month")</f>
        <v>2567.7379359699953</v>
      </c>
      <c r="BN103" s="119">
        <f>_xll.DBRW(pFact,pCompany,BN$3,BN$1,$F$1,$A103,"Month")</f>
        <v>5903.9604364899933</v>
      </c>
      <c r="BO103" s="119">
        <f>_xll.DBRW(pFact,pCompany,BO$3,BO$1,$F$1,$A103,"Month")</f>
        <v>8691.8285041199997</v>
      </c>
      <c r="BP103" s="119">
        <f>_xll.DBRW(pFact,pCompany,BP$3,BP$1,$F$1,$A103,"Month")</f>
        <v>5001.5535213399999</v>
      </c>
      <c r="BQ103" s="119">
        <f>_xll.DBRW(pFact,pCompany,BQ$3,BQ$1,$F$1,$A103,"Month")</f>
        <v>4503.6383327200019</v>
      </c>
      <c r="BR103" s="119">
        <f>_xll.DBRW(pFact,pCompany,BR$3,BR$1,$F$1,$A103,"Month")</f>
        <v>7182.934225380006</v>
      </c>
      <c r="BS103" s="119">
        <f>_xll.DBRW(pFact,pCompany,BS$3,BS$1,$F$1,$A103,"Month")</f>
        <v>7422.6396701600024</v>
      </c>
      <c r="BT103" s="119"/>
      <c r="BU103" s="119">
        <f t="shared" si="138"/>
        <v>1640.2894259929599</v>
      </c>
      <c r="BV103" s="119">
        <f t="shared" si="139"/>
        <v>9398.6306275299903</v>
      </c>
      <c r="BW103" s="119">
        <f t="shared" si="140"/>
        <v>19597.342461949993</v>
      </c>
      <c r="BX103" s="119">
        <f t="shared" si="141"/>
        <v>19109.21222826001</v>
      </c>
      <c r="BY103" s="121">
        <f>SUM(BU103:BX103)</f>
        <v>49745.47474373295</v>
      </c>
      <c r="BZ103" s="119"/>
      <c r="CA103" s="119">
        <f>_xll.DBRW(pFact,pCompany,CA$3,CA$1,$F$1,$A103,"Month")</f>
        <v>-71273.163930109993</v>
      </c>
      <c r="CB103" s="119">
        <f>_xll.DBRW(pFact,pCompany,CB$3,CB$1,$F$1,$A103,"Month")</f>
        <v>45874.436508800005</v>
      </c>
      <c r="CC103" s="119">
        <f>_xll.DBRW(pFact,pCompany,CC$3,CC$1,$F$1,$A103,"Month")</f>
        <v>0</v>
      </c>
    </row>
    <row r="104" spans="1:81" ht="15" customHeight="1" outlineLevel="1" x14ac:dyDescent="0.25">
      <c r="A104" s="17" t="str">
        <f>_xll.DIMNM(pAccounts,_xll.DIMIX(pAccounts,$F104))</f>
        <v>L1_Inventives BD</v>
      </c>
      <c r="B104" s="6" t="s">
        <v>166</v>
      </c>
      <c r="E104" s="17">
        <v>94</v>
      </c>
      <c r="F104" s="50" t="s">
        <v>168</v>
      </c>
      <c r="G104" s="109">
        <f>_xll.DBRW(pFact,pCompany,G$3,G$1,$F$1,$A104,"Month")</f>
        <v>871</v>
      </c>
      <c r="H104" s="109">
        <f>_xll.DBRW(pFact,pCompany,H$3,H$1,$F$1,$A104,"Month")</f>
        <v>871</v>
      </c>
      <c r="I104" s="109">
        <f>_xll.DBRW(pFact,pCompany,I$3,I$1,$F$1,$A104,"Month")</f>
        <v>0</v>
      </c>
      <c r="J104" s="110"/>
      <c r="K104" s="111">
        <f>_xll.DBRW(pFact,pCompany,K$3,K$1,$F$1,$A104,"Month")</f>
        <v>5856.29</v>
      </c>
      <c r="L104" s="109">
        <f>_xll.DBRW(pFact,pCompany,$K$3,L$1,$F$1,$A104,"Month")</f>
        <v>0</v>
      </c>
      <c r="M104" s="109">
        <f>_xll.DBRW(pFact,pCompany,M$3,M$1,$F$1,$A104,"Month")</f>
        <v>0</v>
      </c>
      <c r="N104" s="109">
        <f t="shared" si="120"/>
        <v>5856.29</v>
      </c>
      <c r="O104" s="110"/>
      <c r="P104" s="109">
        <f t="shared" si="98"/>
        <v>5856.29</v>
      </c>
      <c r="Q104" s="109">
        <f t="shared" si="99"/>
        <v>0</v>
      </c>
      <c r="R104" s="109">
        <f t="shared" si="100"/>
        <v>0</v>
      </c>
      <c r="S104" s="109">
        <f t="shared" si="101"/>
        <v>5856.29</v>
      </c>
      <c r="T104" s="109"/>
      <c r="U104" s="110"/>
      <c r="V104" s="109">
        <f>_xll.DBRW(pFact,pCompany,V$3,V$1,$F$1,$A104,"Month")</f>
        <v>0</v>
      </c>
      <c r="W104" s="109">
        <f>_xll.DBRW(pFact,pCompany,W$3,W$1,$F$1,$A104,"Month")</f>
        <v>5856.29</v>
      </c>
      <c r="X104" s="109">
        <f>_xll.DBRW(pFact,pCompany,X$3,X$1,$F$1,$A104,"Month")</f>
        <v>0</v>
      </c>
      <c r="Y104" s="109">
        <f>_xll.DBRW(pFact,pCompany,Y$3,Y$1,$F$1,$A104,"Month")</f>
        <v>0</v>
      </c>
      <c r="Z104" s="109">
        <f>_xll.DBRW(pFact,pCompany,Z$3,Z$1,$F$1,$A104,"Month")</f>
        <v>0</v>
      </c>
      <c r="AA104" s="109">
        <f>_xll.DBRW(pFact,pCompany,AA$3,AA$1,$F$1,$A104,"Month")</f>
        <v>0</v>
      </c>
      <c r="AB104" s="109">
        <f>_xll.DBRW(pFact,pCompany,AB$3,AB$1,$F$1,$A104,"Month")</f>
        <v>0</v>
      </c>
      <c r="AC104" s="109">
        <f>_xll.DBRW(pFact,pCompany,AC$3,AC$1,$F$1,$A104,"Month")</f>
        <v>0</v>
      </c>
      <c r="AD104" s="109">
        <f>_xll.DBRW(pFact,pCompany,AD$3,AD$1,$F$1,$A104,"Month")</f>
        <v>0</v>
      </c>
      <c r="AE104" s="109">
        <f>_xll.DBRW(pFact,pCompany,AE$3,AE$1,$F$1,$A104,"Month")</f>
        <v>0</v>
      </c>
      <c r="AF104" s="109">
        <f>_xll.DBRW(pFact,pCompany,AF$3,AF$1,$F$1,$A104,"Month")</f>
        <v>0</v>
      </c>
      <c r="AG104" s="109">
        <f>_xll.DBRW(pFact,pCompany,AG$3,AG$1,$F$1,$A104,"Month")</f>
        <v>0</v>
      </c>
      <c r="AH104" s="109"/>
      <c r="AI104" s="109">
        <f t="shared" si="129"/>
        <v>5856.29</v>
      </c>
      <c r="AJ104" s="109">
        <f t="shared" si="130"/>
        <v>0</v>
      </c>
      <c r="AK104" s="109">
        <f t="shared" si="131"/>
        <v>0</v>
      </c>
      <c r="AL104" s="109">
        <f t="shared" si="132"/>
        <v>0</v>
      </c>
      <c r="AM104" s="111">
        <f t="shared" si="148"/>
        <v>5856.29</v>
      </c>
      <c r="AN104" s="110">
        <f t="shared" si="149"/>
        <v>0</v>
      </c>
      <c r="AO104" s="109">
        <f>_xll.DBRW(pFact,pCompany,AO$3,AO$1,$F$1,$A104,"Month")</f>
        <v>0</v>
      </c>
      <c r="AP104" s="109">
        <f>_xll.DBRW(pFact,pCompany,AP$3,AP$1,$F$1,$A104,"Month")</f>
        <v>0</v>
      </c>
      <c r="AQ104" s="109">
        <f>_xll.DBRW(pFact,pCompany,AQ$3,AQ$1,$F$1,$A104,"Month")</f>
        <v>0</v>
      </c>
      <c r="AR104" s="109">
        <f>_xll.DBRW(pFact,pCompany,AR$3,AR$1,$F$1,$A104,"Month")</f>
        <v>0</v>
      </c>
      <c r="AS104" s="109">
        <f>_xll.DBRW(pFact,pCompany,AS$3,AS$1,$F$1,$A104,"Month")</f>
        <v>0</v>
      </c>
      <c r="AT104" s="109">
        <f>_xll.DBRW(pFact,pCompany,AT$3,AT$1,$F$1,$A104,"Month")</f>
        <v>0</v>
      </c>
      <c r="AU104" s="109">
        <f>_xll.DBRW(pFact,pCompany,AU$3,AU$1,$F$1,$A104,"Month")</f>
        <v>0</v>
      </c>
      <c r="AV104" s="109">
        <f>_xll.DBRW(pFact,pCompany,AV$3,AV$1,$F$1,$A104,"Month")</f>
        <v>0</v>
      </c>
      <c r="AW104" s="109">
        <f>_xll.DBRW(pFact,pCompany,AW$3,AW$1,$F$1,$A104,"Month")</f>
        <v>0</v>
      </c>
      <c r="AX104" s="109">
        <f>_xll.DBRW(pFact,pCompany,AX$3,AX$1,$F$1,$A104,"Month")</f>
        <v>7344.3802499999993</v>
      </c>
      <c r="AY104" s="109">
        <f>_xll.DBRW(pFact,pCompany,AY$3,AY$1,$F$1,$A104,"Month")</f>
        <v>871</v>
      </c>
      <c r="AZ104" s="109">
        <f>_xll.DBRW(pFact,pCompany,AZ$3,AZ$1,$F$1,$A104,"Month")</f>
        <v>871</v>
      </c>
      <c r="BA104" s="109"/>
      <c r="BB104" s="109">
        <f t="shared" si="134"/>
        <v>0</v>
      </c>
      <c r="BC104" s="109">
        <f t="shared" si="135"/>
        <v>0</v>
      </c>
      <c r="BD104" s="109">
        <f t="shared" si="136"/>
        <v>0</v>
      </c>
      <c r="BE104" s="109">
        <f t="shared" si="137"/>
        <v>9086.3802499999983</v>
      </c>
      <c r="BF104" s="111">
        <f>SUM(BB104:BE104)</f>
        <v>9086.3802499999983</v>
      </c>
      <c r="BG104" s="109"/>
      <c r="BH104" s="109">
        <f>_xll.DBRW(pFact,pCompany,BH$3,BH$1,$F$1,$A104,"Month")</f>
        <v>0</v>
      </c>
      <c r="BI104" s="109">
        <f>_xll.DBRW(pFact,pCompany,BI$3,BI$1,$F$1,$A104,"Month")</f>
        <v>0</v>
      </c>
      <c r="BJ104" s="109">
        <f>_xll.DBRW(pFact,pCompany,BJ$3,BJ$1,$F$1,$A104,"Month")</f>
        <v>0</v>
      </c>
      <c r="BK104" s="109">
        <f>_xll.DBRW(pFact,pCompany,BK$3,BK$1,$F$1,$A104,"Month")</f>
        <v>0</v>
      </c>
      <c r="BL104" s="109">
        <f>_xll.DBRW(pFact,pCompany,BL$3,BL$1,$F$1,$A104,"Month")</f>
        <v>0</v>
      </c>
      <c r="BM104" s="109">
        <f>_xll.DBRW(pFact,pCompany,BM$3,BM$1,$F$1,$A104,"Month")</f>
        <v>0</v>
      </c>
      <c r="BN104" s="109">
        <f>_xll.DBRW(pFact,pCompany,BN$3,BN$1,$F$1,$A104,"Month")</f>
        <v>0</v>
      </c>
      <c r="BO104" s="109">
        <f>_xll.DBRW(pFact,pCompany,BO$3,BO$1,$F$1,$A104,"Month")</f>
        <v>0</v>
      </c>
      <c r="BP104" s="109">
        <f>_xll.DBRW(pFact,pCompany,BP$3,BP$1,$F$1,$A104,"Month")</f>
        <v>0</v>
      </c>
      <c r="BQ104" s="109">
        <f>_xll.DBRW(pFact,pCompany,BQ$3,BQ$1,$F$1,$A104,"Month")</f>
        <v>0</v>
      </c>
      <c r="BR104" s="109">
        <f>_xll.DBRW(pFact,pCompany,BR$3,BR$1,$F$1,$A104,"Month")</f>
        <v>0</v>
      </c>
      <c r="BS104" s="109">
        <f>_xll.DBRW(pFact,pCompany,BS$3,BS$1,$F$1,$A104,"Month")</f>
        <v>0</v>
      </c>
      <c r="BT104" s="109"/>
      <c r="BU104" s="109">
        <f t="shared" si="138"/>
        <v>0</v>
      </c>
      <c r="BV104" s="109">
        <f t="shared" si="139"/>
        <v>0</v>
      </c>
      <c r="BW104" s="109">
        <f t="shared" si="140"/>
        <v>0</v>
      </c>
      <c r="BX104" s="109">
        <f t="shared" si="141"/>
        <v>0</v>
      </c>
      <c r="BY104" s="111">
        <f>SUM(BU104:BX104)</f>
        <v>0</v>
      </c>
      <c r="BZ104" s="109"/>
      <c r="CA104" s="109">
        <f>_xll.DBRW(pFact,pCompany,CA$3,CA$1,$F$1,$A104,"Month")</f>
        <v>0</v>
      </c>
      <c r="CB104" s="109">
        <f>_xll.DBRW(pFact,pCompany,CB$3,CB$1,$F$1,$A104,"Month")</f>
        <v>0</v>
      </c>
      <c r="CC104" s="109">
        <f>_xll.DBRW(pFact,pCompany,CC$3,CC$1,$F$1,$A104,"Month")</f>
        <v>0</v>
      </c>
    </row>
    <row r="105" spans="1:81" ht="15" customHeight="1" outlineLevel="1" x14ac:dyDescent="0.25">
      <c r="A105" s="17" t="str">
        <f>_xll.DIMNM(pAccounts,_xll.DIMIX(pAccounts,$F105))</f>
        <v>L1_Management Incentive</v>
      </c>
      <c r="B105" s="6" t="s">
        <v>169</v>
      </c>
      <c r="E105" s="17">
        <v>95</v>
      </c>
      <c r="F105" s="50" t="s">
        <v>170</v>
      </c>
      <c r="G105" s="119">
        <f>_xll.DBRW(pFact,pCompany,G$3,G$1,$F$1,$A105,"Month")</f>
        <v>8060.3143338199998</v>
      </c>
      <c r="H105" s="119">
        <f>_xll.DBRW(pFact,pCompany,H$3,H$1,$F$1,$A105,"Month")</f>
        <v>24274.777815590001</v>
      </c>
      <c r="I105" s="119">
        <f>_xll.DBRW(pFact,pCompany,I$3,I$1,$F$1,$A105,"Month")</f>
        <v>6567.5910000000003</v>
      </c>
      <c r="J105" s="120"/>
      <c r="K105" s="121">
        <f>_xll.DBRW(pFact,pCompany,K$3,K$1,$F$1,$A105,"Month")</f>
        <v>6477.5640000000003</v>
      </c>
      <c r="L105" s="119">
        <f>_xll.DBRW(pFact,pCompany,$K$3,L$1,$F$1,$A105,"Month")</f>
        <v>15302.09126365</v>
      </c>
      <c r="M105" s="119">
        <f>_xll.DBRW(pFact,pCompany,M$3,M$1,$F$1,$A105,"Month")</f>
        <v>6766.96</v>
      </c>
      <c r="N105" s="119">
        <f t="shared" si="120"/>
        <v>-8824.5272636499994</v>
      </c>
      <c r="O105" s="110"/>
      <c r="P105" s="119">
        <f t="shared" si="98"/>
        <v>13045.155000000001</v>
      </c>
      <c r="Q105" s="119">
        <f t="shared" si="99"/>
        <v>29943.049203399998</v>
      </c>
      <c r="R105" s="119">
        <f t="shared" si="100"/>
        <v>12752.279999999999</v>
      </c>
      <c r="S105" s="119">
        <f t="shared" si="101"/>
        <v>-16897.894203399999</v>
      </c>
      <c r="T105" s="119"/>
      <c r="U105" s="110"/>
      <c r="V105" s="119">
        <f>_xll.DBRW(pFact,pCompany,V$3,V$1,$F$1,$A105,"Month")</f>
        <v>6567.5910000000003</v>
      </c>
      <c r="W105" s="119">
        <f>_xll.DBRW(pFact,pCompany,W$3,W$1,$F$1,$A105,"Month")</f>
        <v>6477.5640000000003</v>
      </c>
      <c r="X105" s="119">
        <f>_xll.DBRW(pFact,pCompany,X$3,X$1,$F$1,$A105,"Month")</f>
        <v>0</v>
      </c>
      <c r="Y105" s="119">
        <f>_xll.DBRW(pFact,pCompany,Y$3,Y$1,$F$1,$A105,"Month")</f>
        <v>0</v>
      </c>
      <c r="Z105" s="119">
        <f>_xll.DBRW(pFact,pCompany,Z$3,Z$1,$F$1,$A105,"Month")</f>
        <v>0</v>
      </c>
      <c r="AA105" s="119">
        <f>_xll.DBRW(pFact,pCompany,AA$3,AA$1,$F$1,$A105,"Month")</f>
        <v>0</v>
      </c>
      <c r="AB105" s="119">
        <f>_xll.DBRW(pFact,pCompany,AB$3,AB$1,$F$1,$A105,"Month")</f>
        <v>0</v>
      </c>
      <c r="AC105" s="119">
        <f>_xll.DBRW(pFact,pCompany,AC$3,AC$1,$F$1,$A105,"Month")</f>
        <v>0</v>
      </c>
      <c r="AD105" s="119">
        <f>_xll.DBRW(pFact,pCompany,AD$3,AD$1,$F$1,$A105,"Month")</f>
        <v>0</v>
      </c>
      <c r="AE105" s="119">
        <f>_xll.DBRW(pFact,pCompany,AE$3,AE$1,$F$1,$A105,"Month")</f>
        <v>0</v>
      </c>
      <c r="AF105" s="119">
        <f>_xll.DBRW(pFact,pCompany,AF$3,AF$1,$F$1,$A105,"Month")</f>
        <v>0</v>
      </c>
      <c r="AG105" s="119">
        <f>_xll.DBRW(pFact,pCompany,AG$3,AG$1,$F$1,$A105,"Month")</f>
        <v>0</v>
      </c>
      <c r="AH105" s="119"/>
      <c r="AI105" s="119">
        <f t="shared" si="129"/>
        <v>13045.155000000001</v>
      </c>
      <c r="AJ105" s="119">
        <f t="shared" si="130"/>
        <v>0</v>
      </c>
      <c r="AK105" s="119">
        <f t="shared" si="131"/>
        <v>0</v>
      </c>
      <c r="AL105" s="119">
        <f t="shared" si="132"/>
        <v>0</v>
      </c>
      <c r="AM105" s="121">
        <f t="shared" si="148"/>
        <v>13045.155000000001</v>
      </c>
      <c r="AN105" s="110">
        <f t="shared" si="149"/>
        <v>0</v>
      </c>
      <c r="AO105" s="119">
        <f>_xll.DBRW(pFact,pCompany,AO$3,AO$1,$F$1,$A105,"Month")</f>
        <v>5985.32</v>
      </c>
      <c r="AP105" s="119">
        <f>_xll.DBRW(pFact,pCompany,AP$3,AP$1,$F$1,$A105,"Month")</f>
        <v>6766.96</v>
      </c>
      <c r="AQ105" s="119">
        <f>_xll.DBRW(pFact,pCompany,AQ$3,AQ$1,$F$1,$A105,"Month")</f>
        <v>50694.619999999995</v>
      </c>
      <c r="AR105" s="119">
        <f>_xll.DBRW(pFact,pCompany,AR$3,AR$1,$F$1,$A105,"Month")</f>
        <v>7158.82</v>
      </c>
      <c r="AS105" s="119">
        <f>_xll.DBRW(pFact,pCompany,AS$3,AS$1,$F$1,$A105,"Month")</f>
        <v>7216.38</v>
      </c>
      <c r="AT105" s="119">
        <f>_xll.DBRW(pFact,pCompany,AT$3,AT$1,$F$1,$A105,"Month")</f>
        <v>25128.735463999998</v>
      </c>
      <c r="AU105" s="119">
        <f>_xll.DBRW(pFact,pCompany,AU$3,AU$1,$F$1,$A105,"Month")</f>
        <v>29198.57186</v>
      </c>
      <c r="AV105" s="119">
        <f>_xll.DBRW(pFact,pCompany,AV$3,AV$1,$F$1,$A105,"Month")</f>
        <v>14922.404375999999</v>
      </c>
      <c r="AW105" s="119">
        <f>_xll.DBRW(pFact,pCompany,AW$3,AW$1,$F$1,$A105,"Month")</f>
        <v>19481.300185970002</v>
      </c>
      <c r="AX105" s="119">
        <f>_xll.DBRW(pFact,pCompany,AX$3,AX$1,$F$1,$A105,"Month")</f>
        <v>-1424.3120530900005</v>
      </c>
      <c r="AY105" s="119">
        <f>_xll.DBRW(pFact,pCompany,AY$3,AY$1,$F$1,$A105,"Month")</f>
        <v>8060.3143338199998</v>
      </c>
      <c r="AZ105" s="119">
        <f>_xll.DBRW(pFact,pCompany,AZ$3,AZ$1,$F$1,$A105,"Month")</f>
        <v>24274.777815590001</v>
      </c>
      <c r="BA105" s="119"/>
      <c r="BB105" s="119">
        <f t="shared" si="134"/>
        <v>63446.899999999994</v>
      </c>
      <c r="BC105" s="119">
        <f t="shared" si="135"/>
        <v>39503.935463999995</v>
      </c>
      <c r="BD105" s="119">
        <f t="shared" si="136"/>
        <v>63602.276421970004</v>
      </c>
      <c r="BE105" s="119">
        <f t="shared" si="137"/>
        <v>30910.780096319999</v>
      </c>
      <c r="BF105" s="121">
        <f>SUM(BB105:BE105)</f>
        <v>197463.89198228999</v>
      </c>
      <c r="BG105" s="119"/>
      <c r="BH105" s="119">
        <f>_xll.DBRW(pFact,pCompany,BH$3,BH$1,$F$1,$A105,"Month")</f>
        <v>14640.95793975</v>
      </c>
      <c r="BI105" s="119">
        <f>_xll.DBRW(pFact,pCompany,BI$3,BI$1,$F$1,$A105,"Month")</f>
        <v>15302.09126365</v>
      </c>
      <c r="BJ105" s="119">
        <f>_xll.DBRW(pFact,pCompany,BJ$3,BJ$1,$F$1,$A105,"Month")</f>
        <v>15329.670067880001</v>
      </c>
      <c r="BK105" s="119">
        <f>_xll.DBRW(pFact,pCompany,BK$3,BK$1,$F$1,$A105,"Month")</f>
        <v>11925.839704380001</v>
      </c>
      <c r="BL105" s="119">
        <f>_xll.DBRW(pFact,pCompany,BL$3,BL$1,$F$1,$A105,"Month")</f>
        <v>11925.839704380001</v>
      </c>
      <c r="BM105" s="119">
        <f>_xll.DBRW(pFact,pCompany,BM$3,BM$1,$F$1,$A105,"Month")</f>
        <v>11925.839704380001</v>
      </c>
      <c r="BN105" s="119">
        <f>_xll.DBRW(pFact,pCompany,BN$3,BN$1,$F$1,$A105,"Month")</f>
        <v>16095.988122130002</v>
      </c>
      <c r="BO105" s="119">
        <f>_xll.DBRW(pFact,pCompany,BO$3,BO$1,$F$1,$A105,"Month")</f>
        <v>16138.247280130003</v>
      </c>
      <c r="BP105" s="119">
        <f>_xll.DBRW(pFact,pCompany,BP$3,BP$1,$F$1,$A105,"Month")</f>
        <v>16138.247280130003</v>
      </c>
      <c r="BQ105" s="119">
        <f>_xll.DBRW(pFact,pCompany,BQ$3,BQ$1,$F$1,$A105,"Month")</f>
        <v>15581.013956230003</v>
      </c>
      <c r="BR105" s="119">
        <f>_xll.DBRW(pFact,pCompany,BR$3,BR$1,$F$1,$A105,"Month")</f>
        <v>15581.095099230002</v>
      </c>
      <c r="BS105" s="119">
        <f>_xll.DBRW(pFact,pCompany,BS$3,BS$1,$F$1,$A105,"Month")</f>
        <v>15581.263956230003</v>
      </c>
      <c r="BT105" s="119"/>
      <c r="BU105" s="119">
        <f t="shared" si="138"/>
        <v>45272.719271280002</v>
      </c>
      <c r="BV105" s="119">
        <f t="shared" si="139"/>
        <v>35777.519113140006</v>
      </c>
      <c r="BW105" s="119">
        <f t="shared" si="140"/>
        <v>48372.482682390008</v>
      </c>
      <c r="BX105" s="119">
        <f t="shared" si="141"/>
        <v>46743.373011690011</v>
      </c>
      <c r="BY105" s="121">
        <f>SUM(BU105:BX105)</f>
        <v>176166.09407850003</v>
      </c>
      <c r="BZ105" s="119"/>
      <c r="CA105" s="119">
        <f>_xll.DBRW(pFact,pCompany,CA$3,CA$1,$F$1,$A105,"Month")</f>
        <v>7343.9771219999993</v>
      </c>
      <c r="CB105" s="119">
        <f>_xll.DBRW(pFact,pCompany,CB$3,CB$1,$F$1,$A105,"Month")</f>
        <v>1964.1200000000001</v>
      </c>
      <c r="CC105" s="119">
        <f>_xll.DBRW(pFact,pCompany,CC$3,CC$1,$F$1,$A105,"Month")</f>
        <v>0</v>
      </c>
    </row>
    <row r="106" spans="1:81" ht="15" customHeight="1" outlineLevel="1" x14ac:dyDescent="0.25">
      <c r="A106" s="17" t="str">
        <f>_xll.DIMNM(pAccounts,_xll.DIMIX(pAccounts,$F106))</f>
        <v>867801</v>
      </c>
      <c r="B106" s="6" t="s">
        <v>171</v>
      </c>
      <c r="E106" s="17">
        <v>96</v>
      </c>
      <c r="F106" s="50" t="s">
        <v>172</v>
      </c>
      <c r="G106" s="119">
        <f>_xll.DBRW(pFact,pCompany,G$3,G$1,$F$1,$A106,"Month")</f>
        <v>0</v>
      </c>
      <c r="H106" s="119">
        <f>_xll.DBRW(pFact,pCompany,H$3,H$1,$F$1,$A106,"Month")</f>
        <v>311.27196750000002</v>
      </c>
      <c r="I106" s="119">
        <f>_xll.DBRW(pFact,pCompany,I$3,I$1,$F$1,$A106,"Month")</f>
        <v>567.35782177999999</v>
      </c>
      <c r="J106" s="120"/>
      <c r="K106" s="121">
        <f>_xll.DBRW(pFact,pCompany,K$3,K$1,$F$1,$A106,"Month")</f>
        <v>365.78545248000006</v>
      </c>
      <c r="L106" s="119">
        <f>_xll.DBRW(pFact,pCompany,$K$3,L$1,$F$1,$A106,"Month")</f>
        <v>200</v>
      </c>
      <c r="M106" s="119">
        <f>_xll.DBRW(pFact,pCompany,M$3,M$1,$F$1,$A106,"Month")</f>
        <v>4960.457392960001</v>
      </c>
      <c r="N106" s="119">
        <f t="shared" si="120"/>
        <v>165.78545248000006</v>
      </c>
      <c r="O106" s="110"/>
      <c r="P106" s="119">
        <f t="shared" si="98"/>
        <v>933.14327426</v>
      </c>
      <c r="Q106" s="119">
        <f t="shared" si="99"/>
        <v>400</v>
      </c>
      <c r="R106" s="119">
        <f t="shared" si="100"/>
        <v>8143.1641481600009</v>
      </c>
      <c r="S106" s="119">
        <f t="shared" si="101"/>
        <v>533.14327426</v>
      </c>
      <c r="T106" s="119"/>
      <c r="U106" s="110"/>
      <c r="V106" s="119">
        <f>_xll.DBRW(pFact,pCompany,V$3,V$1,$F$1,$A106,"Month")</f>
        <v>567.35782177999999</v>
      </c>
      <c r="W106" s="119">
        <f>_xll.DBRW(pFact,pCompany,W$3,W$1,$F$1,$A106,"Month")</f>
        <v>365.78545248000006</v>
      </c>
      <c r="X106" s="119">
        <f>_xll.DBRW(pFact,pCompany,X$3,X$1,$F$1,$A106,"Month")</f>
        <v>0</v>
      </c>
      <c r="Y106" s="119">
        <f>_xll.DBRW(pFact,pCompany,Y$3,Y$1,$F$1,$A106,"Month")</f>
        <v>0</v>
      </c>
      <c r="Z106" s="119">
        <f>_xll.DBRW(pFact,pCompany,Z$3,Z$1,$F$1,$A106,"Month")</f>
        <v>0</v>
      </c>
      <c r="AA106" s="119">
        <f>_xll.DBRW(pFact,pCompany,AA$3,AA$1,$F$1,$A106,"Month")</f>
        <v>0</v>
      </c>
      <c r="AB106" s="119">
        <f>_xll.DBRW(pFact,pCompany,AB$3,AB$1,$F$1,$A106,"Month")</f>
        <v>0</v>
      </c>
      <c r="AC106" s="119">
        <f>_xll.DBRW(pFact,pCompany,AC$3,AC$1,$F$1,$A106,"Month")</f>
        <v>0</v>
      </c>
      <c r="AD106" s="119">
        <f>_xll.DBRW(pFact,pCompany,AD$3,AD$1,$F$1,$A106,"Month")</f>
        <v>0</v>
      </c>
      <c r="AE106" s="119">
        <f>_xll.DBRW(pFact,pCompany,AE$3,AE$1,$F$1,$A106,"Month")</f>
        <v>0</v>
      </c>
      <c r="AF106" s="119">
        <f>_xll.DBRW(pFact,pCompany,AF$3,AF$1,$F$1,$A106,"Month")</f>
        <v>0</v>
      </c>
      <c r="AG106" s="119">
        <f>_xll.DBRW(pFact,pCompany,AG$3,AG$1,$F$1,$A106,"Month")</f>
        <v>0</v>
      </c>
      <c r="AH106" s="119"/>
      <c r="AI106" s="119">
        <f t="shared" si="129"/>
        <v>933.14327426</v>
      </c>
      <c r="AJ106" s="119">
        <f t="shared" si="130"/>
        <v>0</v>
      </c>
      <c r="AK106" s="119">
        <f t="shared" si="131"/>
        <v>0</v>
      </c>
      <c r="AL106" s="119">
        <f t="shared" si="132"/>
        <v>0</v>
      </c>
      <c r="AM106" s="121">
        <f t="shared" si="148"/>
        <v>933.14327426</v>
      </c>
      <c r="AN106" s="110">
        <f t="shared" si="149"/>
        <v>0</v>
      </c>
      <c r="AO106" s="119">
        <f>_xll.DBRW(pFact,pCompany,AO$3,AO$1,$F$1,$A106,"Month")</f>
        <v>3182.7067551999999</v>
      </c>
      <c r="AP106" s="119">
        <f>_xll.DBRW(pFact,pCompany,AP$3,AP$1,$F$1,$A106,"Month")</f>
        <v>4960.457392960001</v>
      </c>
      <c r="AQ106" s="119">
        <f>_xll.DBRW(pFact,pCompany,AQ$3,AQ$1,$F$1,$A106,"Month")</f>
        <v>0</v>
      </c>
      <c r="AR106" s="119">
        <f>_xll.DBRW(pFact,pCompany,AR$3,AR$1,$F$1,$A106,"Month")</f>
        <v>0</v>
      </c>
      <c r="AS106" s="119">
        <f>_xll.DBRW(pFact,pCompany,AS$3,AS$1,$F$1,$A106,"Month")</f>
        <v>0</v>
      </c>
      <c r="AT106" s="119">
        <f>_xll.DBRW(pFact,pCompany,AT$3,AT$1,$F$1,$A106,"Month")</f>
        <v>0</v>
      </c>
      <c r="AU106" s="119">
        <f>_xll.DBRW(pFact,pCompany,AU$3,AU$1,$F$1,$A106,"Month")</f>
        <v>0</v>
      </c>
      <c r="AV106" s="119">
        <f>_xll.DBRW(pFact,pCompany,AV$3,AV$1,$F$1,$A106,"Month")</f>
        <v>0</v>
      </c>
      <c r="AW106" s="119">
        <f>_xll.DBRW(pFact,pCompany,AW$3,AW$1,$F$1,$A106,"Month")</f>
        <v>0</v>
      </c>
      <c r="AX106" s="119">
        <f>_xll.DBRW(pFact,pCompany,AX$3,AX$1,$F$1,$A106,"Month")</f>
        <v>0</v>
      </c>
      <c r="AY106" s="119">
        <f>_xll.DBRW(pFact,pCompany,AY$3,AY$1,$F$1,$A106,"Month")</f>
        <v>0</v>
      </c>
      <c r="AZ106" s="119">
        <f>_xll.DBRW(pFact,pCompany,AZ$3,AZ$1,$F$1,$A106,"Month")</f>
        <v>311.27196750000002</v>
      </c>
      <c r="BA106" s="119"/>
      <c r="BB106" s="119">
        <f t="shared" si="134"/>
        <v>8143.1641481600009</v>
      </c>
      <c r="BC106" s="119">
        <f t="shared" si="135"/>
        <v>0</v>
      </c>
      <c r="BD106" s="119">
        <f t="shared" si="136"/>
        <v>0</v>
      </c>
      <c r="BE106" s="119">
        <f t="shared" si="137"/>
        <v>311.27196750000002</v>
      </c>
      <c r="BF106" s="121">
        <f>SUM(BB106:BE106)</f>
        <v>8454.4361156600007</v>
      </c>
      <c r="BG106" s="119"/>
      <c r="BH106" s="119">
        <f>_xll.DBRW(pFact,pCompany,BH$3,BH$1,$F$1,$A106,"Month")</f>
        <v>200</v>
      </c>
      <c r="BI106" s="119">
        <f>_xll.DBRW(pFact,pCompany,BI$3,BI$1,$F$1,$A106,"Month")</f>
        <v>200</v>
      </c>
      <c r="BJ106" s="119">
        <f>_xll.DBRW(pFact,pCompany,BJ$3,BJ$1,$F$1,$A106,"Month")</f>
        <v>200</v>
      </c>
      <c r="BK106" s="119">
        <f>_xll.DBRW(pFact,pCompany,BK$3,BK$1,$F$1,$A106,"Month")</f>
        <v>200</v>
      </c>
      <c r="BL106" s="119">
        <f>_xll.DBRW(pFact,pCompany,BL$3,BL$1,$F$1,$A106,"Month")</f>
        <v>200</v>
      </c>
      <c r="BM106" s="119">
        <f>_xll.DBRW(pFact,pCompany,BM$3,BM$1,$F$1,$A106,"Month")</f>
        <v>200</v>
      </c>
      <c r="BN106" s="119">
        <f>_xll.DBRW(pFact,pCompany,BN$3,BN$1,$F$1,$A106,"Month")</f>
        <v>200</v>
      </c>
      <c r="BO106" s="119">
        <f>_xll.DBRW(pFact,pCompany,BO$3,BO$1,$F$1,$A106,"Month")</f>
        <v>200</v>
      </c>
      <c r="BP106" s="119">
        <f>_xll.DBRW(pFact,pCompany,BP$3,BP$1,$F$1,$A106,"Month")</f>
        <v>200</v>
      </c>
      <c r="BQ106" s="119">
        <f>_xll.DBRW(pFact,pCompany,BQ$3,BQ$1,$F$1,$A106,"Month")</f>
        <v>200</v>
      </c>
      <c r="BR106" s="119">
        <f>_xll.DBRW(pFact,pCompany,BR$3,BR$1,$F$1,$A106,"Month")</f>
        <v>200.081143</v>
      </c>
      <c r="BS106" s="119">
        <f>_xll.DBRW(pFact,pCompany,BS$3,BS$1,$F$1,$A106,"Month")</f>
        <v>200</v>
      </c>
      <c r="BT106" s="119"/>
      <c r="BU106" s="119">
        <f t="shared" si="138"/>
        <v>600</v>
      </c>
      <c r="BV106" s="119">
        <f t="shared" si="139"/>
        <v>600</v>
      </c>
      <c r="BW106" s="119">
        <f t="shared" si="140"/>
        <v>600</v>
      </c>
      <c r="BX106" s="119">
        <f t="shared" si="141"/>
        <v>600.081143</v>
      </c>
      <c r="BY106" s="121">
        <f>SUM(BU106:BX106)</f>
        <v>2400.0811429999999</v>
      </c>
      <c r="BZ106" s="119"/>
      <c r="CA106" s="119">
        <f>_xll.DBRW(pFact,pCompany,CA$3,CA$1,$F$1,$A106,"Month")</f>
        <v>9174.8506963799591</v>
      </c>
      <c r="CB106" s="119">
        <f>_xll.DBRW(pFact,pCompany,CB$3,CB$1,$F$1,$A106,"Month")</f>
        <v>28177947.107501648</v>
      </c>
      <c r="CC106" s="119">
        <f>_xll.DBRW(pFact,pCompany,CC$3,CC$1,$F$1,$A106,"Month")</f>
        <v>0</v>
      </c>
    </row>
    <row r="107" spans="1:81" ht="15" customHeight="1" x14ac:dyDescent="0.3">
      <c r="A107" s="17" t="str">
        <f>_xll.DIMNM(pAccounts,_xll.DIMIX(pAccounts,$F107))</f>
        <v>L1_Recruitment Fees</v>
      </c>
      <c r="B107" s="6" t="s">
        <v>173</v>
      </c>
      <c r="E107" s="17">
        <v>97</v>
      </c>
      <c r="F107" s="21" t="s">
        <v>174</v>
      </c>
      <c r="G107" s="124">
        <f>_xll.DBRW(pFact,pCompany,G$3,G$1,$F$1,$A107,"Month")</f>
        <v>-3904.445963969999</v>
      </c>
      <c r="H107" s="124">
        <f>_xll.DBRW(pFact,pCompany,H$3,H$1,$F$1,$A107,"Month")</f>
        <v>-9975.9295703600001</v>
      </c>
      <c r="I107" s="124">
        <f>_xll.DBRW(pFact,pCompany,I$3,I$1,$F$1,$A107,"Month")</f>
        <v>-8680.7069511199988</v>
      </c>
      <c r="J107" s="110"/>
      <c r="K107" s="123">
        <f>_xll.DBRW(pFact,pCompany,K$3,K$1,$F$1,$A107,"Month")</f>
        <v>1403.6034712199994</v>
      </c>
      <c r="L107" s="124">
        <f>_xll.DBRW(pFact,pCompany,$K$3,L$1,$F$1,$A107,"Month")</f>
        <v>-2364.3583338900007</v>
      </c>
      <c r="M107" s="124">
        <f>_xll.DBRW(pFact,pCompany,M$3,M$1,$F$1,$A107,"Month")</f>
        <v>7732.8702074299981</v>
      </c>
      <c r="N107" s="124">
        <f t="shared" si="120"/>
        <v>3767.9618051100001</v>
      </c>
      <c r="O107" s="110"/>
      <c r="P107" s="124">
        <f t="shared" si="98"/>
        <v>-7277.103479899999</v>
      </c>
      <c r="Q107" s="124">
        <f t="shared" si="99"/>
        <v>-5178.7166677800014</v>
      </c>
      <c r="R107" s="124">
        <f t="shared" si="100"/>
        <v>13413.255257429999</v>
      </c>
      <c r="S107" s="124">
        <f t="shared" si="101"/>
        <v>-2098.3868121199976</v>
      </c>
      <c r="T107" s="109"/>
      <c r="U107" s="110"/>
      <c r="V107" s="122">
        <f>_xll.DBRW(pFact,pCompany,V$3,V$1,$F$1,$A107,"Month")</f>
        <v>-8680.7069511199988</v>
      </c>
      <c r="W107" s="122">
        <f>_xll.DBRW(pFact,pCompany,W$3,W$1,$F$1,$A107,"Month")</f>
        <v>1403.6034712199994</v>
      </c>
      <c r="X107" s="122">
        <f>_xll.DBRW(pFact,pCompany,X$3,X$1,$F$1,$A107,"Month")</f>
        <v>0</v>
      </c>
      <c r="Y107" s="122">
        <f>_xll.DBRW(pFact,pCompany,Y$3,Y$1,$F$1,$A107,"Month")</f>
        <v>0</v>
      </c>
      <c r="Z107" s="122">
        <f>_xll.DBRW(pFact,pCompany,Z$3,Z$1,$F$1,$A107,"Month")</f>
        <v>0</v>
      </c>
      <c r="AA107" s="122">
        <f>_xll.DBRW(pFact,pCompany,AA$3,AA$1,$F$1,$A107,"Month")</f>
        <v>0</v>
      </c>
      <c r="AB107" s="122">
        <f>_xll.DBRW(pFact,pCompany,AB$3,AB$1,$F$1,$A107,"Month")</f>
        <v>0</v>
      </c>
      <c r="AC107" s="122">
        <f>_xll.DBRW(pFact,pCompany,AC$3,AC$1,$F$1,$A107,"Month")</f>
        <v>0</v>
      </c>
      <c r="AD107" s="122">
        <f>_xll.DBRW(pFact,pCompany,AD$3,AD$1,$F$1,$A107,"Month")</f>
        <v>0</v>
      </c>
      <c r="AE107" s="122">
        <f>_xll.DBRW(pFact,pCompany,AE$3,AE$1,$F$1,$A107,"Month")</f>
        <v>0</v>
      </c>
      <c r="AF107" s="122">
        <f>_xll.DBRW(pFact,pCompany,AF$3,AF$1,$F$1,$A107,"Month")</f>
        <v>0</v>
      </c>
      <c r="AG107" s="122">
        <f>_xll.DBRW(pFact,pCompany,AG$3,AG$1,$F$1,$A107,"Month")</f>
        <v>0</v>
      </c>
      <c r="AH107" s="115"/>
      <c r="AI107" s="124">
        <f t="shared" si="129"/>
        <v>-7277.103479899999</v>
      </c>
      <c r="AJ107" s="124">
        <f t="shared" si="130"/>
        <v>0</v>
      </c>
      <c r="AK107" s="124">
        <f t="shared" si="131"/>
        <v>0</v>
      </c>
      <c r="AL107" s="124">
        <f t="shared" si="132"/>
        <v>0</v>
      </c>
      <c r="AM107" s="125">
        <f t="shared" si="148"/>
        <v>-7277.103479899999</v>
      </c>
      <c r="AN107" s="110">
        <f t="shared" si="149"/>
        <v>0</v>
      </c>
      <c r="AO107" s="126">
        <f>_xll.DBRW(pFact,pCompany,AO$3,AO$1,$F$1,$A107,"Month")</f>
        <v>5680.3850500000008</v>
      </c>
      <c r="AP107" s="126">
        <f>_xll.DBRW(pFact,pCompany,AP$3,AP$1,$F$1,$A107,"Month")</f>
        <v>7732.8702074299981</v>
      </c>
      <c r="AQ107" s="126">
        <f>_xll.DBRW(pFact,pCompany,AQ$3,AQ$1,$F$1,$A107,"Month")</f>
        <v>5456.1185332800014</v>
      </c>
      <c r="AR107" s="126">
        <f>_xll.DBRW(pFact,pCompany,AR$3,AR$1,$F$1,$A107,"Month")</f>
        <v>20232.401931200002</v>
      </c>
      <c r="AS107" s="126">
        <f>_xll.DBRW(pFact,pCompany,AS$3,AS$1,$F$1,$A107,"Month")</f>
        <v>311.76856715999759</v>
      </c>
      <c r="AT107" s="126">
        <f>_xll.DBRW(pFact,pCompany,AT$3,AT$1,$F$1,$A107,"Month")</f>
        <v>-4741.7029435799977</v>
      </c>
      <c r="AU107" s="126">
        <f>_xll.DBRW(pFact,pCompany,AU$3,AU$1,$F$1,$A107,"Month")</f>
        <v>-4917.0616026599992</v>
      </c>
      <c r="AV107" s="126">
        <f>_xll.DBRW(pFact,pCompany,AV$3,AV$1,$F$1,$A107,"Month")</f>
        <v>-5165.3603203099992</v>
      </c>
      <c r="AW107" s="126">
        <f>_xll.DBRW(pFact,pCompany,AW$3,AW$1,$F$1,$A107,"Month")</f>
        <v>-4685.2874525200041</v>
      </c>
      <c r="AX107" s="126">
        <f>_xll.DBRW(pFact,pCompany,AX$3,AX$1,$F$1,$A107,"Month")</f>
        <v>829.94105552000019</v>
      </c>
      <c r="AY107" s="126">
        <f>_xll.DBRW(pFact,pCompany,AY$3,AY$1,$F$1,$A107,"Month")</f>
        <v>-3904.445963969999</v>
      </c>
      <c r="AZ107" s="126">
        <f>_xll.DBRW(pFact,pCompany,AZ$3,AZ$1,$F$1,$A107,"Month")</f>
        <v>-9975.9295703600001</v>
      </c>
      <c r="BA107" s="115"/>
      <c r="BB107" s="124">
        <f t="shared" si="134"/>
        <v>18869.37379071</v>
      </c>
      <c r="BC107" s="124">
        <f t="shared" si="135"/>
        <v>15802.467554780002</v>
      </c>
      <c r="BD107" s="124">
        <f t="shared" si="136"/>
        <v>-14767.709375490003</v>
      </c>
      <c r="BE107" s="124">
        <f t="shared" si="137"/>
        <v>-13050.434478809999</v>
      </c>
      <c r="BF107" s="125">
        <f>SUM(BB107:BE107)</f>
        <v>6853.6974911899961</v>
      </c>
      <c r="BG107" s="115"/>
      <c r="BH107" s="126">
        <f>_xll.DBRW(pFact,pCompany,BH$3,BH$1,$F$1,$A107,"Month")</f>
        <v>-2814.3583338900007</v>
      </c>
      <c r="BI107" s="126">
        <f>_xll.DBRW(pFact,pCompany,BI$3,BI$1,$F$1,$A107,"Month")</f>
        <v>-2364.3583338900007</v>
      </c>
      <c r="BJ107" s="126">
        <f>_xll.DBRW(pFact,pCompany,BJ$3,BJ$1,$F$1,$A107,"Month")</f>
        <v>3094.2076661099991</v>
      </c>
      <c r="BK107" s="126">
        <f>_xll.DBRW(pFact,pCompany,BK$3,BK$1,$F$1,$A107,"Month")</f>
        <v>3094.2076661099991</v>
      </c>
      <c r="BL107" s="126">
        <f>_xll.DBRW(pFact,pCompany,BL$3,BL$1,$F$1,$A107,"Month")</f>
        <v>-1764.3583338900009</v>
      </c>
      <c r="BM107" s="126">
        <f>_xll.DBRW(pFact,pCompany,BM$3,BM$1,$F$1,$A107,"Month")</f>
        <v>-1764.3583338900009</v>
      </c>
      <c r="BN107" s="126">
        <f>_xll.DBRW(pFact,pCompany,BN$3,BN$1,$F$1,$A107,"Month")</f>
        <v>-764.35833389000072</v>
      </c>
      <c r="BO107" s="126">
        <f>_xll.DBRW(pFact,pCompany,BO$3,BO$1,$F$1,$A107,"Month")</f>
        <v>-764.35833389000072</v>
      </c>
      <c r="BP107" s="126">
        <f>_xll.DBRW(pFact,pCompany,BP$3,BP$1,$F$1,$A107,"Month")</f>
        <v>-764.35833389000072</v>
      </c>
      <c r="BQ107" s="126">
        <f>_xll.DBRW(pFact,pCompany,BQ$3,BQ$1,$F$1,$A107,"Month")</f>
        <v>-764.35833389000072</v>
      </c>
      <c r="BR107" s="126">
        <f>_xll.DBRW(pFact,pCompany,BR$3,BR$1,$F$1,$A107,"Month")</f>
        <v>-764.27719089000129</v>
      </c>
      <c r="BS107" s="126">
        <f>_xll.DBRW(pFact,pCompany,BS$3,BS$1,$F$1,$A107,"Month")</f>
        <v>-764.35833389000072</v>
      </c>
      <c r="BT107" s="115"/>
      <c r="BU107" s="124">
        <f t="shared" si="138"/>
        <v>-2084.5090016700024</v>
      </c>
      <c r="BV107" s="124">
        <f t="shared" si="139"/>
        <v>-434.50900167000282</v>
      </c>
      <c r="BW107" s="124">
        <f t="shared" si="140"/>
        <v>-2293.0750016700022</v>
      </c>
      <c r="BX107" s="124">
        <f t="shared" si="141"/>
        <v>-2292.9938586700027</v>
      </c>
      <c r="BY107" s="125">
        <f>SUM(BU107:BX107)</f>
        <v>-7105.0868636800096</v>
      </c>
      <c r="BZ107" s="110"/>
      <c r="CA107" s="126">
        <f>_xll.DBRW(pFact,pCompany,CA$3,CA$1,$F$1,$A107,"Month")</f>
        <v>7156.7800768100005</v>
      </c>
      <c r="CB107" s="126">
        <f>_xll.DBRW(pFact,pCompany,CB$3,CB$1,$F$1,$A107,"Month")</f>
        <v>44295.990000000005</v>
      </c>
      <c r="CC107" s="126">
        <f>_xll.DBRW(pFact,pCompany,CC$3,CC$1,$F$1,$A107,"Month")</f>
        <v>0</v>
      </c>
    </row>
    <row r="108" spans="1:81" ht="15" customHeight="1" x14ac:dyDescent="0.3">
      <c r="A108" s="17" t="str">
        <f>_xll.DIMNM(pAccounts,_xll.DIMIX(pAccounts,$F108))</f>
        <v/>
      </c>
      <c r="E108" s="17">
        <v>98</v>
      </c>
      <c r="F108" s="22" t="s">
        <v>175</v>
      </c>
      <c r="G108" s="131">
        <f>(((((((G77+G83)+G87)+G92)+G95)+G99)+G102)+G107)</f>
        <v>208148.67855500005</v>
      </c>
      <c r="H108" s="131">
        <f>(((((((H77+H83)+H87)+H92)+H95)+H99)+H102)+H107)</f>
        <v>144851.67667997969</v>
      </c>
      <c r="I108" s="131">
        <f>(((((((I77+I83)+I87)+I92)+I95)+I99)+I102)+I107)</f>
        <v>212368.08020977999</v>
      </c>
      <c r="J108" s="110"/>
      <c r="K108" s="129">
        <f>(((((((K77+K83)+K87)+K92)+K95)+K99)+K102)+K107)</f>
        <v>253770.23266627011</v>
      </c>
      <c r="L108" s="131">
        <f>(((((((L77+L83)+L87)+L92)+L95)+L99)+L102)+L107)</f>
        <v>328736.4001761956</v>
      </c>
      <c r="M108" s="131">
        <f>(((((((M77+M83)+M87)+M92)+M95)+M99)+M102)+M107)</f>
        <v>158739.88604119001</v>
      </c>
      <c r="N108" s="131">
        <f t="shared" si="120"/>
        <v>-74966.167509925494</v>
      </c>
      <c r="O108" s="110"/>
      <c r="P108" s="131">
        <f t="shared" si="98"/>
        <v>466138.31287605013</v>
      </c>
      <c r="Q108" s="131">
        <f t="shared" si="99"/>
        <v>616658.01070763217</v>
      </c>
      <c r="R108" s="131">
        <f t="shared" si="100"/>
        <v>339337.22354313009</v>
      </c>
      <c r="S108" s="131">
        <f t="shared" si="101"/>
        <v>-150519.69783158205</v>
      </c>
      <c r="T108" s="132"/>
      <c r="U108" s="110"/>
      <c r="V108" s="131">
        <f t="shared" ref="V108:AG108" si="150">(((((((V77+V83)+V87)+V92)+V95)+V99)+V102)+V107)</f>
        <v>212368.08020977999</v>
      </c>
      <c r="W108" s="131">
        <f t="shared" si="150"/>
        <v>253770.23266627011</v>
      </c>
      <c r="X108" s="131">
        <f t="shared" si="150"/>
        <v>0</v>
      </c>
      <c r="Y108" s="131">
        <f t="shared" si="150"/>
        <v>0</v>
      </c>
      <c r="Z108" s="131">
        <f t="shared" si="150"/>
        <v>0</v>
      </c>
      <c r="AA108" s="131">
        <f t="shared" si="150"/>
        <v>0</v>
      </c>
      <c r="AB108" s="131">
        <f t="shared" si="150"/>
        <v>0</v>
      </c>
      <c r="AC108" s="131">
        <f t="shared" si="150"/>
        <v>0</v>
      </c>
      <c r="AD108" s="131">
        <f t="shared" si="150"/>
        <v>0</v>
      </c>
      <c r="AE108" s="131">
        <f t="shared" si="150"/>
        <v>0</v>
      </c>
      <c r="AF108" s="131">
        <f t="shared" si="150"/>
        <v>0</v>
      </c>
      <c r="AG108" s="131">
        <f t="shared" si="150"/>
        <v>0</v>
      </c>
      <c r="AH108" s="115"/>
      <c r="AI108" s="131">
        <f t="shared" si="129"/>
        <v>466138.31287605013</v>
      </c>
      <c r="AJ108" s="131">
        <f t="shared" si="130"/>
        <v>0</v>
      </c>
      <c r="AK108" s="131">
        <f t="shared" si="131"/>
        <v>0</v>
      </c>
      <c r="AL108" s="131">
        <f t="shared" si="132"/>
        <v>0</v>
      </c>
      <c r="AM108" s="134">
        <f t="shared" ref="AM108" si="151">(((((((AM77+AM83)+AM87)+AM92)+AM95)+AM99)+AM102)+AM107)</f>
        <v>466138.31287605019</v>
      </c>
      <c r="AN108" s="110">
        <f t="shared" si="149"/>
        <v>0</v>
      </c>
      <c r="AO108" s="131">
        <f t="shared" ref="AO108:AZ108" si="152">(((((((AO77+AO83)+AO87)+AO92)+AO95)+AO99)+AO102)+AO107)</f>
        <v>180597.33750194006</v>
      </c>
      <c r="AP108" s="131">
        <f t="shared" si="152"/>
        <v>158739.88604119001</v>
      </c>
      <c r="AQ108" s="131">
        <f t="shared" si="152"/>
        <v>218231.42076671007</v>
      </c>
      <c r="AR108" s="131">
        <f t="shared" si="152"/>
        <v>218852.45785307995</v>
      </c>
      <c r="AS108" s="131">
        <f t="shared" si="152"/>
        <v>169223.99738272003</v>
      </c>
      <c r="AT108" s="131">
        <f t="shared" si="152"/>
        <v>215946.56955285024</v>
      </c>
      <c r="AU108" s="131">
        <f t="shared" si="152"/>
        <v>217895.67302886993</v>
      </c>
      <c r="AV108" s="131">
        <f t="shared" si="152"/>
        <v>208588.22493563991</v>
      </c>
      <c r="AW108" s="131">
        <f t="shared" si="152"/>
        <v>221646.66544488005</v>
      </c>
      <c r="AX108" s="131">
        <f t="shared" si="152"/>
        <v>262519.59910950012</v>
      </c>
      <c r="AY108" s="131">
        <f t="shared" si="152"/>
        <v>208148.67855500005</v>
      </c>
      <c r="AZ108" s="131">
        <f t="shared" si="152"/>
        <v>144851.67667997969</v>
      </c>
      <c r="BA108" s="115"/>
      <c r="BB108" s="131">
        <f t="shared" si="134"/>
        <v>557568.64430984017</v>
      </c>
      <c r="BC108" s="131">
        <f t="shared" si="135"/>
        <v>604023.02478865022</v>
      </c>
      <c r="BD108" s="131">
        <f t="shared" si="136"/>
        <v>648130.56340938993</v>
      </c>
      <c r="BE108" s="131">
        <f t="shared" si="137"/>
        <v>615519.95434447983</v>
      </c>
      <c r="BF108" s="134">
        <f>(((((((BF77+BF83)+BF87)+BF92)+BF95)+BF99)+BF102)+BF107)</f>
        <v>2291088.7066569296</v>
      </c>
      <c r="BG108" s="115"/>
      <c r="BH108" s="131">
        <f t="shared" ref="BH108:BS108" si="153">(((((((BH77+BH83)+BH87)+BH92)+BH95)+BH99)+BH102)+BH107)</f>
        <v>287921.61053143663</v>
      </c>
      <c r="BI108" s="131">
        <f t="shared" si="153"/>
        <v>328736.4001761956</v>
      </c>
      <c r="BJ108" s="131">
        <f t="shared" si="153"/>
        <v>320178.18488227436</v>
      </c>
      <c r="BK108" s="131">
        <f t="shared" si="153"/>
        <v>302173.89616806008</v>
      </c>
      <c r="BL108" s="131">
        <f t="shared" si="153"/>
        <v>290083.05970462016</v>
      </c>
      <c r="BM108" s="131">
        <f t="shared" si="153"/>
        <v>295198.15434420004</v>
      </c>
      <c r="BN108" s="131">
        <f t="shared" si="153"/>
        <v>304536.42552084994</v>
      </c>
      <c r="BO108" s="131">
        <f t="shared" si="153"/>
        <v>308168.87274647987</v>
      </c>
      <c r="BP108" s="131">
        <f t="shared" si="153"/>
        <v>304367.94626369997</v>
      </c>
      <c r="BQ108" s="131">
        <f t="shared" si="153"/>
        <v>256053.89770010996</v>
      </c>
      <c r="BR108" s="131">
        <f t="shared" si="153"/>
        <v>260401.54630976994</v>
      </c>
      <c r="BS108" s="131">
        <f t="shared" si="153"/>
        <v>258958.80003754995</v>
      </c>
      <c r="BT108" s="115"/>
      <c r="BU108" s="131">
        <f t="shared" si="138"/>
        <v>936836.19558990654</v>
      </c>
      <c r="BV108" s="131">
        <f t="shared" si="139"/>
        <v>887455.11021688033</v>
      </c>
      <c r="BW108" s="131">
        <f t="shared" si="140"/>
        <v>917073.24453102984</v>
      </c>
      <c r="BX108" s="131">
        <f t="shared" si="141"/>
        <v>775414.24404742988</v>
      </c>
      <c r="BY108" s="134">
        <f>(((((((BY77+BY83)+BY87)+BY92)+BY95)+BY99)+BY102)+BY107)</f>
        <v>1044075.8712824557</v>
      </c>
      <c r="BZ108" s="110"/>
      <c r="CA108" s="131">
        <f>(((((((CA77+CA83)+CA87)+CA92)+CA95)+CA99)+CA102)+CA107)</f>
        <v>1715777.3307599397</v>
      </c>
      <c r="CB108" s="131">
        <f>(((((((CB77+CB83)+CB87)+CB92)+CB95)+CB99)+CB102)+CB107)</f>
        <v>31328612.571663599</v>
      </c>
      <c r="CC108" s="131">
        <f>(((((((CC77+CC83)+CC87)+CC92)+CC95)+CC99)+CC102)+CC107)</f>
        <v>0</v>
      </c>
    </row>
    <row r="109" spans="1:81" ht="15" customHeight="1" x14ac:dyDescent="0.3">
      <c r="A109" s="17" t="str">
        <f>_xll.DIMNM(pAccounts,_xll.DIMIX(pAccounts,$F109))</f>
        <v>Infrastructure</v>
      </c>
      <c r="E109" s="17">
        <v>99</v>
      </c>
      <c r="F109" s="53" t="s">
        <v>176</v>
      </c>
      <c r="G109" s="109"/>
      <c r="H109" s="109"/>
      <c r="I109" s="109"/>
      <c r="J109" s="110"/>
      <c r="K109" s="117"/>
      <c r="L109" s="109"/>
      <c r="M109" s="109"/>
      <c r="N109" s="109"/>
      <c r="O109" s="110"/>
      <c r="P109" s="109"/>
      <c r="Q109" s="109"/>
      <c r="R109" s="109"/>
      <c r="S109" s="109"/>
      <c r="T109" s="109"/>
      <c r="U109" s="110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15"/>
      <c r="AI109" s="109"/>
      <c r="AJ109" s="109"/>
      <c r="AK109" s="109"/>
      <c r="AL109" s="109"/>
      <c r="AM109" s="118"/>
      <c r="AN109" s="110">
        <f t="shared" si="149"/>
        <v>0</v>
      </c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15"/>
      <c r="BB109" s="109"/>
      <c r="BC109" s="109"/>
      <c r="BD109" s="109"/>
      <c r="BE109" s="109"/>
      <c r="BF109" s="118"/>
      <c r="BG109" s="115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15"/>
      <c r="BU109" s="109"/>
      <c r="BV109" s="109"/>
      <c r="BW109" s="109"/>
      <c r="BX109" s="109"/>
      <c r="BY109" s="118"/>
      <c r="BZ109" s="110"/>
      <c r="CA109" s="109"/>
      <c r="CB109" s="109"/>
      <c r="CC109" s="109"/>
    </row>
    <row r="110" spans="1:81" ht="15" customHeight="1" x14ac:dyDescent="0.25">
      <c r="A110" s="17" t="str">
        <f>_xll.DIMNM(pAccounts,_xll.DIMIX(pAccounts,$F110))</f>
        <v>Facilities Expense</v>
      </c>
      <c r="E110" s="17">
        <v>100</v>
      </c>
      <c r="F110" s="8" t="s">
        <v>177</v>
      </c>
      <c r="G110" s="109">
        <f>_xll.DBRW(pFact,pCompany,G$3,G$1,$F$1,$A110,"Month")</f>
        <v>33306.709174789998</v>
      </c>
      <c r="H110" s="109">
        <f>_xll.DBRW(pFact,pCompany,H$3,H$1,$F$1,$A110,"Month")</f>
        <v>-23127.252654289998</v>
      </c>
      <c r="I110" s="109">
        <f>_xll.DBRW(pFact,pCompany,I$3,I$1,$F$1,$A110,"Month")</f>
        <v>38259.11493109</v>
      </c>
      <c r="J110" s="110"/>
      <c r="K110" s="111">
        <f>_xll.DBRW(pFact,pCompany,K$3,K$1,$F$1,$A110,"Month")</f>
        <v>30553.434302690002</v>
      </c>
      <c r="L110" s="109">
        <f>_xll.DBRW(pFact,pCompany,$K$3,L$1,$F$1,$A110,"Month")</f>
        <v>37142.412657499102</v>
      </c>
      <c r="M110" s="109">
        <f>_xll.DBRW(pFact,pCompany,M$3,M$1,$F$1,$A110,"Month")</f>
        <v>33644.403236030004</v>
      </c>
      <c r="N110" s="109">
        <f t="shared" ref="N110:N128" si="154">(K110-L110)</f>
        <v>-6588.9783548091</v>
      </c>
      <c r="O110" s="110"/>
      <c r="P110" s="109">
        <f t="shared" si="98"/>
        <v>68812.54923378001</v>
      </c>
      <c r="Q110" s="109">
        <f t="shared" si="99"/>
        <v>73249.73007190194</v>
      </c>
      <c r="R110" s="109">
        <f t="shared" si="100"/>
        <v>73110.758091480006</v>
      </c>
      <c r="S110" s="109">
        <f t="shared" ref="S110:S128" si="155">(P110-Q110)</f>
        <v>-4437.1808381219307</v>
      </c>
      <c r="T110" s="109"/>
      <c r="U110" s="110"/>
      <c r="V110" s="109">
        <f>_xll.DBRW(pFact,pCompany,V$3,V$1,$F$1,$A110,"Month")</f>
        <v>38259.11493109</v>
      </c>
      <c r="W110" s="109">
        <f>_xll.DBRW(pFact,pCompany,W$3,W$1,$F$1,$A110,"Month")</f>
        <v>30553.434302690002</v>
      </c>
      <c r="X110" s="109">
        <f>_xll.DBRW(pFact,pCompany,X$3,X$1,$F$1,$A110,"Month")</f>
        <v>0</v>
      </c>
      <c r="Y110" s="109">
        <f>_xll.DBRW(pFact,pCompany,Y$3,Y$1,$F$1,$A110,"Month")</f>
        <v>0</v>
      </c>
      <c r="Z110" s="109">
        <f>_xll.DBRW(pFact,pCompany,Z$3,Z$1,$F$1,$A110,"Month")</f>
        <v>0</v>
      </c>
      <c r="AA110" s="109">
        <f>_xll.DBRW(pFact,pCompany,AA$3,AA$1,$F$1,$A110,"Month")</f>
        <v>0</v>
      </c>
      <c r="AB110" s="109">
        <f>_xll.DBRW(pFact,pCompany,AB$3,AB$1,$F$1,$A110,"Month")</f>
        <v>0</v>
      </c>
      <c r="AC110" s="109">
        <f>_xll.DBRW(pFact,pCompany,AC$3,AC$1,$F$1,$A110,"Month")</f>
        <v>0</v>
      </c>
      <c r="AD110" s="109">
        <f>_xll.DBRW(pFact,pCompany,AD$3,AD$1,$F$1,$A110,"Month")</f>
        <v>0</v>
      </c>
      <c r="AE110" s="109">
        <f>_xll.DBRW(pFact,pCompany,AE$3,AE$1,$F$1,$A110,"Month")</f>
        <v>0</v>
      </c>
      <c r="AF110" s="109">
        <f>_xll.DBRW(pFact,pCompany,AF$3,AF$1,$F$1,$A110,"Month")</f>
        <v>0</v>
      </c>
      <c r="AG110" s="109">
        <f>_xll.DBRW(pFact,pCompany,AG$3,AG$1,$F$1,$A110,"Month")</f>
        <v>0</v>
      </c>
      <c r="AH110" s="109"/>
      <c r="AI110" s="109">
        <f t="shared" ref="AI110:AI128" si="156">SUMIF(V$7:AG$7,AI$8,V110:AG110)</f>
        <v>68812.54923378001</v>
      </c>
      <c r="AJ110" s="109">
        <f t="shared" ref="AJ110:AJ128" si="157">SUMIF(V$7:AG$7,AJ$8,V110:AG110)</f>
        <v>0</v>
      </c>
      <c r="AK110" s="109">
        <f t="shared" ref="AK110:AK128" si="158">SUMIF(V$7:AG$7,AK$8,V110:AG110)</f>
        <v>0</v>
      </c>
      <c r="AL110" s="109">
        <f t="shared" ref="AL110:AL128" si="159">SUMIF(V$7:AG$7,AL$8,V110:AG110)</f>
        <v>0</v>
      </c>
      <c r="AM110" s="111">
        <f>(((AM111+AM112)+AM113)+AM114)</f>
        <v>68812.54923378001</v>
      </c>
      <c r="AN110" s="110">
        <f t="shared" si="149"/>
        <v>0</v>
      </c>
      <c r="AO110" s="109">
        <f>_xll.DBRW(pFact,pCompany,AO$3,AO$1,$F$1,$A110,"Month")</f>
        <v>39466.354855450001</v>
      </c>
      <c r="AP110" s="109">
        <f>_xll.DBRW(pFact,pCompany,AP$3,AP$1,$F$1,$A110,"Month")</f>
        <v>33644.403236030004</v>
      </c>
      <c r="AQ110" s="109">
        <f>_xll.DBRW(pFact,pCompany,AQ$3,AQ$1,$F$1,$A110,"Month")</f>
        <v>40096.757703950003</v>
      </c>
      <c r="AR110" s="109">
        <f>_xll.DBRW(pFact,pCompany,AR$3,AR$1,$F$1,$A110,"Month")</f>
        <v>40912.467007560008</v>
      </c>
      <c r="AS110" s="109">
        <f>_xll.DBRW(pFact,pCompany,AS$3,AS$1,$F$1,$A110,"Month")</f>
        <v>35581.575692810009</v>
      </c>
      <c r="AT110" s="109">
        <f>_xll.DBRW(pFact,pCompany,AT$3,AT$1,$F$1,$A110,"Month")</f>
        <v>19378.707491309986</v>
      </c>
      <c r="AU110" s="109">
        <f>_xll.DBRW(pFact,pCompany,AU$3,AU$1,$F$1,$A110,"Month")</f>
        <v>30020.598120920004</v>
      </c>
      <c r="AV110" s="109">
        <f>_xll.DBRW(pFact,pCompany,AV$3,AV$1,$F$1,$A110,"Month")</f>
        <v>37418.252554649989</v>
      </c>
      <c r="AW110" s="109">
        <f>_xll.DBRW(pFact,pCompany,AW$3,AW$1,$F$1,$A110,"Month")</f>
        <v>29903.787961719991</v>
      </c>
      <c r="AX110" s="109">
        <f>_xll.DBRW(pFact,pCompany,AX$3,AX$1,$F$1,$A110,"Month")</f>
        <v>33869.597522580021</v>
      </c>
      <c r="AY110" s="109">
        <f>_xll.DBRW(pFact,pCompany,AY$3,AY$1,$F$1,$A110,"Month")</f>
        <v>33306.709174789998</v>
      </c>
      <c r="AZ110" s="109">
        <f>_xll.DBRW(pFact,pCompany,AZ$3,AZ$1,$F$1,$A110,"Month")</f>
        <v>-23127.252654289998</v>
      </c>
      <c r="BA110" s="109"/>
      <c r="BB110" s="109">
        <f t="shared" ref="BB110:BB128" si="160">SUMIF(AO$7:AZ$7,BB$8,AO110:AZ110)</f>
        <v>113207.51579543001</v>
      </c>
      <c r="BC110" s="109">
        <f t="shared" ref="BC110:BC128" si="161">SUMIF(AO$7:AZ$7,BC$8,AO110:AZ110)</f>
        <v>95872.75019168001</v>
      </c>
      <c r="BD110" s="109">
        <f t="shared" ref="BD110:BD128" si="162">SUMIF(AO$7:AZ$7,BD$8,AO110:AZ110)</f>
        <v>97342.638637289987</v>
      </c>
      <c r="BE110" s="109">
        <f t="shared" ref="BE110:BE128" si="163">SUMIF(AO$7:AZ$7,BE$8,AO110:AZ110)</f>
        <v>44049.054043080017</v>
      </c>
      <c r="BF110" s="111">
        <f>(((BF111+BF112)+BF113)+BF114)</f>
        <v>350471.95866747998</v>
      </c>
      <c r="BG110" s="109"/>
      <c r="BH110" s="109">
        <f>_xll.DBRW(pFact,pCompany,BH$3,BH$1,$F$1,$A110,"Month")</f>
        <v>36107.317414402838</v>
      </c>
      <c r="BI110" s="109">
        <f>_xll.DBRW(pFact,pCompany,BI$3,BI$1,$F$1,$A110,"Month")</f>
        <v>37142.412657499102</v>
      </c>
      <c r="BJ110" s="109">
        <f>_xll.DBRW(pFact,pCompany,BJ$3,BJ$1,$F$1,$A110,"Month")</f>
        <v>35668.967509417045</v>
      </c>
      <c r="BK110" s="109">
        <f>_xll.DBRW(pFact,pCompany,BK$3,BK$1,$F$1,$A110,"Month")</f>
        <v>37119.765782060007</v>
      </c>
      <c r="BL110" s="109">
        <f>_xll.DBRW(pFact,pCompany,BL$3,BL$1,$F$1,$A110,"Month")</f>
        <v>37119.765782060007</v>
      </c>
      <c r="BM110" s="109">
        <f>_xll.DBRW(pFact,pCompany,BM$3,BM$1,$F$1,$A110,"Month")</f>
        <v>37119.765782060007</v>
      </c>
      <c r="BN110" s="109">
        <f>_xll.DBRW(pFact,pCompany,BN$3,BN$1,$F$1,$A110,"Month")</f>
        <v>36731.681306060003</v>
      </c>
      <c r="BO110" s="109">
        <f>_xll.DBRW(pFact,pCompany,BO$3,BO$1,$F$1,$A110,"Month")</f>
        <v>36731.681306060003</v>
      </c>
      <c r="BP110" s="109">
        <f>_xll.DBRW(pFact,pCompany,BP$3,BP$1,$F$1,$A110,"Month")</f>
        <v>36731.681306060003</v>
      </c>
      <c r="BQ110" s="109">
        <f>_xll.DBRW(pFact,pCompany,BQ$3,BQ$1,$F$1,$A110,"Month")</f>
        <v>34444.422422060001</v>
      </c>
      <c r="BR110" s="109">
        <f>_xll.DBRW(pFact,pCompany,BR$3,BR$1,$F$1,$A110,"Month")</f>
        <v>34444.746994059999</v>
      </c>
      <c r="BS110" s="109">
        <f>_xll.DBRW(pFact,pCompany,BS$3,BS$1,$F$1,$A110,"Month")</f>
        <v>34444.422422060001</v>
      </c>
      <c r="BT110" s="109"/>
      <c r="BU110" s="109">
        <f t="shared" ref="BU110:BU128" si="164">SUMIF(BH$7:BS$7,BU$8,BH110:BS110)</f>
        <v>108918.69758131899</v>
      </c>
      <c r="BV110" s="109">
        <f t="shared" ref="BV110:BV128" si="165">SUMIF(BH$7:BS$7,BV$8,BH110:BS110)</f>
        <v>111359.29734618001</v>
      </c>
      <c r="BW110" s="109">
        <f t="shared" ref="BW110:BW128" si="166">SUMIF(BH$7:BS$7,BW$8,BH110:BS110)</f>
        <v>110195.04391818002</v>
      </c>
      <c r="BX110" s="109">
        <f t="shared" ref="BX110:BX128" si="167">SUMIF(BH$7:BS$7,BX$8,BH110:BS110)</f>
        <v>103333.59183818</v>
      </c>
      <c r="BY110" s="111">
        <f>(((BY111+BY112)+BY113)+BY114)</f>
        <v>433806.630683859</v>
      </c>
      <c r="BZ110" s="109"/>
      <c r="CA110" s="109">
        <f>_xll.DBRW(pFact,pCompany,CA$3,CA$1,$F$1,$A110,"Month")</f>
        <v>486500.24089428992</v>
      </c>
      <c r="CB110" s="109">
        <f>_xll.DBRW(pFact,pCompany,CB$3,CB$1,$F$1,$A110,"Month")</f>
        <v>552766.03838428995</v>
      </c>
      <c r="CC110" s="109">
        <f>_xll.DBRW(pFact,pCompany,CC$3,CC$1,$F$1,$A110,"Month")</f>
        <v>0</v>
      </c>
    </row>
    <row r="111" spans="1:81" ht="15" customHeight="1" outlineLevel="1" x14ac:dyDescent="0.25">
      <c r="A111" s="17" t="str">
        <f>_xll.DIMNM(pAccounts,_xll.DIMIX(pAccounts,$F111))</f>
        <v>L1_Rent</v>
      </c>
      <c r="B111" s="6" t="s">
        <v>178</v>
      </c>
      <c r="E111" s="17">
        <v>101</v>
      </c>
      <c r="F111" s="50" t="s">
        <v>179</v>
      </c>
      <c r="G111" s="119">
        <f>_xll.DBRW(pFact,pCompany,G$3,G$1,$F$1,$A111,"Month")</f>
        <v>23873.930668320005</v>
      </c>
      <c r="H111" s="119">
        <f>_xll.DBRW(pFact,pCompany,H$3,H$1,$F$1,$A111,"Month")</f>
        <v>15938.94811829</v>
      </c>
      <c r="I111" s="119">
        <f>_xll.DBRW(pFact,pCompany,I$3,I$1,$F$1,$A111,"Month")</f>
        <v>26540.55083108</v>
      </c>
      <c r="J111" s="120"/>
      <c r="K111" s="121">
        <f>_xll.DBRW(pFact,pCompany,K$3,K$1,$F$1,$A111,"Month")</f>
        <v>26593.589067290002</v>
      </c>
      <c r="L111" s="119">
        <f>_xll.DBRW(pFact,pCompany,$K$3,L$1,$F$1,$A111,"Month")</f>
        <v>34872.557741059099</v>
      </c>
      <c r="M111" s="119">
        <f>_xll.DBRW(pFact,pCompany,M$3,M$1,$F$1,$A111,"Month")</f>
        <v>26732.192575890003</v>
      </c>
      <c r="N111" s="119">
        <f t="shared" si="154"/>
        <v>-8278.9686737690972</v>
      </c>
      <c r="O111" s="110"/>
      <c r="P111" s="119">
        <f t="shared" si="98"/>
        <v>53134.139898370006</v>
      </c>
      <c r="Q111" s="119">
        <f t="shared" si="99"/>
        <v>68695.873768401943</v>
      </c>
      <c r="R111" s="119">
        <f t="shared" si="100"/>
        <v>57499.699627820002</v>
      </c>
      <c r="S111" s="119">
        <f t="shared" si="155"/>
        <v>-15561.733870031938</v>
      </c>
      <c r="T111" s="119"/>
      <c r="U111" s="110"/>
      <c r="V111" s="119">
        <f>_xll.DBRW(pFact,pCompany,V$3,V$1,$F$1,$A111,"Month")</f>
        <v>26540.55083108</v>
      </c>
      <c r="W111" s="119">
        <f>_xll.DBRW(pFact,pCompany,W$3,W$1,$F$1,$A111,"Month")</f>
        <v>26593.589067290002</v>
      </c>
      <c r="X111" s="119">
        <f>_xll.DBRW(pFact,pCompany,X$3,X$1,$F$1,$A111,"Month")</f>
        <v>0</v>
      </c>
      <c r="Y111" s="119">
        <f>_xll.DBRW(pFact,pCompany,Y$3,Y$1,$F$1,$A111,"Month")</f>
        <v>0</v>
      </c>
      <c r="Z111" s="119">
        <f>_xll.DBRW(pFact,pCompany,Z$3,Z$1,$F$1,$A111,"Month")</f>
        <v>0</v>
      </c>
      <c r="AA111" s="119">
        <f>_xll.DBRW(pFact,pCompany,AA$3,AA$1,$F$1,$A111,"Month")</f>
        <v>0</v>
      </c>
      <c r="AB111" s="119">
        <f>_xll.DBRW(pFact,pCompany,AB$3,AB$1,$F$1,$A111,"Month")</f>
        <v>0</v>
      </c>
      <c r="AC111" s="119">
        <f>_xll.DBRW(pFact,pCompany,AC$3,AC$1,$F$1,$A111,"Month")</f>
        <v>0</v>
      </c>
      <c r="AD111" s="119">
        <f>_xll.DBRW(pFact,pCompany,AD$3,AD$1,$F$1,$A111,"Month")</f>
        <v>0</v>
      </c>
      <c r="AE111" s="119">
        <f>_xll.DBRW(pFact,pCompany,AE$3,AE$1,$F$1,$A111,"Month")</f>
        <v>0</v>
      </c>
      <c r="AF111" s="119">
        <f>_xll.DBRW(pFact,pCompany,AF$3,AF$1,$F$1,$A111,"Month")</f>
        <v>0</v>
      </c>
      <c r="AG111" s="119">
        <f>_xll.DBRW(pFact,pCompany,AG$3,AG$1,$F$1,$A111,"Month")</f>
        <v>0</v>
      </c>
      <c r="AH111" s="119"/>
      <c r="AI111" s="119">
        <f t="shared" si="156"/>
        <v>53134.139898370006</v>
      </c>
      <c r="AJ111" s="119">
        <f t="shared" si="157"/>
        <v>0</v>
      </c>
      <c r="AK111" s="119">
        <f t="shared" si="158"/>
        <v>0</v>
      </c>
      <c r="AL111" s="119">
        <f t="shared" si="159"/>
        <v>0</v>
      </c>
      <c r="AM111" s="121">
        <f>SUM(AI111:AL111)</f>
        <v>53134.139898370006</v>
      </c>
      <c r="AN111" s="110">
        <f t="shared" si="149"/>
        <v>0</v>
      </c>
      <c r="AO111" s="119">
        <f>_xll.DBRW(pFact,pCompany,AO$3,AO$1,$F$1,$A111,"Month")</f>
        <v>30767.507051929999</v>
      </c>
      <c r="AP111" s="119">
        <f>_xll.DBRW(pFact,pCompany,AP$3,AP$1,$F$1,$A111,"Month")</f>
        <v>26732.192575890003</v>
      </c>
      <c r="AQ111" s="119">
        <f>_xll.DBRW(pFact,pCompany,AQ$3,AQ$1,$F$1,$A111,"Month")</f>
        <v>31666.299887849997</v>
      </c>
      <c r="AR111" s="119">
        <f>_xll.DBRW(pFact,pCompany,AR$3,AR$1,$F$1,$A111,"Month")</f>
        <v>34382.114550870006</v>
      </c>
      <c r="AS111" s="119">
        <f>_xll.DBRW(pFact,pCompany,AS$3,AS$1,$F$1,$A111,"Month")</f>
        <v>20450.979559770014</v>
      </c>
      <c r="AT111" s="119">
        <f>_xll.DBRW(pFact,pCompany,AT$3,AT$1,$F$1,$A111,"Month")</f>
        <v>12608.458494669987</v>
      </c>
      <c r="AU111" s="119">
        <f>_xll.DBRW(pFact,pCompany,AU$3,AU$1,$F$1,$A111,"Month")</f>
        <v>21628.505914879999</v>
      </c>
      <c r="AV111" s="119">
        <f>_xll.DBRW(pFact,pCompany,AV$3,AV$1,$F$1,$A111,"Month")</f>
        <v>25588.975767629989</v>
      </c>
      <c r="AW111" s="119">
        <f>_xll.DBRW(pFact,pCompany,AW$3,AW$1,$F$1,$A111,"Month")</f>
        <v>22577.858638089991</v>
      </c>
      <c r="AX111" s="119">
        <f>_xll.DBRW(pFact,pCompany,AX$3,AX$1,$F$1,$A111,"Month")</f>
        <v>25287.828089900024</v>
      </c>
      <c r="AY111" s="119">
        <f>_xll.DBRW(pFact,pCompany,AY$3,AY$1,$F$1,$A111,"Month")</f>
        <v>23873.930668320005</v>
      </c>
      <c r="AZ111" s="119">
        <f>_xll.DBRW(pFact,pCompany,AZ$3,AZ$1,$F$1,$A111,"Month")</f>
        <v>15938.94811829</v>
      </c>
      <c r="BA111" s="119"/>
      <c r="BB111" s="119">
        <f t="shared" si="160"/>
        <v>89165.999515670002</v>
      </c>
      <c r="BC111" s="119">
        <f t="shared" si="161"/>
        <v>67441.552605310004</v>
      </c>
      <c r="BD111" s="119">
        <f t="shared" si="162"/>
        <v>69795.340320599978</v>
      </c>
      <c r="BE111" s="119">
        <f t="shared" si="163"/>
        <v>65100.706876510027</v>
      </c>
      <c r="BF111" s="121">
        <f>SUM(BB111:BE111)</f>
        <v>291503.59931809001</v>
      </c>
      <c r="BG111" s="119"/>
      <c r="BH111" s="119">
        <f>_xll.DBRW(pFact,pCompany,BH$3,BH$1,$F$1,$A111,"Month")</f>
        <v>33823.316027342837</v>
      </c>
      <c r="BI111" s="119">
        <f>_xll.DBRW(pFact,pCompany,BI$3,BI$1,$F$1,$A111,"Month")</f>
        <v>34872.557741059099</v>
      </c>
      <c r="BJ111" s="119">
        <f>_xll.DBRW(pFact,pCompany,BJ$3,BJ$1,$F$1,$A111,"Month")</f>
        <v>33799.112592977042</v>
      </c>
      <c r="BK111" s="119">
        <f>_xll.DBRW(pFact,pCompany,BK$3,BK$1,$F$1,$A111,"Month")</f>
        <v>35249.910865620004</v>
      </c>
      <c r="BL111" s="119">
        <f>_xll.DBRW(pFact,pCompany,BL$3,BL$1,$F$1,$A111,"Month")</f>
        <v>35249.910865620004</v>
      </c>
      <c r="BM111" s="119">
        <f>_xll.DBRW(pFact,pCompany,BM$3,BM$1,$F$1,$A111,"Month")</f>
        <v>35249.910865620004</v>
      </c>
      <c r="BN111" s="119">
        <f>_xll.DBRW(pFact,pCompany,BN$3,BN$1,$F$1,$A111,"Month")</f>
        <v>35249.910865620004</v>
      </c>
      <c r="BO111" s="119">
        <f>_xll.DBRW(pFact,pCompany,BO$3,BO$1,$F$1,$A111,"Month")</f>
        <v>35249.910865620004</v>
      </c>
      <c r="BP111" s="119">
        <f>_xll.DBRW(pFact,pCompany,BP$3,BP$1,$F$1,$A111,"Month")</f>
        <v>35249.910865620004</v>
      </c>
      <c r="BQ111" s="119">
        <f>_xll.DBRW(pFact,pCompany,BQ$3,BQ$1,$F$1,$A111,"Month")</f>
        <v>33141.166581620004</v>
      </c>
      <c r="BR111" s="119">
        <f>_xll.DBRW(pFact,pCompany,BR$3,BR$1,$F$1,$A111,"Month")</f>
        <v>33141.24772462</v>
      </c>
      <c r="BS111" s="119">
        <f>_xll.DBRW(pFact,pCompany,BS$3,BS$1,$F$1,$A111,"Month")</f>
        <v>33141.166581620004</v>
      </c>
      <c r="BT111" s="119"/>
      <c r="BU111" s="119">
        <f t="shared" si="164"/>
        <v>102494.98636137898</v>
      </c>
      <c r="BV111" s="119">
        <f t="shared" si="165"/>
        <v>105749.73259686001</v>
      </c>
      <c r="BW111" s="119">
        <f t="shared" si="166"/>
        <v>105749.73259686001</v>
      </c>
      <c r="BX111" s="119">
        <f t="shared" si="167"/>
        <v>99423.580887860007</v>
      </c>
      <c r="BY111" s="121">
        <f>SUM(BU111:BX111)</f>
        <v>413418.03244295903</v>
      </c>
      <c r="BZ111" s="119"/>
      <c r="CA111" s="119">
        <f>_xll.DBRW(pFact,pCompany,CA$3,CA$1,$F$1,$A111,"Month")</f>
        <v>348400.43674249999</v>
      </c>
      <c r="CB111" s="119">
        <f>_xll.DBRW(pFact,pCompany,CB$3,CB$1,$F$1,$A111,"Month")</f>
        <v>506400.23085927998</v>
      </c>
      <c r="CC111" s="119">
        <f>_xll.DBRW(pFact,pCompany,CC$3,CC$1,$F$1,$A111,"Month")</f>
        <v>0</v>
      </c>
    </row>
    <row r="112" spans="1:81" ht="15" customHeight="1" outlineLevel="1" x14ac:dyDescent="0.25">
      <c r="A112" s="17" t="str">
        <f>_xll.DIMNM(pAccounts,_xll.DIMIX(pAccounts,$F112))</f>
        <v>L1_Utilities</v>
      </c>
      <c r="B112" s="6" t="s">
        <v>180</v>
      </c>
      <c r="E112" s="17">
        <v>102</v>
      </c>
      <c r="F112" s="50" t="s">
        <v>181</v>
      </c>
      <c r="G112" s="119">
        <f>_xll.DBRW(pFact,pCompany,G$3,G$1,$F$1,$A112,"Month")</f>
        <v>404.30953190000037</v>
      </c>
      <c r="H112" s="119">
        <f>_xll.DBRW(pFact,pCompany,H$3,H$1,$F$1,$A112,"Month")</f>
        <v>-48020.828535770001</v>
      </c>
      <c r="I112" s="119">
        <f>_xll.DBRW(pFact,pCompany,I$3,I$1,$F$1,$A112,"Month")</f>
        <v>1334.6906853599999</v>
      </c>
      <c r="J112" s="120"/>
      <c r="K112" s="121">
        <f>_xll.DBRW(pFact,pCompany,K$3,K$1,$F$1,$A112,"Month")</f>
        <v>1157.5693588399999</v>
      </c>
      <c r="L112" s="119">
        <f>_xll.DBRW(pFact,pCompany,$K$3,L$1,$F$1,$A112,"Month")</f>
        <v>1507.1339</v>
      </c>
      <c r="M112" s="119">
        <f>_xll.DBRW(pFact,pCompany,M$3,M$1,$F$1,$A112,"Month")</f>
        <v>1471.2240167999998</v>
      </c>
      <c r="N112" s="119">
        <f t="shared" si="154"/>
        <v>-349.56454116000009</v>
      </c>
      <c r="O112" s="110"/>
      <c r="P112" s="119">
        <f t="shared" si="98"/>
        <v>2492.2600441999998</v>
      </c>
      <c r="Q112" s="119">
        <f t="shared" si="99"/>
        <v>3014.2678000000001</v>
      </c>
      <c r="R112" s="119">
        <f t="shared" si="100"/>
        <v>2743.6439944399999</v>
      </c>
      <c r="S112" s="119">
        <f t="shared" si="155"/>
        <v>-522.00775580000027</v>
      </c>
      <c r="T112" s="119"/>
      <c r="U112" s="110"/>
      <c r="V112" s="119">
        <f>_xll.DBRW(pFact,pCompany,V$3,V$1,$F$1,$A112,"Month")</f>
        <v>1334.6906853599999</v>
      </c>
      <c r="W112" s="119">
        <f>_xll.DBRW(pFact,pCompany,W$3,W$1,$F$1,$A112,"Month")</f>
        <v>1157.5693588399999</v>
      </c>
      <c r="X112" s="119">
        <f>_xll.DBRW(pFact,pCompany,X$3,X$1,$F$1,$A112,"Month")</f>
        <v>0</v>
      </c>
      <c r="Y112" s="119">
        <f>_xll.DBRW(pFact,pCompany,Y$3,Y$1,$F$1,$A112,"Month")</f>
        <v>0</v>
      </c>
      <c r="Z112" s="119">
        <f>_xll.DBRW(pFact,pCompany,Z$3,Z$1,$F$1,$A112,"Month")</f>
        <v>0</v>
      </c>
      <c r="AA112" s="119">
        <f>_xll.DBRW(pFact,pCompany,AA$3,AA$1,$F$1,$A112,"Month")</f>
        <v>0</v>
      </c>
      <c r="AB112" s="119">
        <f>_xll.DBRW(pFact,pCompany,AB$3,AB$1,$F$1,$A112,"Month")</f>
        <v>0</v>
      </c>
      <c r="AC112" s="119">
        <f>_xll.DBRW(pFact,pCompany,AC$3,AC$1,$F$1,$A112,"Month")</f>
        <v>0</v>
      </c>
      <c r="AD112" s="119">
        <f>_xll.DBRW(pFact,pCompany,AD$3,AD$1,$F$1,$A112,"Month")</f>
        <v>0</v>
      </c>
      <c r="AE112" s="119">
        <f>_xll.DBRW(pFact,pCompany,AE$3,AE$1,$F$1,$A112,"Month")</f>
        <v>0</v>
      </c>
      <c r="AF112" s="119">
        <f>_xll.DBRW(pFact,pCompany,AF$3,AF$1,$F$1,$A112,"Month")</f>
        <v>0</v>
      </c>
      <c r="AG112" s="119">
        <f>_xll.DBRW(pFact,pCompany,AG$3,AG$1,$F$1,$A112,"Month")</f>
        <v>0</v>
      </c>
      <c r="AH112" s="119"/>
      <c r="AI112" s="119">
        <f t="shared" si="156"/>
        <v>2492.2600441999998</v>
      </c>
      <c r="AJ112" s="119">
        <f t="shared" si="157"/>
        <v>0</v>
      </c>
      <c r="AK112" s="119">
        <f t="shared" si="158"/>
        <v>0</v>
      </c>
      <c r="AL112" s="119">
        <f t="shared" si="159"/>
        <v>0</v>
      </c>
      <c r="AM112" s="121">
        <f>SUM(AI112:AL112)</f>
        <v>2492.2600441999998</v>
      </c>
      <c r="AN112" s="110">
        <f t="shared" si="149"/>
        <v>0</v>
      </c>
      <c r="AO112" s="119">
        <f>_xll.DBRW(pFact,pCompany,AO$3,AO$1,$F$1,$A112,"Month")</f>
        <v>1272.4199776399998</v>
      </c>
      <c r="AP112" s="119">
        <f>_xll.DBRW(pFact,pCompany,AP$3,AP$1,$F$1,$A112,"Month")</f>
        <v>1471.2240167999998</v>
      </c>
      <c r="AQ112" s="119">
        <f>_xll.DBRW(pFact,pCompany,AQ$3,AQ$1,$F$1,$A112,"Month")</f>
        <v>3320.3575618</v>
      </c>
      <c r="AR112" s="119">
        <f>_xll.DBRW(pFact,pCompany,AR$3,AR$1,$F$1,$A112,"Month")</f>
        <v>1328.8416116000003</v>
      </c>
      <c r="AS112" s="119">
        <f>_xll.DBRW(pFact,pCompany,AS$3,AS$1,$F$1,$A112,"Month")</f>
        <v>2293.4316656399992</v>
      </c>
      <c r="AT112" s="119">
        <f>_xll.DBRW(pFact,pCompany,AT$3,AT$1,$F$1,$A112,"Month")</f>
        <v>862.93369405999988</v>
      </c>
      <c r="AU112" s="119">
        <f>_xll.DBRW(pFact,pCompany,AU$3,AU$1,$F$1,$A112,"Month")</f>
        <v>1464.7808260800005</v>
      </c>
      <c r="AV112" s="119">
        <f>_xll.DBRW(pFact,pCompany,AV$3,AV$1,$F$1,$A112,"Month")</f>
        <v>6113.6045034199997</v>
      </c>
      <c r="AW112" s="119">
        <f>_xll.DBRW(pFact,pCompany,AW$3,AW$1,$F$1,$A112,"Month")</f>
        <v>1258.2099677200013</v>
      </c>
      <c r="AX112" s="119">
        <f>_xll.DBRW(pFact,pCompany,AX$3,AX$1,$F$1,$A112,"Month")</f>
        <v>1291.8199999999995</v>
      </c>
      <c r="AY112" s="119">
        <f>_xll.DBRW(pFact,pCompany,AY$3,AY$1,$F$1,$A112,"Month")</f>
        <v>404.30953190000037</v>
      </c>
      <c r="AZ112" s="119">
        <f>_xll.DBRW(pFact,pCompany,AZ$3,AZ$1,$F$1,$A112,"Month")</f>
        <v>-48020.828535770001</v>
      </c>
      <c r="BA112" s="119"/>
      <c r="BB112" s="119">
        <f t="shared" si="160"/>
        <v>6064.0015562400004</v>
      </c>
      <c r="BC112" s="119">
        <f t="shared" si="161"/>
        <v>4485.2069712999992</v>
      </c>
      <c r="BD112" s="119">
        <f t="shared" si="162"/>
        <v>8836.5952972200012</v>
      </c>
      <c r="BE112" s="119">
        <f t="shared" si="163"/>
        <v>-46324.699003870002</v>
      </c>
      <c r="BF112" s="121">
        <f>SUM(BB112:BE112)</f>
        <v>-26938.895179110004</v>
      </c>
      <c r="BG112" s="119"/>
      <c r="BH112" s="119">
        <f>_xll.DBRW(pFact,pCompany,BH$3,BH$1,$F$1,$A112,"Month")</f>
        <v>1507.1339</v>
      </c>
      <c r="BI112" s="119">
        <f>_xll.DBRW(pFact,pCompany,BI$3,BI$1,$F$1,$A112,"Month")</f>
        <v>1507.1339</v>
      </c>
      <c r="BJ112" s="119">
        <f>_xll.DBRW(pFact,pCompany,BJ$3,BJ$1,$F$1,$A112,"Month")</f>
        <v>1207.1339</v>
      </c>
      <c r="BK112" s="119">
        <f>_xll.DBRW(pFact,pCompany,BK$3,BK$1,$F$1,$A112,"Month")</f>
        <v>1207.1339</v>
      </c>
      <c r="BL112" s="119">
        <f>_xll.DBRW(pFact,pCompany,BL$3,BL$1,$F$1,$A112,"Month")</f>
        <v>1207.1339</v>
      </c>
      <c r="BM112" s="119">
        <f>_xll.DBRW(pFact,pCompany,BM$3,BM$1,$F$1,$A112,"Month")</f>
        <v>1207.1339</v>
      </c>
      <c r="BN112" s="119">
        <f>_xll.DBRW(pFact,pCompany,BN$3,BN$1,$F$1,$A112,"Month")</f>
        <v>1207.1339</v>
      </c>
      <c r="BO112" s="119">
        <f>_xll.DBRW(pFact,pCompany,BO$3,BO$1,$F$1,$A112,"Month")</f>
        <v>1207.1339</v>
      </c>
      <c r="BP112" s="119">
        <f>_xll.DBRW(pFact,pCompany,BP$3,BP$1,$F$1,$A112,"Month")</f>
        <v>1207.1339</v>
      </c>
      <c r="BQ112" s="119">
        <f>_xll.DBRW(pFact,pCompany,BQ$3,BQ$1,$F$1,$A112,"Month")</f>
        <v>1207.1339</v>
      </c>
      <c r="BR112" s="119">
        <f>_xll.DBRW(pFact,pCompany,BR$3,BR$1,$F$1,$A112,"Month")</f>
        <v>1207.2150429999999</v>
      </c>
      <c r="BS112" s="119">
        <f>_xll.DBRW(pFact,pCompany,BS$3,BS$1,$F$1,$A112,"Month")</f>
        <v>1207.1339</v>
      </c>
      <c r="BT112" s="119"/>
      <c r="BU112" s="119">
        <f t="shared" si="164"/>
        <v>4221.4017000000003</v>
      </c>
      <c r="BV112" s="119">
        <f t="shared" si="165"/>
        <v>3621.4017000000003</v>
      </c>
      <c r="BW112" s="119">
        <f t="shared" si="166"/>
        <v>3621.4017000000003</v>
      </c>
      <c r="BX112" s="119">
        <f t="shared" si="167"/>
        <v>3621.4828429999998</v>
      </c>
      <c r="BY112" s="121">
        <f>SUM(BU112:BX112)</f>
        <v>15085.687943000001</v>
      </c>
      <c r="BZ112" s="119"/>
      <c r="CA112" s="119">
        <f>_xll.DBRW(pFact,pCompany,CA$3,CA$1,$F$1,$A112,"Month")</f>
        <v>17631.436047210002</v>
      </c>
      <c r="CB112" s="119">
        <f>_xll.DBRW(pFact,pCompany,CB$3,CB$1,$F$1,$A112,"Month")</f>
        <v>374.59853706999996</v>
      </c>
      <c r="CC112" s="119">
        <f>_xll.DBRW(pFact,pCompany,CC$3,CC$1,$F$1,$A112,"Month")</f>
        <v>0</v>
      </c>
    </row>
    <row r="113" spans="1:81" ht="15" customHeight="1" outlineLevel="1" x14ac:dyDescent="0.25">
      <c r="A113" s="17" t="str">
        <f>_xll.DIMNM(pAccounts,_xll.DIMIX(pAccounts,$F113))</f>
        <v>L1_Property taxes</v>
      </c>
      <c r="B113" s="6" t="s">
        <v>182</v>
      </c>
      <c r="E113" s="17">
        <v>103</v>
      </c>
      <c r="F113" s="50" t="s">
        <v>183</v>
      </c>
      <c r="G113" s="119">
        <f>_xll.DBRW(pFact,pCompany,G$3,G$1,$F$1,$A113,"Month")</f>
        <v>5033.214336629997</v>
      </c>
      <c r="H113" s="119">
        <f>_xll.DBRW(pFact,pCompany,H$3,H$1,$F$1,$A113,"Month")</f>
        <v>5002.2496866100028</v>
      </c>
      <c r="I113" s="119">
        <f>_xll.DBRW(pFact,pCompany,I$3,I$1,$F$1,$A113,"Month")</f>
        <v>5026.7274464800003</v>
      </c>
      <c r="J113" s="120"/>
      <c r="K113" s="121">
        <f>_xll.DBRW(pFact,pCompany,K$3,K$1,$F$1,$A113,"Month")</f>
        <v>5049.6937256199999</v>
      </c>
      <c r="L113" s="119">
        <f>_xll.DBRW(pFact,pCompany,$K$3,L$1,$F$1,$A113,"Month")</f>
        <v>2837</v>
      </c>
      <c r="M113" s="119">
        <f>_xll.DBRW(pFact,pCompany,M$3,M$1,$F$1,$A113,"Month")</f>
        <v>4632.847804</v>
      </c>
      <c r="N113" s="119">
        <f t="shared" si="154"/>
        <v>2212.6937256199999</v>
      </c>
      <c r="O113" s="110"/>
      <c r="P113" s="119">
        <f t="shared" si="98"/>
        <v>10076.421172099999</v>
      </c>
      <c r="Q113" s="119">
        <f t="shared" si="99"/>
        <v>5674</v>
      </c>
      <c r="R113" s="119">
        <f t="shared" si="100"/>
        <v>10084.060480799999</v>
      </c>
      <c r="S113" s="119">
        <f t="shared" si="155"/>
        <v>4402.4211720999992</v>
      </c>
      <c r="T113" s="119"/>
      <c r="U113" s="110"/>
      <c r="V113" s="119">
        <f>_xll.DBRW(pFact,pCompany,V$3,V$1,$F$1,$A113,"Month")</f>
        <v>5026.7274464800003</v>
      </c>
      <c r="W113" s="119">
        <f>_xll.DBRW(pFact,pCompany,W$3,W$1,$F$1,$A113,"Month")</f>
        <v>5049.6937256199999</v>
      </c>
      <c r="X113" s="119">
        <f>_xll.DBRW(pFact,pCompany,X$3,X$1,$F$1,$A113,"Month")</f>
        <v>0</v>
      </c>
      <c r="Y113" s="119">
        <f>_xll.DBRW(pFact,pCompany,Y$3,Y$1,$F$1,$A113,"Month")</f>
        <v>0</v>
      </c>
      <c r="Z113" s="119">
        <f>_xll.DBRW(pFact,pCompany,Z$3,Z$1,$F$1,$A113,"Month")</f>
        <v>0</v>
      </c>
      <c r="AA113" s="119">
        <f>_xll.DBRW(pFact,pCompany,AA$3,AA$1,$F$1,$A113,"Month")</f>
        <v>0</v>
      </c>
      <c r="AB113" s="119">
        <f>_xll.DBRW(pFact,pCompany,AB$3,AB$1,$F$1,$A113,"Month")</f>
        <v>0</v>
      </c>
      <c r="AC113" s="119">
        <f>_xll.DBRW(pFact,pCompany,AC$3,AC$1,$F$1,$A113,"Month")</f>
        <v>0</v>
      </c>
      <c r="AD113" s="119">
        <f>_xll.DBRW(pFact,pCompany,AD$3,AD$1,$F$1,$A113,"Month")</f>
        <v>0</v>
      </c>
      <c r="AE113" s="119">
        <f>_xll.DBRW(pFact,pCompany,AE$3,AE$1,$F$1,$A113,"Month")</f>
        <v>0</v>
      </c>
      <c r="AF113" s="119">
        <f>_xll.DBRW(pFact,pCompany,AF$3,AF$1,$F$1,$A113,"Month")</f>
        <v>0</v>
      </c>
      <c r="AG113" s="119">
        <f>_xll.DBRW(pFact,pCompany,AG$3,AG$1,$F$1,$A113,"Month")</f>
        <v>0</v>
      </c>
      <c r="AH113" s="119"/>
      <c r="AI113" s="119">
        <f t="shared" si="156"/>
        <v>10076.421172099999</v>
      </c>
      <c r="AJ113" s="119">
        <f t="shared" si="157"/>
        <v>0</v>
      </c>
      <c r="AK113" s="119">
        <f t="shared" si="158"/>
        <v>0</v>
      </c>
      <c r="AL113" s="119">
        <f t="shared" si="159"/>
        <v>0</v>
      </c>
      <c r="AM113" s="121">
        <f>SUM(AI113:AL113)</f>
        <v>10076.421172099999</v>
      </c>
      <c r="AN113" s="110">
        <f t="shared" si="149"/>
        <v>0</v>
      </c>
      <c r="AO113" s="119">
        <f>_xll.DBRW(pFact,pCompany,AO$3,AO$1,$F$1,$A113,"Month")</f>
        <v>5451.2126767999998</v>
      </c>
      <c r="AP113" s="119">
        <f>_xll.DBRW(pFact,pCompany,AP$3,AP$1,$F$1,$A113,"Month")</f>
        <v>4632.847804</v>
      </c>
      <c r="AQ113" s="119">
        <f>_xll.DBRW(pFact,pCompany,AQ$3,AQ$1,$F$1,$A113,"Month")</f>
        <v>4258.5952851999991</v>
      </c>
      <c r="AR113" s="119">
        <f>_xll.DBRW(pFact,pCompany,AR$3,AR$1,$F$1,$A113,"Month")</f>
        <v>4304.452030800001</v>
      </c>
      <c r="AS113" s="119">
        <f>_xll.DBRW(pFact,pCompany,AS$3,AS$1,$F$1,$A113,"Month")</f>
        <v>11579.701328800002</v>
      </c>
      <c r="AT113" s="119">
        <f>_xll.DBRW(pFact,pCompany,AT$3,AT$1,$F$1,$A113,"Month")</f>
        <v>4983.6106407999996</v>
      </c>
      <c r="AU113" s="119">
        <f>_xll.DBRW(pFact,pCompany,AU$3,AU$1,$F$1,$A113,"Month")</f>
        <v>5202.6127541400019</v>
      </c>
      <c r="AV113" s="119">
        <f>_xll.DBRW(pFact,pCompany,AV$3,AV$1,$F$1,$A113,"Month")</f>
        <v>5130.2061355399983</v>
      </c>
      <c r="AW113" s="119">
        <f>_xll.DBRW(pFact,pCompany,AW$3,AW$1,$F$1,$A113,"Month")</f>
        <v>5032.943513539999</v>
      </c>
      <c r="AX113" s="119">
        <f>_xll.DBRW(pFact,pCompany,AX$3,AX$1,$F$1,$A113,"Month")</f>
        <v>6464.3244405000023</v>
      </c>
      <c r="AY113" s="119">
        <f>_xll.DBRW(pFact,pCompany,AY$3,AY$1,$F$1,$A113,"Month")</f>
        <v>5033.214336629997</v>
      </c>
      <c r="AZ113" s="119">
        <f>_xll.DBRW(pFact,pCompany,AZ$3,AZ$1,$F$1,$A113,"Month")</f>
        <v>5002.2496866100028</v>
      </c>
      <c r="BA113" s="119"/>
      <c r="BB113" s="119">
        <f t="shared" si="160"/>
        <v>14342.655765999998</v>
      </c>
      <c r="BC113" s="119">
        <f t="shared" si="161"/>
        <v>20867.764000400002</v>
      </c>
      <c r="BD113" s="119">
        <f t="shared" si="162"/>
        <v>15365.76240322</v>
      </c>
      <c r="BE113" s="119">
        <f t="shared" si="163"/>
        <v>16499.788463740002</v>
      </c>
      <c r="BF113" s="121">
        <f>SUM(BB113:BE113)</f>
        <v>67075.970633360004</v>
      </c>
      <c r="BG113" s="119"/>
      <c r="BH113" s="119">
        <f>_xll.DBRW(pFact,pCompany,BH$3,BH$1,$F$1,$A113,"Month")</f>
        <v>2837</v>
      </c>
      <c r="BI113" s="119">
        <f>_xll.DBRW(pFact,pCompany,BI$3,BI$1,$F$1,$A113,"Month")</f>
        <v>2837</v>
      </c>
      <c r="BJ113" s="119">
        <f>_xll.DBRW(pFact,pCompany,BJ$3,BJ$1,$F$1,$A113,"Month")</f>
        <v>2837</v>
      </c>
      <c r="BK113" s="119">
        <f>_xll.DBRW(pFact,pCompany,BK$3,BK$1,$F$1,$A113,"Month")</f>
        <v>2837</v>
      </c>
      <c r="BL113" s="119">
        <f>_xll.DBRW(pFact,pCompany,BL$3,BL$1,$F$1,$A113,"Month")</f>
        <v>2837</v>
      </c>
      <c r="BM113" s="119">
        <f>_xll.DBRW(pFact,pCompany,BM$3,BM$1,$F$1,$A113,"Month")</f>
        <v>2837</v>
      </c>
      <c r="BN113" s="119">
        <f>_xll.DBRW(pFact,pCompany,BN$3,BN$1,$F$1,$A113,"Month")</f>
        <v>2837</v>
      </c>
      <c r="BO113" s="119">
        <f>_xll.DBRW(pFact,pCompany,BO$3,BO$1,$F$1,$A113,"Month")</f>
        <v>2837</v>
      </c>
      <c r="BP113" s="119">
        <f>_xll.DBRW(pFact,pCompany,BP$3,BP$1,$F$1,$A113,"Month")</f>
        <v>2837</v>
      </c>
      <c r="BQ113" s="119">
        <f>_xll.DBRW(pFact,pCompany,BQ$3,BQ$1,$F$1,$A113,"Month")</f>
        <v>2837</v>
      </c>
      <c r="BR113" s="119">
        <f>_xll.DBRW(pFact,pCompany,BR$3,BR$1,$F$1,$A113,"Month")</f>
        <v>2837.0811429999999</v>
      </c>
      <c r="BS113" s="119">
        <f>_xll.DBRW(pFact,pCompany,BS$3,BS$1,$F$1,$A113,"Month")</f>
        <v>2837</v>
      </c>
      <c r="BT113" s="119"/>
      <c r="BU113" s="119">
        <f t="shared" si="164"/>
        <v>8511</v>
      </c>
      <c r="BV113" s="119">
        <f t="shared" si="165"/>
        <v>8511</v>
      </c>
      <c r="BW113" s="119">
        <f t="shared" si="166"/>
        <v>8511</v>
      </c>
      <c r="BX113" s="119">
        <f t="shared" si="167"/>
        <v>8511.0811429999994</v>
      </c>
      <c r="BY113" s="121">
        <f>SUM(BU113:BX113)</f>
        <v>34044.081143000003</v>
      </c>
      <c r="BZ113" s="119"/>
      <c r="CA113" s="119">
        <f>_xll.DBRW(pFact,pCompany,CA$3,CA$1,$F$1,$A113,"Month")</f>
        <v>53730.241623250004</v>
      </c>
      <c r="CB113" s="119">
        <f>_xll.DBRW(pFact,pCompany,CB$3,CB$1,$F$1,$A113,"Month")</f>
        <v>0</v>
      </c>
      <c r="CC113" s="119">
        <f>_xll.DBRW(pFact,pCompany,CC$3,CC$1,$F$1,$A113,"Month")</f>
        <v>0</v>
      </c>
    </row>
    <row r="114" spans="1:81" ht="15" customHeight="1" outlineLevel="1" x14ac:dyDescent="0.25">
      <c r="A114" s="17" t="str">
        <f>_xll.DIMNM(pAccounts,_xll.DIMIX(pAccounts,$F114))</f>
        <v>884601</v>
      </c>
      <c r="B114" s="6" t="s">
        <v>184</v>
      </c>
      <c r="E114" s="17">
        <v>104</v>
      </c>
      <c r="F114" s="50" t="s">
        <v>185</v>
      </c>
      <c r="G114" s="119">
        <f>_xll.DBRW(pFact,pCompany,G$3,G$1,$F$1,$A114,"Month")</f>
        <v>3995.2546379399996</v>
      </c>
      <c r="H114" s="119">
        <f>_xll.DBRW(pFact,pCompany,H$3,H$1,$F$1,$A114,"Month")</f>
        <v>3952.3780765799997</v>
      </c>
      <c r="I114" s="119">
        <f>_xll.DBRW(pFact,pCompany,I$3,I$1,$F$1,$A114,"Month")</f>
        <v>5357.1459681699998</v>
      </c>
      <c r="J114" s="120"/>
      <c r="K114" s="121">
        <f>_xll.DBRW(pFact,pCompany,K$3,K$1,$F$1,$A114,"Month")</f>
        <v>-2247.4178490600002</v>
      </c>
      <c r="L114" s="119">
        <f>_xll.DBRW(pFact,pCompany,$K$3,L$1,$F$1,$A114,"Month")</f>
        <v>-2074.2789835599997</v>
      </c>
      <c r="M114" s="119">
        <f>_xll.DBRW(pFact,pCompany,M$3,M$1,$F$1,$A114,"Month")</f>
        <v>808.13883933999989</v>
      </c>
      <c r="N114" s="119">
        <f t="shared" si="154"/>
        <v>-173.13886550000052</v>
      </c>
      <c r="O114" s="110"/>
      <c r="P114" s="119">
        <f t="shared" si="98"/>
        <v>3109.7281191099996</v>
      </c>
      <c r="Q114" s="119">
        <f t="shared" si="99"/>
        <v>-4134.411496499999</v>
      </c>
      <c r="R114" s="119">
        <f t="shared" si="100"/>
        <v>2783.35398842</v>
      </c>
      <c r="S114" s="119">
        <f t="shared" si="155"/>
        <v>7244.1396156099981</v>
      </c>
      <c r="T114" s="119"/>
      <c r="U114" s="110"/>
      <c r="V114" s="119">
        <f>_xll.DBRW(pFact,pCompany,V$3,V$1,$F$1,$A114,"Month")</f>
        <v>5357.1459681699998</v>
      </c>
      <c r="W114" s="119">
        <f>_xll.DBRW(pFact,pCompany,W$3,W$1,$F$1,$A114,"Month")</f>
        <v>-2247.4178490600002</v>
      </c>
      <c r="X114" s="119">
        <f>_xll.DBRW(pFact,pCompany,X$3,X$1,$F$1,$A114,"Month")</f>
        <v>0</v>
      </c>
      <c r="Y114" s="119">
        <f>_xll.DBRW(pFact,pCompany,Y$3,Y$1,$F$1,$A114,"Month")</f>
        <v>0</v>
      </c>
      <c r="Z114" s="119">
        <f>_xll.DBRW(pFact,pCompany,Z$3,Z$1,$F$1,$A114,"Month")</f>
        <v>0</v>
      </c>
      <c r="AA114" s="119">
        <f>_xll.DBRW(pFact,pCompany,AA$3,AA$1,$F$1,$A114,"Month")</f>
        <v>0</v>
      </c>
      <c r="AB114" s="119">
        <f>_xll.DBRW(pFact,pCompany,AB$3,AB$1,$F$1,$A114,"Month")</f>
        <v>0</v>
      </c>
      <c r="AC114" s="119">
        <f>_xll.DBRW(pFact,pCompany,AC$3,AC$1,$F$1,$A114,"Month")</f>
        <v>0</v>
      </c>
      <c r="AD114" s="119">
        <f>_xll.DBRW(pFact,pCompany,AD$3,AD$1,$F$1,$A114,"Month")</f>
        <v>0</v>
      </c>
      <c r="AE114" s="119">
        <f>_xll.DBRW(pFact,pCompany,AE$3,AE$1,$F$1,$A114,"Month")</f>
        <v>0</v>
      </c>
      <c r="AF114" s="119">
        <f>_xll.DBRW(pFact,pCompany,AF$3,AF$1,$F$1,$A114,"Month")</f>
        <v>0</v>
      </c>
      <c r="AG114" s="119">
        <f>_xll.DBRW(pFact,pCompany,AG$3,AG$1,$F$1,$A114,"Month")</f>
        <v>0</v>
      </c>
      <c r="AH114" s="119"/>
      <c r="AI114" s="119">
        <f t="shared" si="156"/>
        <v>3109.7281191099996</v>
      </c>
      <c r="AJ114" s="119">
        <f t="shared" si="157"/>
        <v>0</v>
      </c>
      <c r="AK114" s="119">
        <f t="shared" si="158"/>
        <v>0</v>
      </c>
      <c r="AL114" s="119">
        <f t="shared" si="159"/>
        <v>0</v>
      </c>
      <c r="AM114" s="121">
        <f>SUM(AI114:AL114)</f>
        <v>3109.7281191099996</v>
      </c>
      <c r="AN114" s="110">
        <f t="shared" si="149"/>
        <v>0</v>
      </c>
      <c r="AO114" s="119">
        <f>_xll.DBRW(pFact,pCompany,AO$3,AO$1,$F$1,$A114,"Month")</f>
        <v>1975.2151490800002</v>
      </c>
      <c r="AP114" s="119">
        <f>_xll.DBRW(pFact,pCompany,AP$3,AP$1,$F$1,$A114,"Month")</f>
        <v>808.13883933999989</v>
      </c>
      <c r="AQ114" s="119">
        <f>_xll.DBRW(pFact,pCompany,AQ$3,AQ$1,$F$1,$A114,"Month")</f>
        <v>851.50496910000027</v>
      </c>
      <c r="AR114" s="119">
        <f>_xll.DBRW(pFact,pCompany,AR$3,AR$1,$F$1,$A114,"Month")</f>
        <v>897.05881428999999</v>
      </c>
      <c r="AS114" s="119">
        <f>_xll.DBRW(pFact,pCompany,AS$3,AS$1,$F$1,$A114,"Month")</f>
        <v>1257.4631386000001</v>
      </c>
      <c r="AT114" s="119">
        <f>_xll.DBRW(pFact,pCompany,AT$3,AT$1,$F$1,$A114,"Month")</f>
        <v>923.70466177999992</v>
      </c>
      <c r="AU114" s="119">
        <f>_xll.DBRW(pFact,pCompany,AU$3,AU$1,$F$1,$A114,"Month")</f>
        <v>1724.69862582</v>
      </c>
      <c r="AV114" s="119">
        <f>_xll.DBRW(pFact,pCompany,AV$3,AV$1,$F$1,$A114,"Month")</f>
        <v>585.46614805999957</v>
      </c>
      <c r="AW114" s="119">
        <f>_xll.DBRW(pFact,pCompany,AW$3,AW$1,$F$1,$A114,"Month")</f>
        <v>1034.7758423700006</v>
      </c>
      <c r="AX114" s="119">
        <f>_xll.DBRW(pFact,pCompany,AX$3,AX$1,$F$1,$A114,"Month")</f>
        <v>825.62499217999982</v>
      </c>
      <c r="AY114" s="119">
        <f>_xll.DBRW(pFact,pCompany,AY$3,AY$1,$F$1,$A114,"Month")</f>
        <v>3995.2546379399996</v>
      </c>
      <c r="AZ114" s="119">
        <f>_xll.DBRW(pFact,pCompany,AZ$3,AZ$1,$F$1,$A114,"Month")</f>
        <v>3952.3780765799997</v>
      </c>
      <c r="BA114" s="119"/>
      <c r="BB114" s="119">
        <f t="shared" si="160"/>
        <v>3634.8589575200003</v>
      </c>
      <c r="BC114" s="119">
        <f t="shared" si="161"/>
        <v>3078.2266146700003</v>
      </c>
      <c r="BD114" s="119">
        <f t="shared" si="162"/>
        <v>3344.9406162499999</v>
      </c>
      <c r="BE114" s="119">
        <f t="shared" si="163"/>
        <v>8773.2577066999984</v>
      </c>
      <c r="BF114" s="121">
        <f>SUM(BB114:BE114)</f>
        <v>18831.283895139997</v>
      </c>
      <c r="BG114" s="119"/>
      <c r="BH114" s="119">
        <f>_xll.DBRW(pFact,pCompany,BH$3,BH$1,$F$1,$A114,"Month")</f>
        <v>-2060.1325129399997</v>
      </c>
      <c r="BI114" s="119">
        <f>_xll.DBRW(pFact,pCompany,BI$3,BI$1,$F$1,$A114,"Month")</f>
        <v>-2074.2789835599997</v>
      </c>
      <c r="BJ114" s="119">
        <f>_xll.DBRW(pFact,pCompany,BJ$3,BJ$1,$F$1,$A114,"Month")</f>
        <v>-2174.2789835599997</v>
      </c>
      <c r="BK114" s="119">
        <f>_xll.DBRW(pFact,pCompany,BK$3,BK$1,$F$1,$A114,"Month")</f>
        <v>-2174.2789835599997</v>
      </c>
      <c r="BL114" s="119">
        <f>_xll.DBRW(pFact,pCompany,BL$3,BL$1,$F$1,$A114,"Month")</f>
        <v>-2174.2789835599997</v>
      </c>
      <c r="BM114" s="119">
        <f>_xll.DBRW(pFact,pCompany,BM$3,BM$1,$F$1,$A114,"Month")</f>
        <v>-2174.2789835599997</v>
      </c>
      <c r="BN114" s="119">
        <f>_xll.DBRW(pFact,pCompany,BN$3,BN$1,$F$1,$A114,"Month")</f>
        <v>-2562.3634595599997</v>
      </c>
      <c r="BO114" s="119">
        <f>_xll.DBRW(pFact,pCompany,BO$3,BO$1,$F$1,$A114,"Month")</f>
        <v>-2562.3634595599997</v>
      </c>
      <c r="BP114" s="119">
        <f>_xll.DBRW(pFact,pCompany,BP$3,BP$1,$F$1,$A114,"Month")</f>
        <v>-2562.3634595599997</v>
      </c>
      <c r="BQ114" s="119">
        <f>_xll.DBRW(pFact,pCompany,BQ$3,BQ$1,$F$1,$A114,"Month")</f>
        <v>-2740.8780595600001</v>
      </c>
      <c r="BR114" s="119">
        <f>_xll.DBRW(pFact,pCompany,BR$3,BR$1,$F$1,$A114,"Month")</f>
        <v>-2740.7969165599998</v>
      </c>
      <c r="BS114" s="119">
        <f>_xll.DBRW(pFact,pCompany,BS$3,BS$1,$F$1,$A114,"Month")</f>
        <v>-2740.8780595600001</v>
      </c>
      <c r="BT114" s="119"/>
      <c r="BU114" s="119">
        <f t="shared" si="164"/>
        <v>-6308.6904800599987</v>
      </c>
      <c r="BV114" s="119">
        <f t="shared" si="165"/>
        <v>-6522.8369506799991</v>
      </c>
      <c r="BW114" s="119">
        <f t="shared" si="166"/>
        <v>-7687.090378679999</v>
      </c>
      <c r="BX114" s="119">
        <f t="shared" si="167"/>
        <v>-8222.5530356800009</v>
      </c>
      <c r="BY114" s="121">
        <f>SUM(BU114:BX114)</f>
        <v>-28741.170845099998</v>
      </c>
      <c r="BZ114" s="119"/>
      <c r="CA114" s="119">
        <f>_xll.DBRW(pFact,pCompany,CA$3,CA$1,$F$1,$A114,"Month")</f>
        <v>66738.126481330008</v>
      </c>
      <c r="CB114" s="119">
        <f>_xll.DBRW(pFact,pCompany,CB$3,CB$1,$F$1,$A114,"Month")</f>
        <v>45991.208987940001</v>
      </c>
      <c r="CC114" s="119">
        <f>_xll.DBRW(pFact,pCompany,CC$3,CC$1,$F$1,$A114,"Month")</f>
        <v>0</v>
      </c>
    </row>
    <row r="115" spans="1:81" ht="15" customHeight="1" x14ac:dyDescent="0.25">
      <c r="A115" s="17" t="str">
        <f>_xll.DIMNM(pAccounts,_xll.DIMIX(pAccounts,$F115))</f>
        <v>Data &amp; Telecoms</v>
      </c>
      <c r="E115" s="17">
        <v>105</v>
      </c>
      <c r="F115" s="21" t="s">
        <v>186</v>
      </c>
      <c r="G115" s="109">
        <f>_xll.DBRW(pFact,pCompany,G$3,G$1,$F$1,$A115,"Month")</f>
        <v>4401.1204124300048</v>
      </c>
      <c r="H115" s="109">
        <f>_xll.DBRW(pFact,pCompany,H$3,H$1,$F$1,$A115,"Month")</f>
        <v>8565.9299945999974</v>
      </c>
      <c r="I115" s="109">
        <f>_xll.DBRW(pFact,pCompany,I$3,I$1,$F$1,$A115,"Month")</f>
        <v>4662.4074284100006</v>
      </c>
      <c r="J115" s="110"/>
      <c r="K115" s="111">
        <f>_xll.DBRW(pFact,pCompany,K$3,K$1,$F$1,$A115,"Month")</f>
        <v>5071.6632103200009</v>
      </c>
      <c r="L115" s="109">
        <f>_xll.DBRW(pFact,pCompany,$K$3,L$1,$F$1,$A115,"Month")</f>
        <v>-2399.9128238504436</v>
      </c>
      <c r="M115" s="109">
        <f>_xll.DBRW(pFact,pCompany,M$3,M$1,$F$1,$A115,"Month")</f>
        <v>-3387.879024939999</v>
      </c>
      <c r="N115" s="109">
        <f t="shared" si="154"/>
        <v>7471.5760341704445</v>
      </c>
      <c r="O115" s="110"/>
      <c r="P115" s="109">
        <f t="shared" si="98"/>
        <v>9734.0706387300015</v>
      </c>
      <c r="Q115" s="109">
        <f t="shared" si="99"/>
        <v>-4791.3840546318352</v>
      </c>
      <c r="R115" s="109">
        <f t="shared" si="100"/>
        <v>-2995.1849375700003</v>
      </c>
      <c r="S115" s="109">
        <f t="shared" si="155"/>
        <v>14525.454693361837</v>
      </c>
      <c r="T115" s="109"/>
      <c r="U115" s="110"/>
      <c r="V115" s="109">
        <f>_xll.DBRW(pFact,pCompany,V$3,V$1,$F$1,$A115,"Month")</f>
        <v>4662.4074284100006</v>
      </c>
      <c r="W115" s="109">
        <f>_xll.DBRW(pFact,pCompany,W$3,W$1,$F$1,$A115,"Month")</f>
        <v>5071.6632103200009</v>
      </c>
      <c r="X115" s="109">
        <f>_xll.DBRW(pFact,pCompany,X$3,X$1,$F$1,$A115,"Month")</f>
        <v>0</v>
      </c>
      <c r="Y115" s="109">
        <f>_xll.DBRW(pFact,pCompany,Y$3,Y$1,$F$1,$A115,"Month")</f>
        <v>0</v>
      </c>
      <c r="Z115" s="109">
        <f>_xll.DBRW(pFact,pCompany,Z$3,Z$1,$F$1,$A115,"Month")</f>
        <v>0</v>
      </c>
      <c r="AA115" s="109">
        <f>_xll.DBRW(pFact,pCompany,AA$3,AA$1,$F$1,$A115,"Month")</f>
        <v>0</v>
      </c>
      <c r="AB115" s="109">
        <f>_xll.DBRW(pFact,pCompany,AB$3,AB$1,$F$1,$A115,"Month")</f>
        <v>0</v>
      </c>
      <c r="AC115" s="109">
        <f>_xll.DBRW(pFact,pCompany,AC$3,AC$1,$F$1,$A115,"Month")</f>
        <v>0</v>
      </c>
      <c r="AD115" s="109">
        <f>_xll.DBRW(pFact,pCompany,AD$3,AD$1,$F$1,$A115,"Month")</f>
        <v>0</v>
      </c>
      <c r="AE115" s="109">
        <f>_xll.DBRW(pFact,pCompany,AE$3,AE$1,$F$1,$A115,"Month")</f>
        <v>0</v>
      </c>
      <c r="AF115" s="109">
        <f>_xll.DBRW(pFact,pCompany,AF$3,AF$1,$F$1,$A115,"Month")</f>
        <v>0</v>
      </c>
      <c r="AG115" s="109">
        <f>_xll.DBRW(pFact,pCompany,AG$3,AG$1,$F$1,$A115,"Month")</f>
        <v>0</v>
      </c>
      <c r="AH115" s="109"/>
      <c r="AI115" s="109">
        <f t="shared" si="156"/>
        <v>9734.0706387300015</v>
      </c>
      <c r="AJ115" s="109">
        <f t="shared" si="157"/>
        <v>0</v>
      </c>
      <c r="AK115" s="109">
        <f t="shared" si="158"/>
        <v>0</v>
      </c>
      <c r="AL115" s="109">
        <f t="shared" si="159"/>
        <v>0</v>
      </c>
      <c r="AM115" s="111">
        <f>(AM116+AM117)</f>
        <v>9734.0706387299997</v>
      </c>
      <c r="AN115" s="110">
        <f t="shared" si="149"/>
        <v>0</v>
      </c>
      <c r="AO115" s="109">
        <f>_xll.DBRW(pFact,pCompany,AO$3,AO$1,$F$1,$A115,"Month")</f>
        <v>392.69408736999867</v>
      </c>
      <c r="AP115" s="109">
        <f>_xll.DBRW(pFact,pCompany,AP$3,AP$1,$F$1,$A115,"Month")</f>
        <v>-3387.879024939999</v>
      </c>
      <c r="AQ115" s="109">
        <f>_xll.DBRW(pFact,pCompany,AQ$3,AQ$1,$F$1,$A115,"Month")</f>
        <v>-1008.8233868699981</v>
      </c>
      <c r="AR115" s="109">
        <f>_xll.DBRW(pFact,pCompany,AR$3,AR$1,$F$1,$A115,"Month")</f>
        <v>-7878.1234929099992</v>
      </c>
      <c r="AS115" s="109">
        <f>_xll.DBRW(pFact,pCompany,AS$3,AS$1,$F$1,$A115,"Month")</f>
        <v>-5080.9713911499957</v>
      </c>
      <c r="AT115" s="109">
        <f>_xll.DBRW(pFact,pCompany,AT$3,AT$1,$F$1,$A115,"Month")</f>
        <v>-5973.5558619999993</v>
      </c>
      <c r="AU115" s="109">
        <f>_xll.DBRW(pFact,pCompany,AU$3,AU$1,$F$1,$A115,"Month")</f>
        <v>-2250.0460146100036</v>
      </c>
      <c r="AV115" s="109">
        <f>_xll.DBRW(pFact,pCompany,AV$3,AV$1,$F$1,$A115,"Month")</f>
        <v>-3451.3692217300036</v>
      </c>
      <c r="AW115" s="109">
        <f>_xll.DBRW(pFact,pCompany,AW$3,AW$1,$F$1,$A115,"Month")</f>
        <v>-1608.8018609199989</v>
      </c>
      <c r="AX115" s="109">
        <f>_xll.DBRW(pFact,pCompany,AX$3,AX$1,$F$1,$A115,"Month")</f>
        <v>-1813.4958556599977</v>
      </c>
      <c r="AY115" s="109">
        <f>_xll.DBRW(pFact,pCompany,AY$3,AY$1,$F$1,$A115,"Month")</f>
        <v>4401.1204124300048</v>
      </c>
      <c r="AZ115" s="109">
        <f>_xll.DBRW(pFact,pCompany,AZ$3,AZ$1,$F$1,$A115,"Month")</f>
        <v>8565.9299945999974</v>
      </c>
      <c r="BA115" s="109"/>
      <c r="BB115" s="109">
        <f t="shared" si="160"/>
        <v>-4004.0083244399984</v>
      </c>
      <c r="BC115" s="109">
        <f t="shared" si="161"/>
        <v>-18932.650746059997</v>
      </c>
      <c r="BD115" s="109">
        <f t="shared" si="162"/>
        <v>-7310.2170972600061</v>
      </c>
      <c r="BE115" s="109">
        <f t="shared" si="163"/>
        <v>11153.554551370005</v>
      </c>
      <c r="BF115" s="111">
        <f>(BF116+BF117)</f>
        <v>-19093.32161639</v>
      </c>
      <c r="BG115" s="109"/>
      <c r="BH115" s="109">
        <f>_xll.DBRW(pFact,pCompany,BH$3,BH$1,$F$1,$A115,"Month")</f>
        <v>-2391.4712307813916</v>
      </c>
      <c r="BI115" s="109">
        <f>_xll.DBRW(pFact,pCompany,BI$3,BI$1,$F$1,$A115,"Month")</f>
        <v>-2399.9128238504436</v>
      </c>
      <c r="BJ115" s="109">
        <f>_xll.DBRW(pFact,pCompany,BJ$3,BJ$1,$F$1,$A115,"Month")</f>
        <v>-2287.2494351618643</v>
      </c>
      <c r="BK115" s="109">
        <f>_xll.DBRW(pFact,pCompany,BK$3,BK$1,$F$1,$A115,"Month")</f>
        <v>-2286.2713942300006</v>
      </c>
      <c r="BL115" s="109">
        <f>_xll.DBRW(pFact,pCompany,BL$3,BL$1,$F$1,$A115,"Month")</f>
        <v>-2288.5144322000006</v>
      </c>
      <c r="BM115" s="109">
        <f>_xll.DBRW(pFact,pCompany,BM$3,BM$1,$F$1,$A115,"Month")</f>
        <v>-2287.8342329600009</v>
      </c>
      <c r="BN115" s="109">
        <f>_xll.DBRW(pFact,pCompany,BN$3,BN$1,$F$1,$A115,"Month")</f>
        <v>-2287.542719</v>
      </c>
      <c r="BO115" s="109">
        <f>_xll.DBRW(pFact,pCompany,BO$3,BO$1,$F$1,$A115,"Month")</f>
        <v>-2287.9637947199999</v>
      </c>
      <c r="BP115" s="109">
        <f>_xll.DBRW(pFact,pCompany,BP$3,BP$1,$F$1,$A115,"Month")</f>
        <v>-2287.7775496900003</v>
      </c>
      <c r="BQ115" s="109">
        <f>_xll.DBRW(pFact,pCompany,BQ$3,BQ$1,$F$1,$A115,"Month")</f>
        <v>-2547.4189544700012</v>
      </c>
      <c r="BR115" s="109">
        <f>_xll.DBRW(pFact,pCompany,BR$3,BR$1,$F$1,$A115,"Month")</f>
        <v>-2547.3295469600016</v>
      </c>
      <c r="BS115" s="109">
        <f>_xll.DBRW(pFact,pCompany,BS$3,BS$1,$F$1,$A115,"Month")</f>
        <v>-2547.4513449100004</v>
      </c>
      <c r="BT115" s="109"/>
      <c r="BU115" s="109">
        <f t="shared" si="164"/>
        <v>-7078.6334897936995</v>
      </c>
      <c r="BV115" s="109">
        <f t="shared" si="165"/>
        <v>-6862.6200593900021</v>
      </c>
      <c r="BW115" s="109">
        <f t="shared" si="166"/>
        <v>-6863.2840634100003</v>
      </c>
      <c r="BX115" s="109">
        <f t="shared" si="167"/>
        <v>-7642.1998463400032</v>
      </c>
      <c r="BY115" s="111">
        <f>(BY116+BY117)</f>
        <v>-28446.737458933698</v>
      </c>
      <c r="BZ115" s="109"/>
      <c r="CA115" s="109">
        <f>_xll.DBRW(pFact,pCompany,CA$3,CA$1,$F$1,$A115,"Month")</f>
        <v>-26984.955498589985</v>
      </c>
      <c r="CB115" s="109">
        <f>_xll.DBRW(pFact,pCompany,CB$3,CB$1,$F$1,$A115,"Month")</f>
        <v>130621.47733615001</v>
      </c>
      <c r="CC115" s="109">
        <f>_xll.DBRW(pFact,pCompany,CC$3,CC$1,$F$1,$A115,"Month")</f>
        <v>0</v>
      </c>
    </row>
    <row r="116" spans="1:81" ht="15" customHeight="1" outlineLevel="1" x14ac:dyDescent="0.25">
      <c r="A116" s="17" t="str">
        <f>_xll.DIMNM(pAccounts,_xll.DIMIX(pAccounts,$F116))</f>
        <v>L1_Data Line</v>
      </c>
      <c r="B116" s="6" t="s">
        <v>187</v>
      </c>
      <c r="E116" s="17">
        <v>106</v>
      </c>
      <c r="F116" s="50" t="s">
        <v>188</v>
      </c>
      <c r="G116" s="119">
        <f>_xll.DBRW(pFact,pCompany,G$3,G$1,$F$1,$A116,"Month")</f>
        <v>-2236.5148461999943</v>
      </c>
      <c r="H116" s="119">
        <f>_xll.DBRW(pFact,pCompany,H$3,H$1,$F$1,$A116,"Month")</f>
        <v>-1564.5099843700013</v>
      </c>
      <c r="I116" s="119">
        <f>_xll.DBRW(pFact,pCompany,I$3,I$1,$F$1,$A116,"Month")</f>
        <v>779.3337806200002</v>
      </c>
      <c r="J116" s="120"/>
      <c r="K116" s="121">
        <f>_xll.DBRW(pFact,pCompany,K$3,K$1,$F$1,$A116,"Month")</f>
        <v>-1695.5195455199992</v>
      </c>
      <c r="L116" s="119">
        <f>_xll.DBRW(pFact,pCompany,$K$3,L$1,$F$1,$A116,"Month")</f>
        <v>-8027.1421338499986</v>
      </c>
      <c r="M116" s="119">
        <f>_xll.DBRW(pFact,pCompany,M$3,M$1,$F$1,$A116,"Month")</f>
        <v>-7952.0410185799992</v>
      </c>
      <c r="N116" s="119">
        <f t="shared" si="154"/>
        <v>6331.6225883299994</v>
      </c>
      <c r="O116" s="110"/>
      <c r="P116" s="119">
        <f t="shared" si="98"/>
        <v>-916.18576489999896</v>
      </c>
      <c r="Q116" s="119">
        <f t="shared" si="99"/>
        <v>-16044.082948099998</v>
      </c>
      <c r="R116" s="119">
        <f t="shared" si="100"/>
        <v>-11154.72541791</v>
      </c>
      <c r="S116" s="119">
        <f t="shared" si="155"/>
        <v>15127.897183199999</v>
      </c>
      <c r="T116" s="119"/>
      <c r="U116" s="110"/>
      <c r="V116" s="119">
        <f>_xll.DBRW(pFact,pCompany,V$3,V$1,$F$1,$A116,"Month")</f>
        <v>779.3337806200002</v>
      </c>
      <c r="W116" s="119">
        <f>_xll.DBRW(pFact,pCompany,W$3,W$1,$F$1,$A116,"Month")</f>
        <v>-1695.5195455199992</v>
      </c>
      <c r="X116" s="119">
        <f>_xll.DBRW(pFact,pCompany,X$3,X$1,$F$1,$A116,"Month")</f>
        <v>0</v>
      </c>
      <c r="Y116" s="119">
        <f>_xll.DBRW(pFact,pCompany,Y$3,Y$1,$F$1,$A116,"Month")</f>
        <v>0</v>
      </c>
      <c r="Z116" s="119">
        <f>_xll.DBRW(pFact,pCompany,Z$3,Z$1,$F$1,$A116,"Month")</f>
        <v>0</v>
      </c>
      <c r="AA116" s="119">
        <f>_xll.DBRW(pFact,pCompany,AA$3,AA$1,$F$1,$A116,"Month")</f>
        <v>0</v>
      </c>
      <c r="AB116" s="119">
        <f>_xll.DBRW(pFact,pCompany,AB$3,AB$1,$F$1,$A116,"Month")</f>
        <v>0</v>
      </c>
      <c r="AC116" s="119">
        <f>_xll.DBRW(pFact,pCompany,AC$3,AC$1,$F$1,$A116,"Month")</f>
        <v>0</v>
      </c>
      <c r="AD116" s="119">
        <f>_xll.DBRW(pFact,pCompany,AD$3,AD$1,$F$1,$A116,"Month")</f>
        <v>0</v>
      </c>
      <c r="AE116" s="119">
        <f>_xll.DBRW(pFact,pCompany,AE$3,AE$1,$F$1,$A116,"Month")</f>
        <v>0</v>
      </c>
      <c r="AF116" s="119">
        <f>_xll.DBRW(pFact,pCompany,AF$3,AF$1,$F$1,$A116,"Month")</f>
        <v>0</v>
      </c>
      <c r="AG116" s="119">
        <f>_xll.DBRW(pFact,pCompany,AG$3,AG$1,$F$1,$A116,"Month")</f>
        <v>0</v>
      </c>
      <c r="AH116" s="119"/>
      <c r="AI116" s="119">
        <f t="shared" si="156"/>
        <v>-916.18576489999896</v>
      </c>
      <c r="AJ116" s="119">
        <f t="shared" si="157"/>
        <v>0</v>
      </c>
      <c r="AK116" s="119">
        <f t="shared" si="158"/>
        <v>0</v>
      </c>
      <c r="AL116" s="119">
        <f t="shared" si="159"/>
        <v>0</v>
      </c>
      <c r="AM116" s="121">
        <f>SUM(AI116:AL116)</f>
        <v>-916.18576489999896</v>
      </c>
      <c r="AN116" s="110">
        <f t="shared" si="149"/>
        <v>0</v>
      </c>
      <c r="AO116" s="119">
        <f>_xll.DBRW(pFact,pCompany,AO$3,AO$1,$F$1,$A116,"Month")</f>
        <v>-3202.6843993300008</v>
      </c>
      <c r="AP116" s="119">
        <f>_xll.DBRW(pFact,pCompany,AP$3,AP$1,$F$1,$A116,"Month")</f>
        <v>-7952.0410185799992</v>
      </c>
      <c r="AQ116" s="119">
        <f>_xll.DBRW(pFact,pCompany,AQ$3,AQ$1,$F$1,$A116,"Month")</f>
        <v>-5793.746374479997</v>
      </c>
      <c r="AR116" s="119">
        <f>_xll.DBRW(pFact,pCompany,AR$3,AR$1,$F$1,$A116,"Month")</f>
        <v>-11840.44995452</v>
      </c>
      <c r="AS116" s="119">
        <f>_xll.DBRW(pFact,pCompany,AS$3,AS$1,$F$1,$A116,"Month")</f>
        <v>-9608.4098554099965</v>
      </c>
      <c r="AT116" s="119">
        <f>_xll.DBRW(pFact,pCompany,AT$3,AT$1,$F$1,$A116,"Month")</f>
        <v>-8004.5036506999986</v>
      </c>
      <c r="AU116" s="119">
        <f>_xll.DBRW(pFact,pCompany,AU$3,AU$1,$F$1,$A116,"Month")</f>
        <v>-5196.6373415000035</v>
      </c>
      <c r="AV116" s="119">
        <f>_xll.DBRW(pFact,pCompany,AV$3,AV$1,$F$1,$A116,"Month")</f>
        <v>-6460.6494629900026</v>
      </c>
      <c r="AW116" s="119">
        <f>_xll.DBRW(pFact,pCompany,AW$3,AW$1,$F$1,$A116,"Month")</f>
        <v>-5850.831936309999</v>
      </c>
      <c r="AX116" s="119">
        <f>_xll.DBRW(pFact,pCompany,AX$3,AX$1,$F$1,$A116,"Month")</f>
        <v>-6085.2728331899998</v>
      </c>
      <c r="AY116" s="119">
        <f>_xll.DBRW(pFact,pCompany,AY$3,AY$1,$F$1,$A116,"Month")</f>
        <v>-2236.5148461999943</v>
      </c>
      <c r="AZ116" s="119">
        <f>_xll.DBRW(pFact,pCompany,AZ$3,AZ$1,$F$1,$A116,"Month")</f>
        <v>-1564.5099843700013</v>
      </c>
      <c r="BA116" s="119"/>
      <c r="BB116" s="119">
        <f t="shared" si="160"/>
        <v>-16948.471792389995</v>
      </c>
      <c r="BC116" s="119">
        <f t="shared" si="161"/>
        <v>-29453.363460629997</v>
      </c>
      <c r="BD116" s="119">
        <f t="shared" si="162"/>
        <v>-17508.118740800004</v>
      </c>
      <c r="BE116" s="119">
        <f t="shared" si="163"/>
        <v>-9886.297663759995</v>
      </c>
      <c r="BF116" s="121">
        <f>SUM(BB116:BE116)</f>
        <v>-73796.251657579996</v>
      </c>
      <c r="BG116" s="119"/>
      <c r="BH116" s="119">
        <f>_xll.DBRW(pFact,pCompany,BH$3,BH$1,$F$1,$A116,"Month")</f>
        <v>-8016.9408142499997</v>
      </c>
      <c r="BI116" s="119">
        <f>_xll.DBRW(pFact,pCompany,BI$3,BI$1,$F$1,$A116,"Month")</f>
        <v>-8027.1421338499986</v>
      </c>
      <c r="BJ116" s="119">
        <f>_xll.DBRW(pFact,pCompany,BJ$3,BJ$1,$F$1,$A116,"Month")</f>
        <v>-7766.0139763799998</v>
      </c>
      <c r="BK116" s="119">
        <f>_xll.DBRW(pFact,pCompany,BK$3,BK$1,$F$1,$A116,"Month")</f>
        <v>-7763.5684981600007</v>
      </c>
      <c r="BL116" s="119">
        <f>_xll.DBRW(pFact,pCompany,BL$3,BL$1,$F$1,$A116,"Month")</f>
        <v>-7765.8115361300006</v>
      </c>
      <c r="BM116" s="119">
        <f>_xll.DBRW(pFact,pCompany,BM$3,BM$1,$F$1,$A116,"Month")</f>
        <v>-7765.131336890001</v>
      </c>
      <c r="BN116" s="119">
        <f>_xll.DBRW(pFact,pCompany,BN$3,BN$1,$F$1,$A116,"Month")</f>
        <v>-7764.8398229300001</v>
      </c>
      <c r="BO116" s="119">
        <f>_xll.DBRW(pFact,pCompany,BO$3,BO$1,$F$1,$A116,"Month")</f>
        <v>-7765.2608986499999</v>
      </c>
      <c r="BP116" s="119">
        <f>_xll.DBRW(pFact,pCompany,BP$3,BP$1,$F$1,$A116,"Month")</f>
        <v>-7765.0746536200004</v>
      </c>
      <c r="BQ116" s="119">
        <f>_xll.DBRW(pFact,pCompany,BQ$3,BQ$1,$F$1,$A116,"Month")</f>
        <v>-7967.9159584000008</v>
      </c>
      <c r="BR116" s="119">
        <f>_xll.DBRW(pFact,pCompany,BR$3,BR$1,$F$1,$A116,"Month")</f>
        <v>-7967.9076938900007</v>
      </c>
      <c r="BS116" s="119">
        <f>_xll.DBRW(pFact,pCompany,BS$3,BS$1,$F$1,$A116,"Month")</f>
        <v>-7967.9483488400001</v>
      </c>
      <c r="BT116" s="119"/>
      <c r="BU116" s="119">
        <f t="shared" si="164"/>
        <v>-23810.09692448</v>
      </c>
      <c r="BV116" s="119">
        <f t="shared" si="165"/>
        <v>-23294.51137118</v>
      </c>
      <c r="BW116" s="119">
        <f t="shared" si="166"/>
        <v>-23295.1753752</v>
      </c>
      <c r="BX116" s="119">
        <f t="shared" si="167"/>
        <v>-23903.772001130001</v>
      </c>
      <c r="BY116" s="121">
        <f>SUM(BU116:BX116)</f>
        <v>-94303.555671989991</v>
      </c>
      <c r="BZ116" s="119"/>
      <c r="CA116" s="119">
        <f>_xll.DBRW(pFact,pCompany,CA$3,CA$1,$F$1,$A116,"Month")</f>
        <v>-59143.589029219991</v>
      </c>
      <c r="CB116" s="119">
        <f>_xll.DBRW(pFact,pCompany,CB$3,CB$1,$F$1,$A116,"Month")</f>
        <v>31352.067639880002</v>
      </c>
      <c r="CC116" s="119">
        <f>_xll.DBRW(pFact,pCompany,CC$3,CC$1,$F$1,$A116,"Month")</f>
        <v>0</v>
      </c>
    </row>
    <row r="117" spans="1:81" ht="15" customHeight="1" outlineLevel="1" x14ac:dyDescent="0.25">
      <c r="A117" s="17" t="str">
        <f>_xll.DIMNM(pAccounts,_xll.DIMIX(pAccounts,$F117))</f>
        <v>881801</v>
      </c>
      <c r="B117" s="6" t="s">
        <v>189</v>
      </c>
      <c r="E117" s="17">
        <v>107</v>
      </c>
      <c r="F117" s="50" t="s">
        <v>190</v>
      </c>
      <c r="G117" s="119">
        <f>_xll.DBRW(pFact,pCompany,G$3,G$1,$F$1,$A117,"Month")</f>
        <v>6637.635258629999</v>
      </c>
      <c r="H117" s="119">
        <f>_xll.DBRW(pFact,pCompany,H$3,H$1,$F$1,$A117,"Month")</f>
        <v>10130.439978969998</v>
      </c>
      <c r="I117" s="119">
        <f>_xll.DBRW(pFact,pCompany,I$3,I$1,$F$1,$A117,"Month")</f>
        <v>3883.07364779</v>
      </c>
      <c r="J117" s="120"/>
      <c r="K117" s="121">
        <f>_xll.DBRW(pFact,pCompany,K$3,K$1,$F$1,$A117,"Month")</f>
        <v>6767.18275584</v>
      </c>
      <c r="L117" s="119">
        <f>_xll.DBRW(pFact,pCompany,$K$3,L$1,$F$1,$A117,"Month")</f>
        <v>5627.229309999555</v>
      </c>
      <c r="M117" s="119">
        <f>_xll.DBRW(pFact,pCompany,M$3,M$1,$F$1,$A117,"Month")</f>
        <v>4564.1619936400002</v>
      </c>
      <c r="N117" s="119">
        <f t="shared" si="154"/>
        <v>1139.9534458404451</v>
      </c>
      <c r="O117" s="110"/>
      <c r="P117" s="119">
        <f t="shared" si="98"/>
        <v>10650.256403629999</v>
      </c>
      <c r="Q117" s="119">
        <f t="shared" si="99"/>
        <v>11252.698893468163</v>
      </c>
      <c r="R117" s="119">
        <f t="shared" si="100"/>
        <v>8159.5404803399997</v>
      </c>
      <c r="S117" s="119">
        <f t="shared" si="155"/>
        <v>-602.44248983816397</v>
      </c>
      <c r="T117" s="119"/>
      <c r="U117" s="110"/>
      <c r="V117" s="119">
        <f>_xll.DBRW(pFact,pCompany,V$3,V$1,$F$1,$A117,"Month")</f>
        <v>3883.07364779</v>
      </c>
      <c r="W117" s="119">
        <f>_xll.DBRW(pFact,pCompany,W$3,W$1,$F$1,$A117,"Month")</f>
        <v>6767.18275584</v>
      </c>
      <c r="X117" s="119">
        <f>_xll.DBRW(pFact,pCompany,X$3,X$1,$F$1,$A117,"Month")</f>
        <v>0</v>
      </c>
      <c r="Y117" s="119">
        <f>_xll.DBRW(pFact,pCompany,Y$3,Y$1,$F$1,$A117,"Month")</f>
        <v>0</v>
      </c>
      <c r="Z117" s="119">
        <f>_xll.DBRW(pFact,pCompany,Z$3,Z$1,$F$1,$A117,"Month")</f>
        <v>0</v>
      </c>
      <c r="AA117" s="119">
        <f>_xll.DBRW(pFact,pCompany,AA$3,AA$1,$F$1,$A117,"Month")</f>
        <v>0</v>
      </c>
      <c r="AB117" s="119">
        <f>_xll.DBRW(pFact,pCompany,AB$3,AB$1,$F$1,$A117,"Month")</f>
        <v>0</v>
      </c>
      <c r="AC117" s="119">
        <f>_xll.DBRW(pFact,pCompany,AC$3,AC$1,$F$1,$A117,"Month")</f>
        <v>0</v>
      </c>
      <c r="AD117" s="119">
        <f>_xll.DBRW(pFact,pCompany,AD$3,AD$1,$F$1,$A117,"Month")</f>
        <v>0</v>
      </c>
      <c r="AE117" s="119">
        <f>_xll.DBRW(pFact,pCompany,AE$3,AE$1,$F$1,$A117,"Month")</f>
        <v>0</v>
      </c>
      <c r="AF117" s="119">
        <f>_xll.DBRW(pFact,pCompany,AF$3,AF$1,$F$1,$A117,"Month")</f>
        <v>0</v>
      </c>
      <c r="AG117" s="119">
        <f>_xll.DBRW(pFact,pCompany,AG$3,AG$1,$F$1,$A117,"Month")</f>
        <v>0</v>
      </c>
      <c r="AH117" s="119"/>
      <c r="AI117" s="119">
        <f t="shared" si="156"/>
        <v>10650.256403629999</v>
      </c>
      <c r="AJ117" s="119">
        <f t="shared" si="157"/>
        <v>0</v>
      </c>
      <c r="AK117" s="119">
        <f t="shared" si="158"/>
        <v>0</v>
      </c>
      <c r="AL117" s="119">
        <f t="shared" si="159"/>
        <v>0</v>
      </c>
      <c r="AM117" s="121">
        <f>SUM(AI117:AL117)</f>
        <v>10650.256403629999</v>
      </c>
      <c r="AN117" s="110">
        <f t="shared" si="149"/>
        <v>0</v>
      </c>
      <c r="AO117" s="119">
        <f>_xll.DBRW(pFact,pCompany,AO$3,AO$1,$F$1,$A117,"Month")</f>
        <v>3595.3784866999995</v>
      </c>
      <c r="AP117" s="119">
        <f>_xll.DBRW(pFact,pCompany,AP$3,AP$1,$F$1,$A117,"Month")</f>
        <v>4564.1619936400002</v>
      </c>
      <c r="AQ117" s="119">
        <f>_xll.DBRW(pFact,pCompany,AQ$3,AQ$1,$F$1,$A117,"Month")</f>
        <v>4784.9229876099989</v>
      </c>
      <c r="AR117" s="119">
        <f>_xll.DBRW(pFact,pCompany,AR$3,AR$1,$F$1,$A117,"Month")</f>
        <v>3962.3264616100009</v>
      </c>
      <c r="AS117" s="119">
        <f>_xll.DBRW(pFact,pCompany,AS$3,AS$1,$F$1,$A117,"Month")</f>
        <v>4527.4384642600007</v>
      </c>
      <c r="AT117" s="119">
        <f>_xll.DBRW(pFact,pCompany,AT$3,AT$1,$F$1,$A117,"Month")</f>
        <v>2030.9477886999991</v>
      </c>
      <c r="AU117" s="119">
        <f>_xll.DBRW(pFact,pCompany,AU$3,AU$1,$F$1,$A117,"Month")</f>
        <v>2946.5913268899999</v>
      </c>
      <c r="AV117" s="119">
        <f>_xll.DBRW(pFact,pCompany,AV$3,AV$1,$F$1,$A117,"Month")</f>
        <v>3009.280241259999</v>
      </c>
      <c r="AW117" s="119">
        <f>_xll.DBRW(pFact,pCompany,AW$3,AW$1,$F$1,$A117,"Month")</f>
        <v>4242.0300753900001</v>
      </c>
      <c r="AX117" s="119">
        <f>_xll.DBRW(pFact,pCompany,AX$3,AX$1,$F$1,$A117,"Month")</f>
        <v>4271.7769775300021</v>
      </c>
      <c r="AY117" s="119">
        <f>_xll.DBRW(pFact,pCompany,AY$3,AY$1,$F$1,$A117,"Month")</f>
        <v>6637.635258629999</v>
      </c>
      <c r="AZ117" s="119">
        <f>_xll.DBRW(pFact,pCompany,AZ$3,AZ$1,$F$1,$A117,"Month")</f>
        <v>10130.439978969998</v>
      </c>
      <c r="BA117" s="119"/>
      <c r="BB117" s="119">
        <f t="shared" si="160"/>
        <v>12944.463467949998</v>
      </c>
      <c r="BC117" s="119">
        <f t="shared" si="161"/>
        <v>10520.712714570001</v>
      </c>
      <c r="BD117" s="119">
        <f t="shared" si="162"/>
        <v>10197.901643539999</v>
      </c>
      <c r="BE117" s="119">
        <f t="shared" si="163"/>
        <v>21039.852215129999</v>
      </c>
      <c r="BF117" s="121">
        <f>SUM(BB117:BE117)</f>
        <v>54702.930041189997</v>
      </c>
      <c r="BG117" s="119"/>
      <c r="BH117" s="119">
        <f>_xll.DBRW(pFact,pCompany,BH$3,BH$1,$F$1,$A117,"Month")</f>
        <v>5625.4695834686081</v>
      </c>
      <c r="BI117" s="119">
        <f>_xll.DBRW(pFact,pCompany,BI$3,BI$1,$F$1,$A117,"Month")</f>
        <v>5627.229309999555</v>
      </c>
      <c r="BJ117" s="119">
        <f>_xll.DBRW(pFact,pCompany,BJ$3,BJ$1,$F$1,$A117,"Month")</f>
        <v>5478.7645412181355</v>
      </c>
      <c r="BK117" s="119">
        <f>_xll.DBRW(pFact,pCompany,BK$3,BK$1,$F$1,$A117,"Month")</f>
        <v>5477.29710393</v>
      </c>
      <c r="BL117" s="119">
        <f>_xll.DBRW(pFact,pCompany,BL$3,BL$1,$F$1,$A117,"Month")</f>
        <v>5477.29710393</v>
      </c>
      <c r="BM117" s="119">
        <f>_xll.DBRW(pFact,pCompany,BM$3,BM$1,$F$1,$A117,"Month")</f>
        <v>5477.29710393</v>
      </c>
      <c r="BN117" s="119">
        <f>_xll.DBRW(pFact,pCompany,BN$3,BN$1,$F$1,$A117,"Month")</f>
        <v>5477.29710393</v>
      </c>
      <c r="BO117" s="119">
        <f>_xll.DBRW(pFact,pCompany,BO$3,BO$1,$F$1,$A117,"Month")</f>
        <v>5477.29710393</v>
      </c>
      <c r="BP117" s="119">
        <f>_xll.DBRW(pFact,pCompany,BP$3,BP$1,$F$1,$A117,"Month")</f>
        <v>5477.29710393</v>
      </c>
      <c r="BQ117" s="119">
        <f>_xll.DBRW(pFact,pCompany,BQ$3,BQ$1,$F$1,$A117,"Month")</f>
        <v>5420.4970039299997</v>
      </c>
      <c r="BR117" s="119">
        <f>_xll.DBRW(pFact,pCompany,BR$3,BR$1,$F$1,$A117,"Month")</f>
        <v>5420.5781469299991</v>
      </c>
      <c r="BS117" s="119">
        <f>_xll.DBRW(pFact,pCompany,BS$3,BS$1,$F$1,$A117,"Month")</f>
        <v>5420.4970039299997</v>
      </c>
      <c r="BT117" s="119"/>
      <c r="BU117" s="119">
        <f t="shared" si="164"/>
        <v>16731.463434686299</v>
      </c>
      <c r="BV117" s="119">
        <f t="shared" si="165"/>
        <v>16431.891311790001</v>
      </c>
      <c r="BW117" s="119">
        <f t="shared" si="166"/>
        <v>16431.891311790001</v>
      </c>
      <c r="BX117" s="119">
        <f t="shared" si="167"/>
        <v>16261.572154789999</v>
      </c>
      <c r="BY117" s="121">
        <f>SUM(BU117:BX117)</f>
        <v>65856.818213056293</v>
      </c>
      <c r="BZ117" s="119"/>
      <c r="CA117" s="119">
        <f>_xll.DBRW(pFact,pCompany,CA$3,CA$1,$F$1,$A117,"Month")</f>
        <v>32158.633530630006</v>
      </c>
      <c r="CB117" s="119">
        <f>_xll.DBRW(pFact,pCompany,CB$3,CB$1,$F$1,$A117,"Month")</f>
        <v>99269.409696269999</v>
      </c>
      <c r="CC117" s="119">
        <f>_xll.DBRW(pFact,pCompany,CC$3,CC$1,$F$1,$A117,"Month")</f>
        <v>0</v>
      </c>
    </row>
    <row r="118" spans="1:81" ht="15" customHeight="1" x14ac:dyDescent="0.25">
      <c r="A118" s="17" t="str">
        <f>_xll.DIMNM(pAccounts,_xll.DIMIX(pAccounts,$F118))</f>
        <v>Office Equipment costs</v>
      </c>
      <c r="E118" s="17">
        <v>108</v>
      </c>
      <c r="F118" s="21" t="s">
        <v>191</v>
      </c>
      <c r="G118" s="109">
        <f>_xll.DBRW(pFact,pCompany,G$3,G$1,$F$1,$A118,"Month")</f>
        <v>28742.427767740006</v>
      </c>
      <c r="H118" s="109">
        <f>_xll.DBRW(pFact,pCompany,H$3,H$1,$F$1,$A118,"Month")</f>
        <v>13014.926506599997</v>
      </c>
      <c r="I118" s="109">
        <f>_xll.DBRW(pFact,pCompany,I$3,I$1,$F$1,$A118,"Month")</f>
        <v>14369.295509739999</v>
      </c>
      <c r="J118" s="110"/>
      <c r="K118" s="111">
        <f>_xll.DBRW(pFact,pCompany,K$3,K$1,$F$1,$A118,"Month")</f>
        <v>8828.9212010600004</v>
      </c>
      <c r="L118" s="109">
        <f>_xll.DBRW(pFact,pCompany,$K$3,L$1,$F$1,$A118,"Month")</f>
        <v>14161.364170269999</v>
      </c>
      <c r="M118" s="109">
        <f>_xll.DBRW(pFact,pCompany,M$3,M$1,$F$1,$A118,"Month")</f>
        <v>8195.4483667799977</v>
      </c>
      <c r="N118" s="109">
        <f t="shared" si="154"/>
        <v>-5332.4429692099984</v>
      </c>
      <c r="O118" s="110"/>
      <c r="P118" s="109">
        <f t="shared" si="98"/>
        <v>23198.216710799999</v>
      </c>
      <c r="Q118" s="109">
        <f t="shared" si="99"/>
        <v>28241.585340539998</v>
      </c>
      <c r="R118" s="109">
        <f t="shared" si="100"/>
        <v>17472.93014859</v>
      </c>
      <c r="S118" s="109">
        <f t="shared" si="155"/>
        <v>-5043.3686297399981</v>
      </c>
      <c r="T118" s="109"/>
      <c r="U118" s="110"/>
      <c r="V118" s="109">
        <f>_xll.DBRW(pFact,pCompany,V$3,V$1,$F$1,$A118,"Month")</f>
        <v>14369.295509739999</v>
      </c>
      <c r="W118" s="109">
        <f>_xll.DBRW(pFact,pCompany,W$3,W$1,$F$1,$A118,"Month")</f>
        <v>8828.9212010600004</v>
      </c>
      <c r="X118" s="109">
        <f>_xll.DBRW(pFact,pCompany,X$3,X$1,$F$1,$A118,"Month")</f>
        <v>0</v>
      </c>
      <c r="Y118" s="109">
        <f>_xll.DBRW(pFact,pCompany,Y$3,Y$1,$F$1,$A118,"Month")</f>
        <v>0</v>
      </c>
      <c r="Z118" s="109">
        <f>_xll.DBRW(pFact,pCompany,Z$3,Z$1,$F$1,$A118,"Month")</f>
        <v>0</v>
      </c>
      <c r="AA118" s="109">
        <f>_xll.DBRW(pFact,pCompany,AA$3,AA$1,$F$1,$A118,"Month")</f>
        <v>0</v>
      </c>
      <c r="AB118" s="109">
        <f>_xll.DBRW(pFact,pCompany,AB$3,AB$1,$F$1,$A118,"Month")</f>
        <v>0</v>
      </c>
      <c r="AC118" s="109">
        <f>_xll.DBRW(pFact,pCompany,AC$3,AC$1,$F$1,$A118,"Month")</f>
        <v>0</v>
      </c>
      <c r="AD118" s="109">
        <f>_xll.DBRW(pFact,pCompany,AD$3,AD$1,$F$1,$A118,"Month")</f>
        <v>0</v>
      </c>
      <c r="AE118" s="109">
        <f>_xll.DBRW(pFact,pCompany,AE$3,AE$1,$F$1,$A118,"Month")</f>
        <v>0</v>
      </c>
      <c r="AF118" s="109">
        <f>_xll.DBRW(pFact,pCompany,AF$3,AF$1,$F$1,$A118,"Month")</f>
        <v>0</v>
      </c>
      <c r="AG118" s="109">
        <f>_xll.DBRW(pFact,pCompany,AG$3,AG$1,$F$1,$A118,"Month")</f>
        <v>0</v>
      </c>
      <c r="AH118" s="109"/>
      <c r="AI118" s="109">
        <f t="shared" si="156"/>
        <v>23198.216710799999</v>
      </c>
      <c r="AJ118" s="109">
        <f t="shared" si="157"/>
        <v>0</v>
      </c>
      <c r="AK118" s="109">
        <f t="shared" si="158"/>
        <v>0</v>
      </c>
      <c r="AL118" s="109">
        <f t="shared" si="159"/>
        <v>0</v>
      </c>
      <c r="AM118" s="111">
        <f>(AM119+AM120)</f>
        <v>23198.216710799999</v>
      </c>
      <c r="AN118" s="110">
        <f t="shared" si="149"/>
        <v>0</v>
      </c>
      <c r="AO118" s="109">
        <f>_xll.DBRW(pFact,pCompany,AO$3,AO$1,$F$1,$A118,"Month")</f>
        <v>9277.4817818100018</v>
      </c>
      <c r="AP118" s="109">
        <f>_xll.DBRW(pFact,pCompany,AP$3,AP$1,$F$1,$A118,"Month")</f>
        <v>8195.4483667799977</v>
      </c>
      <c r="AQ118" s="109">
        <f>_xll.DBRW(pFact,pCompany,AQ$3,AQ$1,$F$1,$A118,"Month")</f>
        <v>8786.2111014800084</v>
      </c>
      <c r="AR118" s="109">
        <f>_xll.DBRW(pFact,pCompany,AR$3,AR$1,$F$1,$A118,"Month")</f>
        <v>9515.913747079996</v>
      </c>
      <c r="AS118" s="109">
        <f>_xll.DBRW(pFact,pCompany,AS$3,AS$1,$F$1,$A118,"Month")</f>
        <v>11310.494963489997</v>
      </c>
      <c r="AT118" s="109">
        <f>_xll.DBRW(pFact,pCompany,AT$3,AT$1,$F$1,$A118,"Month")</f>
        <v>19943.703439429999</v>
      </c>
      <c r="AU118" s="109">
        <f>_xll.DBRW(pFact,pCompany,AU$3,AU$1,$F$1,$A118,"Month")</f>
        <v>11080.837158010008</v>
      </c>
      <c r="AV118" s="109">
        <f>_xll.DBRW(pFact,pCompany,AV$3,AV$1,$F$1,$A118,"Month")</f>
        <v>10790.511426539995</v>
      </c>
      <c r="AW118" s="109">
        <f>_xll.DBRW(pFact,pCompany,AW$3,AW$1,$F$1,$A118,"Month")</f>
        <v>8944.2778317899974</v>
      </c>
      <c r="AX118" s="109">
        <f>_xll.DBRW(pFact,pCompany,AX$3,AX$1,$F$1,$A118,"Month")</f>
        <v>18489.057161979996</v>
      </c>
      <c r="AY118" s="109">
        <f>_xll.DBRW(pFact,pCompany,AY$3,AY$1,$F$1,$A118,"Month")</f>
        <v>28742.427767740006</v>
      </c>
      <c r="AZ118" s="109">
        <f>_xll.DBRW(pFact,pCompany,AZ$3,AZ$1,$F$1,$A118,"Month")</f>
        <v>13014.926506599997</v>
      </c>
      <c r="BA118" s="109"/>
      <c r="BB118" s="109">
        <f t="shared" si="160"/>
        <v>26259.14125007001</v>
      </c>
      <c r="BC118" s="109">
        <f t="shared" si="161"/>
        <v>40770.112149999994</v>
      </c>
      <c r="BD118" s="109">
        <f t="shared" si="162"/>
        <v>30815.626416340001</v>
      </c>
      <c r="BE118" s="109">
        <f t="shared" si="163"/>
        <v>60246.411436319991</v>
      </c>
      <c r="BF118" s="111">
        <f>(BF119+BF120)</f>
        <v>158091.29125272998</v>
      </c>
      <c r="BG118" s="109"/>
      <c r="BH118" s="109">
        <f>_xll.DBRW(pFact,pCompany,BH$3,BH$1,$F$1,$A118,"Month")</f>
        <v>14080.221170269999</v>
      </c>
      <c r="BI118" s="109">
        <f>_xll.DBRW(pFact,pCompany,BI$3,BI$1,$F$1,$A118,"Month")</f>
        <v>14161.364170269999</v>
      </c>
      <c r="BJ118" s="109">
        <f>_xll.DBRW(pFact,pCompany,BJ$3,BJ$1,$F$1,$A118,"Month")</f>
        <v>14161.364170270001</v>
      </c>
      <c r="BK118" s="109">
        <f>_xll.DBRW(pFact,pCompany,BK$3,BK$1,$F$1,$A118,"Month")</f>
        <v>14161.364170269999</v>
      </c>
      <c r="BL118" s="109">
        <f>_xll.DBRW(pFact,pCompany,BL$3,BL$1,$F$1,$A118,"Month")</f>
        <v>14161.364170269999</v>
      </c>
      <c r="BM118" s="109">
        <f>_xll.DBRW(pFact,pCompany,BM$3,BM$1,$F$1,$A118,"Month")</f>
        <v>14161.364170269999</v>
      </c>
      <c r="BN118" s="109">
        <f>_xll.DBRW(pFact,pCompany,BN$3,BN$1,$F$1,$A118,"Month")</f>
        <v>14161.364170269999</v>
      </c>
      <c r="BO118" s="109">
        <f>_xll.DBRW(pFact,pCompany,BO$3,BO$1,$F$1,$A118,"Month")</f>
        <v>14161.364170269999</v>
      </c>
      <c r="BP118" s="109">
        <f>_xll.DBRW(pFact,pCompany,BP$3,BP$1,$F$1,$A118,"Month")</f>
        <v>14161.364170269999</v>
      </c>
      <c r="BQ118" s="109">
        <f>_xll.DBRW(pFact,pCompany,BQ$3,BQ$1,$F$1,$A118,"Month")</f>
        <v>14080.221170269999</v>
      </c>
      <c r="BR118" s="109">
        <f>_xll.DBRW(pFact,pCompany,BR$3,BR$1,$F$1,$A118,"Month")</f>
        <v>14080.383456270001</v>
      </c>
      <c r="BS118" s="109">
        <f>_xll.DBRW(pFact,pCompany,BS$3,BS$1,$F$1,$A118,"Month")</f>
        <v>14080.221170269999</v>
      </c>
      <c r="BT118" s="109"/>
      <c r="BU118" s="109">
        <f t="shared" si="164"/>
        <v>42402.949510809995</v>
      </c>
      <c r="BV118" s="109">
        <f t="shared" si="165"/>
        <v>42484.092510809998</v>
      </c>
      <c r="BW118" s="109">
        <f t="shared" si="166"/>
        <v>42484.092510809998</v>
      </c>
      <c r="BX118" s="109">
        <f t="shared" si="167"/>
        <v>42240.825796810001</v>
      </c>
      <c r="BY118" s="111">
        <f>(BY119+BY120)</f>
        <v>169611.96032923998</v>
      </c>
      <c r="BZ118" s="109"/>
      <c r="CA118" s="109">
        <f>_xll.DBRW(pFact,pCompany,CA$3,CA$1,$F$1,$A118,"Month")</f>
        <v>140913.73956382999</v>
      </c>
      <c r="CB118" s="109">
        <f>_xll.DBRW(pFact,pCompany,CB$3,CB$1,$F$1,$A118,"Month")</f>
        <v>112527.71780708001</v>
      </c>
      <c r="CC118" s="109">
        <f>_xll.DBRW(pFact,pCompany,CC$3,CC$1,$F$1,$A118,"Month")</f>
        <v>0</v>
      </c>
    </row>
    <row r="119" spans="1:81" ht="15" customHeight="1" outlineLevel="1" x14ac:dyDescent="0.25">
      <c r="A119" s="17" t="str">
        <f>_xll.DIMNM(pAccounts,_xll.DIMIX(pAccounts,$F119))</f>
        <v>L1_Computer Expenses</v>
      </c>
      <c r="B119" s="6" t="s">
        <v>192</v>
      </c>
      <c r="E119" s="17">
        <v>109</v>
      </c>
      <c r="F119" s="50" t="s">
        <v>193</v>
      </c>
      <c r="G119" s="119">
        <f>_xll.DBRW(pFact,pCompany,G$3,G$1,$F$1,$A119,"Month")</f>
        <v>3504.5164086200034</v>
      </c>
      <c r="H119" s="119">
        <f>_xll.DBRW(pFact,pCompany,H$3,H$1,$F$1,$A119,"Month")</f>
        <v>-443.04039341000225</v>
      </c>
      <c r="I119" s="119">
        <f>_xll.DBRW(pFact,pCompany,I$3,I$1,$F$1,$A119,"Month")</f>
        <v>1408.6114059399999</v>
      </c>
      <c r="J119" s="120"/>
      <c r="K119" s="121">
        <f>_xll.DBRW(pFact,pCompany,K$3,K$1,$F$1,$A119,"Month")</f>
        <v>545.00874235000003</v>
      </c>
      <c r="L119" s="119">
        <f>_xll.DBRW(pFact,pCompany,$K$3,L$1,$F$1,$A119,"Month")</f>
        <v>519.40610643999992</v>
      </c>
      <c r="M119" s="119">
        <f>_xll.DBRW(pFact,pCompany,M$3,M$1,$F$1,$A119,"Month")</f>
        <v>-3545.7121775200035</v>
      </c>
      <c r="N119" s="119">
        <f t="shared" si="154"/>
        <v>25.602635910000117</v>
      </c>
      <c r="O119" s="110"/>
      <c r="P119" s="119">
        <f t="shared" si="98"/>
        <v>1953.6201482900001</v>
      </c>
      <c r="Q119" s="119">
        <f t="shared" si="99"/>
        <v>957.66921288000003</v>
      </c>
      <c r="R119" s="119">
        <f t="shared" si="100"/>
        <v>-5332.3140591100018</v>
      </c>
      <c r="S119" s="119">
        <f t="shared" si="155"/>
        <v>995.95093541000006</v>
      </c>
      <c r="T119" s="119"/>
      <c r="U119" s="110"/>
      <c r="V119" s="119">
        <f>_xll.DBRW(pFact,pCompany,V$3,V$1,$F$1,$A119,"Month")</f>
        <v>1408.6114059399999</v>
      </c>
      <c r="W119" s="119">
        <f>_xll.DBRW(pFact,pCompany,W$3,W$1,$F$1,$A119,"Month")</f>
        <v>545.00874235000003</v>
      </c>
      <c r="X119" s="119">
        <f>_xll.DBRW(pFact,pCompany,X$3,X$1,$F$1,$A119,"Month")</f>
        <v>0</v>
      </c>
      <c r="Y119" s="119">
        <f>_xll.DBRW(pFact,pCompany,Y$3,Y$1,$F$1,$A119,"Month")</f>
        <v>0</v>
      </c>
      <c r="Z119" s="119">
        <f>_xll.DBRW(pFact,pCompany,Z$3,Z$1,$F$1,$A119,"Month")</f>
        <v>0</v>
      </c>
      <c r="AA119" s="119">
        <f>_xll.DBRW(pFact,pCompany,AA$3,AA$1,$F$1,$A119,"Month")</f>
        <v>0</v>
      </c>
      <c r="AB119" s="119">
        <f>_xll.DBRW(pFact,pCompany,AB$3,AB$1,$F$1,$A119,"Month")</f>
        <v>0</v>
      </c>
      <c r="AC119" s="119">
        <f>_xll.DBRW(pFact,pCompany,AC$3,AC$1,$F$1,$A119,"Month")</f>
        <v>0</v>
      </c>
      <c r="AD119" s="119">
        <f>_xll.DBRW(pFact,pCompany,AD$3,AD$1,$F$1,$A119,"Month")</f>
        <v>0</v>
      </c>
      <c r="AE119" s="119">
        <f>_xll.DBRW(pFact,pCompany,AE$3,AE$1,$F$1,$A119,"Month")</f>
        <v>0</v>
      </c>
      <c r="AF119" s="119">
        <f>_xll.DBRW(pFact,pCompany,AF$3,AF$1,$F$1,$A119,"Month")</f>
        <v>0</v>
      </c>
      <c r="AG119" s="119">
        <f>_xll.DBRW(pFact,pCompany,AG$3,AG$1,$F$1,$A119,"Month")</f>
        <v>0</v>
      </c>
      <c r="AH119" s="119"/>
      <c r="AI119" s="119">
        <f t="shared" si="156"/>
        <v>1953.6201482900001</v>
      </c>
      <c r="AJ119" s="119">
        <f t="shared" si="157"/>
        <v>0</v>
      </c>
      <c r="AK119" s="119">
        <f t="shared" si="158"/>
        <v>0</v>
      </c>
      <c r="AL119" s="119">
        <f t="shared" si="159"/>
        <v>0</v>
      </c>
      <c r="AM119" s="121">
        <f>SUM(AI119:AL119)</f>
        <v>1953.6201482900001</v>
      </c>
      <c r="AN119" s="110">
        <f t="shared" si="149"/>
        <v>0</v>
      </c>
      <c r="AO119" s="119">
        <f>_xll.DBRW(pFact,pCompany,AO$3,AO$1,$F$1,$A119,"Month")</f>
        <v>-1786.6018815899986</v>
      </c>
      <c r="AP119" s="119">
        <f>_xll.DBRW(pFact,pCompany,AP$3,AP$1,$F$1,$A119,"Month")</f>
        <v>-3545.7121775200035</v>
      </c>
      <c r="AQ119" s="119">
        <f>_xll.DBRW(pFact,pCompany,AQ$3,AQ$1,$F$1,$A119,"Month")</f>
        <v>-3037.6666329499931</v>
      </c>
      <c r="AR119" s="119">
        <f>_xll.DBRW(pFact,pCompany,AR$3,AR$1,$F$1,$A119,"Month")</f>
        <v>-2469.218137060001</v>
      </c>
      <c r="AS119" s="119">
        <f>_xll.DBRW(pFact,pCompany,AS$3,AS$1,$F$1,$A119,"Month")</f>
        <v>-610.38222653000139</v>
      </c>
      <c r="AT119" s="119">
        <f>_xll.DBRW(pFact,pCompany,AT$3,AT$1,$F$1,$A119,"Month")</f>
        <v>7974.9150392100019</v>
      </c>
      <c r="AU119" s="119">
        <f>_xll.DBRW(pFact,pCompany,AU$3,AU$1,$F$1,$A119,"Month")</f>
        <v>-1062.4854748500002</v>
      </c>
      <c r="AV119" s="119">
        <f>_xll.DBRW(pFact,pCompany,AV$3,AV$1,$F$1,$A119,"Month")</f>
        <v>-1901.278880839998</v>
      </c>
      <c r="AW119" s="119">
        <f>_xll.DBRW(pFact,pCompany,AW$3,AW$1,$F$1,$A119,"Month")</f>
        <v>-3098.2965465700045</v>
      </c>
      <c r="AX119" s="119">
        <f>_xll.DBRW(pFact,pCompany,AX$3,AX$1,$F$1,$A119,"Month")</f>
        <v>1610.0086077299993</v>
      </c>
      <c r="AY119" s="119">
        <f>_xll.DBRW(pFact,pCompany,AY$3,AY$1,$F$1,$A119,"Month")</f>
        <v>3504.5164086200034</v>
      </c>
      <c r="AZ119" s="119">
        <f>_xll.DBRW(pFact,pCompany,AZ$3,AZ$1,$F$1,$A119,"Month")</f>
        <v>-443.04039341000225</v>
      </c>
      <c r="BA119" s="119"/>
      <c r="BB119" s="119">
        <f t="shared" si="160"/>
        <v>-8369.9806920599949</v>
      </c>
      <c r="BC119" s="119">
        <f t="shared" si="161"/>
        <v>4895.3146756199994</v>
      </c>
      <c r="BD119" s="119">
        <f t="shared" si="162"/>
        <v>-6062.0609022600029</v>
      </c>
      <c r="BE119" s="119">
        <f t="shared" si="163"/>
        <v>4671.48462294</v>
      </c>
      <c r="BF119" s="121">
        <f>SUM(BB119:BE119)</f>
        <v>-4865.2422957599983</v>
      </c>
      <c r="BG119" s="119"/>
      <c r="BH119" s="119">
        <f>_xll.DBRW(pFact,pCompany,BH$3,BH$1,$F$1,$A119,"Month")</f>
        <v>438.26310644000006</v>
      </c>
      <c r="BI119" s="119">
        <f>_xll.DBRW(pFact,pCompany,BI$3,BI$1,$F$1,$A119,"Month")</f>
        <v>519.40610643999992</v>
      </c>
      <c r="BJ119" s="119">
        <f>_xll.DBRW(pFact,pCompany,BJ$3,BJ$1,$F$1,$A119,"Month")</f>
        <v>519.40610644000003</v>
      </c>
      <c r="BK119" s="119">
        <f>_xll.DBRW(pFact,pCompany,BK$3,BK$1,$F$1,$A119,"Month")</f>
        <v>519.40610644000003</v>
      </c>
      <c r="BL119" s="119">
        <f>_xll.DBRW(pFact,pCompany,BL$3,BL$1,$F$1,$A119,"Month")</f>
        <v>519.40610644000003</v>
      </c>
      <c r="BM119" s="119">
        <f>_xll.DBRW(pFact,pCompany,BM$3,BM$1,$F$1,$A119,"Month")</f>
        <v>519.40610644000003</v>
      </c>
      <c r="BN119" s="119">
        <f>_xll.DBRW(pFact,pCompany,BN$3,BN$1,$F$1,$A119,"Month")</f>
        <v>519.40610644000003</v>
      </c>
      <c r="BO119" s="119">
        <f>_xll.DBRW(pFact,pCompany,BO$3,BO$1,$F$1,$A119,"Month")</f>
        <v>519.40610644000003</v>
      </c>
      <c r="BP119" s="119">
        <f>_xll.DBRW(pFact,pCompany,BP$3,BP$1,$F$1,$A119,"Month")</f>
        <v>519.40610644000003</v>
      </c>
      <c r="BQ119" s="119">
        <f>_xll.DBRW(pFact,pCompany,BQ$3,BQ$1,$F$1,$A119,"Month")</f>
        <v>438.26310644000006</v>
      </c>
      <c r="BR119" s="119">
        <f>_xll.DBRW(pFact,pCompany,BR$3,BR$1,$F$1,$A119,"Month")</f>
        <v>438.34424944000006</v>
      </c>
      <c r="BS119" s="119">
        <f>_xll.DBRW(pFact,pCompany,BS$3,BS$1,$F$1,$A119,"Month")</f>
        <v>438.26310644000006</v>
      </c>
      <c r="BT119" s="119"/>
      <c r="BU119" s="119">
        <f t="shared" si="164"/>
        <v>1477.0753193200001</v>
      </c>
      <c r="BV119" s="119">
        <f t="shared" si="165"/>
        <v>1558.2183193200001</v>
      </c>
      <c r="BW119" s="119">
        <f t="shared" si="166"/>
        <v>1558.2183193200001</v>
      </c>
      <c r="BX119" s="119">
        <f t="shared" si="167"/>
        <v>1314.8704623200001</v>
      </c>
      <c r="BY119" s="121">
        <f>SUM(BU119:BX119)</f>
        <v>5908.3824202800006</v>
      </c>
      <c r="BZ119" s="119"/>
      <c r="CA119" s="119">
        <f>_xll.DBRW(pFact,pCompany,CA$3,CA$1,$F$1,$A119,"Month")</f>
        <v>3001.034407520001</v>
      </c>
      <c r="CB119" s="119">
        <f>_xll.DBRW(pFact,pCompany,CB$3,CB$1,$F$1,$A119,"Month")</f>
        <v>18048.831496229999</v>
      </c>
      <c r="CC119" s="119">
        <f>_xll.DBRW(pFact,pCompany,CC$3,CC$1,$F$1,$A119,"Month")</f>
        <v>0</v>
      </c>
    </row>
    <row r="120" spans="1:81" ht="15" customHeight="1" outlineLevel="1" x14ac:dyDescent="0.25">
      <c r="A120" s="17" t="str">
        <f>_xll.DIMNM(pAccounts,_xll.DIMIX(pAccounts,$F120))</f>
        <v>L1_Equipment Rental</v>
      </c>
      <c r="B120" s="6" t="s">
        <v>194</v>
      </c>
      <c r="E120" s="17">
        <v>110</v>
      </c>
      <c r="F120" s="50" t="s">
        <v>195</v>
      </c>
      <c r="G120" s="119">
        <f>_xll.DBRW(pFact,pCompany,G$3,G$1,$F$1,$A120,"Month")</f>
        <v>25237.911359120004</v>
      </c>
      <c r="H120" s="119">
        <f>_xll.DBRW(pFact,pCompany,H$3,H$1,$F$1,$A120,"Month")</f>
        <v>13457.96690001</v>
      </c>
      <c r="I120" s="119">
        <f>_xll.DBRW(pFact,pCompany,I$3,I$1,$F$1,$A120,"Month")</f>
        <v>12960.684103799998</v>
      </c>
      <c r="J120" s="120"/>
      <c r="K120" s="121">
        <f>_xll.DBRW(pFact,pCompany,K$3,K$1,$F$1,$A120,"Month")</f>
        <v>8283.9124587099996</v>
      </c>
      <c r="L120" s="119">
        <f>_xll.DBRW(pFact,pCompany,$K$3,L$1,$F$1,$A120,"Month")</f>
        <v>13641.958063829999</v>
      </c>
      <c r="M120" s="119">
        <f>_xll.DBRW(pFact,pCompany,M$3,M$1,$F$1,$A120,"Month")</f>
        <v>11741.160544300001</v>
      </c>
      <c r="N120" s="119">
        <f t="shared" si="154"/>
        <v>-5358.0456051199999</v>
      </c>
      <c r="O120" s="110"/>
      <c r="P120" s="119">
        <f t="shared" si="98"/>
        <v>21244.59656251</v>
      </c>
      <c r="Q120" s="119">
        <f t="shared" si="99"/>
        <v>27283.916127659999</v>
      </c>
      <c r="R120" s="119">
        <f t="shared" si="100"/>
        <v>22805.244207700001</v>
      </c>
      <c r="S120" s="119">
        <f t="shared" si="155"/>
        <v>-6039.3195651499991</v>
      </c>
      <c r="T120" s="119"/>
      <c r="U120" s="110"/>
      <c r="V120" s="119">
        <f>_xll.DBRW(pFact,pCompany,V$3,V$1,$F$1,$A120,"Month")</f>
        <v>12960.684103799998</v>
      </c>
      <c r="W120" s="119">
        <f>_xll.DBRW(pFact,pCompany,W$3,W$1,$F$1,$A120,"Month")</f>
        <v>8283.9124587099996</v>
      </c>
      <c r="X120" s="119">
        <f>_xll.DBRW(pFact,pCompany,X$3,X$1,$F$1,$A120,"Month")</f>
        <v>0</v>
      </c>
      <c r="Y120" s="119">
        <f>_xll.DBRW(pFact,pCompany,Y$3,Y$1,$F$1,$A120,"Month")</f>
        <v>0</v>
      </c>
      <c r="Z120" s="119">
        <f>_xll.DBRW(pFact,pCompany,Z$3,Z$1,$F$1,$A120,"Month")</f>
        <v>0</v>
      </c>
      <c r="AA120" s="119">
        <f>_xll.DBRW(pFact,pCompany,AA$3,AA$1,$F$1,$A120,"Month")</f>
        <v>0</v>
      </c>
      <c r="AB120" s="119">
        <f>_xll.DBRW(pFact,pCompany,AB$3,AB$1,$F$1,$A120,"Month")</f>
        <v>0</v>
      </c>
      <c r="AC120" s="119">
        <f>_xll.DBRW(pFact,pCompany,AC$3,AC$1,$F$1,$A120,"Month")</f>
        <v>0</v>
      </c>
      <c r="AD120" s="119">
        <f>_xll.DBRW(pFact,pCompany,AD$3,AD$1,$F$1,$A120,"Month")</f>
        <v>0</v>
      </c>
      <c r="AE120" s="119">
        <f>_xll.DBRW(pFact,pCompany,AE$3,AE$1,$F$1,$A120,"Month")</f>
        <v>0</v>
      </c>
      <c r="AF120" s="119">
        <f>_xll.DBRW(pFact,pCompany,AF$3,AF$1,$F$1,$A120,"Month")</f>
        <v>0</v>
      </c>
      <c r="AG120" s="119">
        <f>_xll.DBRW(pFact,pCompany,AG$3,AG$1,$F$1,$A120,"Month")</f>
        <v>0</v>
      </c>
      <c r="AH120" s="119"/>
      <c r="AI120" s="119">
        <f t="shared" si="156"/>
        <v>21244.59656251</v>
      </c>
      <c r="AJ120" s="119">
        <f t="shared" si="157"/>
        <v>0</v>
      </c>
      <c r="AK120" s="119">
        <f t="shared" si="158"/>
        <v>0</v>
      </c>
      <c r="AL120" s="119">
        <f t="shared" si="159"/>
        <v>0</v>
      </c>
      <c r="AM120" s="121">
        <f>SUM(AI120:AL120)</f>
        <v>21244.59656251</v>
      </c>
      <c r="AN120" s="110">
        <f t="shared" si="149"/>
        <v>0</v>
      </c>
      <c r="AO120" s="119">
        <f>_xll.DBRW(pFact,pCompany,AO$3,AO$1,$F$1,$A120,"Month")</f>
        <v>11064.083663400001</v>
      </c>
      <c r="AP120" s="119">
        <f>_xll.DBRW(pFact,pCompany,AP$3,AP$1,$F$1,$A120,"Month")</f>
        <v>11741.160544300001</v>
      </c>
      <c r="AQ120" s="119">
        <f>_xll.DBRW(pFact,pCompany,AQ$3,AQ$1,$F$1,$A120,"Month")</f>
        <v>11823.877734430002</v>
      </c>
      <c r="AR120" s="119">
        <f>_xll.DBRW(pFact,pCompany,AR$3,AR$1,$F$1,$A120,"Month")</f>
        <v>11985.131884139997</v>
      </c>
      <c r="AS120" s="119">
        <f>_xll.DBRW(pFact,pCompany,AS$3,AS$1,$F$1,$A120,"Month")</f>
        <v>11920.877190019997</v>
      </c>
      <c r="AT120" s="119">
        <f>_xll.DBRW(pFact,pCompany,AT$3,AT$1,$F$1,$A120,"Month")</f>
        <v>11968.788400219997</v>
      </c>
      <c r="AU120" s="119">
        <f>_xll.DBRW(pFact,pCompany,AU$3,AU$1,$F$1,$A120,"Month")</f>
        <v>12143.322632860009</v>
      </c>
      <c r="AV120" s="119">
        <f>_xll.DBRW(pFact,pCompany,AV$3,AV$1,$F$1,$A120,"Month")</f>
        <v>12691.790307379993</v>
      </c>
      <c r="AW120" s="119">
        <f>_xll.DBRW(pFact,pCompany,AW$3,AW$1,$F$1,$A120,"Month")</f>
        <v>12042.574378360001</v>
      </c>
      <c r="AX120" s="119">
        <f>_xll.DBRW(pFact,pCompany,AX$3,AX$1,$F$1,$A120,"Month")</f>
        <v>16879.048554249996</v>
      </c>
      <c r="AY120" s="119">
        <f>_xll.DBRW(pFact,pCompany,AY$3,AY$1,$F$1,$A120,"Month")</f>
        <v>25237.911359120004</v>
      </c>
      <c r="AZ120" s="119">
        <f>_xll.DBRW(pFact,pCompany,AZ$3,AZ$1,$F$1,$A120,"Month")</f>
        <v>13457.96690001</v>
      </c>
      <c r="BA120" s="119"/>
      <c r="BB120" s="119">
        <f t="shared" si="160"/>
        <v>34629.121942130005</v>
      </c>
      <c r="BC120" s="119">
        <f t="shared" si="161"/>
        <v>35874.797474379986</v>
      </c>
      <c r="BD120" s="119">
        <f t="shared" si="162"/>
        <v>36877.687318600001</v>
      </c>
      <c r="BE120" s="119">
        <f t="shared" si="163"/>
        <v>55574.926813379992</v>
      </c>
      <c r="BF120" s="121">
        <f>SUM(BB120:BE120)</f>
        <v>162956.53354848997</v>
      </c>
      <c r="BG120" s="119"/>
      <c r="BH120" s="119">
        <f>_xll.DBRW(pFact,pCompany,BH$3,BH$1,$F$1,$A120,"Month")</f>
        <v>13641.958063829999</v>
      </c>
      <c r="BI120" s="119">
        <f>_xll.DBRW(pFact,pCompany,BI$3,BI$1,$F$1,$A120,"Month")</f>
        <v>13641.958063829999</v>
      </c>
      <c r="BJ120" s="119">
        <f>_xll.DBRW(pFact,pCompany,BJ$3,BJ$1,$F$1,$A120,"Month")</f>
        <v>13641.958063830001</v>
      </c>
      <c r="BK120" s="119">
        <f>_xll.DBRW(pFact,pCompany,BK$3,BK$1,$F$1,$A120,"Month")</f>
        <v>13641.958063829999</v>
      </c>
      <c r="BL120" s="119">
        <f>_xll.DBRW(pFact,pCompany,BL$3,BL$1,$F$1,$A120,"Month")</f>
        <v>13641.958063829999</v>
      </c>
      <c r="BM120" s="119">
        <f>_xll.DBRW(pFact,pCompany,BM$3,BM$1,$F$1,$A120,"Month")</f>
        <v>13641.958063829999</v>
      </c>
      <c r="BN120" s="119">
        <f>_xll.DBRW(pFact,pCompany,BN$3,BN$1,$F$1,$A120,"Month")</f>
        <v>13641.958063829999</v>
      </c>
      <c r="BO120" s="119">
        <f>_xll.DBRW(pFact,pCompany,BO$3,BO$1,$F$1,$A120,"Month")</f>
        <v>13641.958063829999</v>
      </c>
      <c r="BP120" s="119">
        <f>_xll.DBRW(pFact,pCompany,BP$3,BP$1,$F$1,$A120,"Month")</f>
        <v>13641.958063829999</v>
      </c>
      <c r="BQ120" s="119">
        <f>_xll.DBRW(pFact,pCompany,BQ$3,BQ$1,$F$1,$A120,"Month")</f>
        <v>13641.958063829999</v>
      </c>
      <c r="BR120" s="119">
        <f>_xll.DBRW(pFact,pCompany,BR$3,BR$1,$F$1,$A120,"Month")</f>
        <v>13642.039206830001</v>
      </c>
      <c r="BS120" s="119">
        <f>_xll.DBRW(pFact,pCompany,BS$3,BS$1,$F$1,$A120,"Month")</f>
        <v>13641.958063829999</v>
      </c>
      <c r="BT120" s="119"/>
      <c r="BU120" s="119">
        <f t="shared" si="164"/>
        <v>40925.874191490002</v>
      </c>
      <c r="BV120" s="119">
        <f t="shared" si="165"/>
        <v>40925.874191490002</v>
      </c>
      <c r="BW120" s="119">
        <f t="shared" si="166"/>
        <v>40925.874191490002</v>
      </c>
      <c r="BX120" s="119">
        <f t="shared" si="167"/>
        <v>40925.955334490005</v>
      </c>
      <c r="BY120" s="121">
        <f>SUM(BU120:BX120)</f>
        <v>163703.57790896</v>
      </c>
      <c r="BZ120" s="119"/>
      <c r="CA120" s="119">
        <f>_xll.DBRW(pFact,pCompany,CA$3,CA$1,$F$1,$A120,"Month")</f>
        <v>137912.70515630997</v>
      </c>
      <c r="CB120" s="119">
        <f>_xll.DBRW(pFact,pCompany,CB$3,CB$1,$F$1,$A120,"Month")</f>
        <v>94478.886310850008</v>
      </c>
      <c r="CC120" s="119">
        <f>_xll.DBRW(pFact,pCompany,CC$3,CC$1,$F$1,$A120,"Month")</f>
        <v>0</v>
      </c>
    </row>
    <row r="121" spans="1:81" ht="15" customHeight="1" x14ac:dyDescent="0.25">
      <c r="A121" s="17" t="str">
        <f>_xll.DIMNM(pAccounts,_xll.DIMIX(pAccounts,$F121))</f>
        <v>L1_Insurance</v>
      </c>
      <c r="B121" s="6" t="s">
        <v>196</v>
      </c>
      <c r="E121" s="17">
        <v>111</v>
      </c>
      <c r="F121" s="8" t="s">
        <v>197</v>
      </c>
      <c r="G121" s="109">
        <f>_xll.DBRW(pFact,pCompany,G$3,G$1,$F$1,$A121,"Month")</f>
        <v>-632.97499780999874</v>
      </c>
      <c r="H121" s="109">
        <f>_xll.DBRW(pFact,pCompany,H$3,H$1,$F$1,$A121,"Month")</f>
        <v>-625.61604521999902</v>
      </c>
      <c r="I121" s="109">
        <f>_xll.DBRW(pFact,pCompany,I$3,I$1,$F$1,$A121,"Month")</f>
        <v>-1246.1086949</v>
      </c>
      <c r="J121" s="110"/>
      <c r="K121" s="111">
        <f>_xll.DBRW(pFact,pCompany,K$3,K$1,$F$1,$A121,"Month")</f>
        <v>901.21058838999943</v>
      </c>
      <c r="L121" s="109">
        <f>_xll.DBRW(pFact,pCompany,$K$3,L$1,$F$1,$A121,"Month")</f>
        <v>-3806.4871312300002</v>
      </c>
      <c r="M121" s="109">
        <f>_xll.DBRW(pFact,pCompany,M$3,M$1,$F$1,$A121,"Month")</f>
        <v>-592.27410613000029</v>
      </c>
      <c r="N121" s="109">
        <f t="shared" si="154"/>
        <v>4707.6977196199996</v>
      </c>
      <c r="O121" s="110"/>
      <c r="P121" s="109">
        <f t="shared" si="98"/>
        <v>-344.89810651000062</v>
      </c>
      <c r="Q121" s="109">
        <f t="shared" si="99"/>
        <v>-7621.5531039400003</v>
      </c>
      <c r="R121" s="109">
        <f t="shared" si="100"/>
        <v>-1674.1863742100004</v>
      </c>
      <c r="S121" s="109">
        <f t="shared" si="155"/>
        <v>7276.6549974299996</v>
      </c>
      <c r="T121" s="109"/>
      <c r="U121" s="110"/>
      <c r="V121" s="109">
        <f>_xll.DBRW(pFact,pCompany,V$3,V$1,$F$1,$A121,"Month")</f>
        <v>-1246.1086949</v>
      </c>
      <c r="W121" s="109">
        <f>_xll.DBRW(pFact,pCompany,W$3,W$1,$F$1,$A121,"Month")</f>
        <v>901.21058838999943</v>
      </c>
      <c r="X121" s="109">
        <f>_xll.DBRW(pFact,pCompany,X$3,X$1,$F$1,$A121,"Month")</f>
        <v>0</v>
      </c>
      <c r="Y121" s="109">
        <f>_xll.DBRW(pFact,pCompany,Y$3,Y$1,$F$1,$A121,"Month")</f>
        <v>0</v>
      </c>
      <c r="Z121" s="109">
        <f>_xll.DBRW(pFact,pCompany,Z$3,Z$1,$F$1,$A121,"Month")</f>
        <v>0</v>
      </c>
      <c r="AA121" s="109">
        <f>_xll.DBRW(pFact,pCompany,AA$3,AA$1,$F$1,$A121,"Month")</f>
        <v>0</v>
      </c>
      <c r="AB121" s="109">
        <f>_xll.DBRW(pFact,pCompany,AB$3,AB$1,$F$1,$A121,"Month")</f>
        <v>0</v>
      </c>
      <c r="AC121" s="109">
        <f>_xll.DBRW(pFact,pCompany,AC$3,AC$1,$F$1,$A121,"Month")</f>
        <v>0</v>
      </c>
      <c r="AD121" s="109">
        <f>_xll.DBRW(pFact,pCompany,AD$3,AD$1,$F$1,$A121,"Month")</f>
        <v>0</v>
      </c>
      <c r="AE121" s="109">
        <f>_xll.DBRW(pFact,pCompany,AE$3,AE$1,$F$1,$A121,"Month")</f>
        <v>0</v>
      </c>
      <c r="AF121" s="109">
        <f>_xll.DBRW(pFact,pCompany,AF$3,AF$1,$F$1,$A121,"Month")</f>
        <v>0</v>
      </c>
      <c r="AG121" s="109">
        <f>_xll.DBRW(pFact,pCompany,AG$3,AG$1,$F$1,$A121,"Month")</f>
        <v>0</v>
      </c>
      <c r="AH121" s="109"/>
      <c r="AI121" s="109">
        <f t="shared" si="156"/>
        <v>-344.89810651000062</v>
      </c>
      <c r="AJ121" s="109">
        <f t="shared" si="157"/>
        <v>0</v>
      </c>
      <c r="AK121" s="109">
        <f t="shared" si="158"/>
        <v>0</v>
      </c>
      <c r="AL121" s="109">
        <f t="shared" si="159"/>
        <v>0</v>
      </c>
      <c r="AM121" s="111">
        <f>SUM(AI121:AL121)</f>
        <v>-344.89810651000062</v>
      </c>
      <c r="AN121" s="110">
        <f t="shared" si="149"/>
        <v>0</v>
      </c>
      <c r="AO121" s="109">
        <f>_xll.DBRW(pFact,pCompany,AO$3,AO$1,$F$1,$A121,"Month")</f>
        <v>-1081.9122680800001</v>
      </c>
      <c r="AP121" s="109">
        <f>_xll.DBRW(pFact,pCompany,AP$3,AP$1,$F$1,$A121,"Month")</f>
        <v>-592.27410613000029</v>
      </c>
      <c r="AQ121" s="109">
        <f>_xll.DBRW(pFact,pCompany,AQ$3,AQ$1,$F$1,$A121,"Month")</f>
        <v>-538.36496256999953</v>
      </c>
      <c r="AR121" s="109">
        <f>_xll.DBRW(pFact,pCompany,AR$3,AR$1,$F$1,$A121,"Month")</f>
        <v>-453.54600811</v>
      </c>
      <c r="AS121" s="109">
        <f>_xll.DBRW(pFact,pCompany,AS$3,AS$1,$F$1,$A121,"Month")</f>
        <v>-481.53145894000045</v>
      </c>
      <c r="AT121" s="109">
        <f>_xll.DBRW(pFact,pCompany,AT$3,AT$1,$F$1,$A121,"Month")</f>
        <v>-703.9686393000004</v>
      </c>
      <c r="AU121" s="109">
        <f>_xll.DBRW(pFact,pCompany,AU$3,AU$1,$F$1,$A121,"Month")</f>
        <v>2258.8270433600023</v>
      </c>
      <c r="AV121" s="109">
        <f>_xll.DBRW(pFact,pCompany,AV$3,AV$1,$F$1,$A121,"Month")</f>
        <v>-1023.853744880001</v>
      </c>
      <c r="AW121" s="109">
        <f>_xll.DBRW(pFact,pCompany,AW$3,AW$1,$F$1,$A121,"Month")</f>
        <v>-614.49706031999904</v>
      </c>
      <c r="AX121" s="109">
        <f>_xll.DBRW(pFact,pCompany,AX$3,AX$1,$F$1,$A121,"Month")</f>
        <v>-520.53685293000217</v>
      </c>
      <c r="AY121" s="109">
        <f>_xll.DBRW(pFact,pCompany,AY$3,AY$1,$F$1,$A121,"Month")</f>
        <v>-632.97499780999874</v>
      </c>
      <c r="AZ121" s="109">
        <f>_xll.DBRW(pFact,pCompany,AZ$3,AZ$1,$F$1,$A121,"Month")</f>
        <v>-625.61604521999902</v>
      </c>
      <c r="BA121" s="109"/>
      <c r="BB121" s="109">
        <f t="shared" si="160"/>
        <v>-2212.5513367799999</v>
      </c>
      <c r="BC121" s="109">
        <f t="shared" si="161"/>
        <v>-1639.0461063500009</v>
      </c>
      <c r="BD121" s="109">
        <f t="shared" si="162"/>
        <v>620.47623816000214</v>
      </c>
      <c r="BE121" s="109">
        <f t="shared" si="163"/>
        <v>-1779.1278959599999</v>
      </c>
      <c r="BF121" s="111">
        <f>SUM(BB121:BE121)</f>
        <v>-5010.2491009299993</v>
      </c>
      <c r="BG121" s="109"/>
      <c r="BH121" s="109">
        <f>_xll.DBRW(pFact,pCompany,BH$3,BH$1,$F$1,$A121,"Month")</f>
        <v>-3815.0659727100001</v>
      </c>
      <c r="BI121" s="109">
        <f>_xll.DBRW(pFact,pCompany,BI$3,BI$1,$F$1,$A121,"Month")</f>
        <v>-3806.4871312300002</v>
      </c>
      <c r="BJ121" s="109">
        <f>_xll.DBRW(pFact,pCompany,BJ$3,BJ$1,$F$1,$A121,"Month")</f>
        <v>-3806.3613868299999</v>
      </c>
      <c r="BK121" s="109">
        <f>_xll.DBRW(pFact,pCompany,BK$3,BK$1,$F$1,$A121,"Month")</f>
        <v>-3806.1941933499998</v>
      </c>
      <c r="BL121" s="109">
        <f>_xll.DBRW(pFact,pCompany,BL$3,BL$1,$F$1,$A121,"Month")</f>
        <v>-3806.3474152299996</v>
      </c>
      <c r="BM121" s="109">
        <f>_xll.DBRW(pFact,pCompany,BM$3,BM$1,$F$1,$A121,"Month")</f>
        <v>-3806.30130895</v>
      </c>
      <c r="BN121" s="109">
        <f>_xll.DBRW(pFact,pCompany,BN$3,BN$1,$F$1,$A121,"Month")</f>
        <v>-3806.2808172699997</v>
      </c>
      <c r="BO121" s="109">
        <f>_xll.DBRW(pFact,pCompany,BO$3,BO$1,$F$1,$A121,"Month")</f>
        <v>-3806.3096919099999</v>
      </c>
      <c r="BP121" s="109">
        <f>_xll.DBRW(pFact,pCompany,BP$3,BP$1,$F$1,$A121,"Month")</f>
        <v>-3806.2975831899998</v>
      </c>
      <c r="BQ121" s="109">
        <f>_xll.DBRW(pFact,pCompany,BQ$3,BQ$1,$F$1,$A121,"Month")</f>
        <v>-3895.5534860299999</v>
      </c>
      <c r="BR121" s="109">
        <f>_xll.DBRW(pFact,pCompany,BR$3,BR$1,$F$1,$A121,"Month")</f>
        <v>-3895.4774659499999</v>
      </c>
      <c r="BS121" s="109">
        <f>_xll.DBRW(pFact,pCompany,BS$3,BS$1,$F$1,$A121,"Month")</f>
        <v>-3895.5553489099998</v>
      </c>
      <c r="BT121" s="109"/>
      <c r="BU121" s="109">
        <f t="shared" si="164"/>
        <v>-11427.914490769999</v>
      </c>
      <c r="BV121" s="109">
        <f t="shared" si="165"/>
        <v>-11418.842917529999</v>
      </c>
      <c r="BW121" s="109">
        <f t="shared" si="166"/>
        <v>-11418.88809237</v>
      </c>
      <c r="BX121" s="109">
        <f t="shared" si="167"/>
        <v>-11686.58630089</v>
      </c>
      <c r="BY121" s="111">
        <f>SUM(BU121:BX121)</f>
        <v>-45952.231801559996</v>
      </c>
      <c r="BZ121" s="109"/>
      <c r="CA121" s="109">
        <f>_xll.DBRW(pFact,pCompany,CA$3,CA$1,$F$1,$A121,"Month")</f>
        <v>-9790.5552637799992</v>
      </c>
      <c r="CB121" s="109">
        <f>_xll.DBRW(pFact,pCompany,CB$3,CB$1,$F$1,$A121,"Month")</f>
        <v>33788.149032060006</v>
      </c>
      <c r="CC121" s="109">
        <f>_xll.DBRW(pFact,pCompany,CC$3,CC$1,$F$1,$A121,"Month")</f>
        <v>0</v>
      </c>
    </row>
    <row r="122" spans="1:81" ht="15" customHeight="1" x14ac:dyDescent="0.25">
      <c r="A122" s="17" t="str">
        <f>_xll.DIMNM(pAccounts,_xll.DIMIX(pAccounts,$F122))</f>
        <v>Printing &amp; Stationary</v>
      </c>
      <c r="E122" s="17">
        <v>112</v>
      </c>
      <c r="F122" s="8" t="s">
        <v>198</v>
      </c>
      <c r="G122" s="109">
        <f>_xll.DBRW(pFact,pCompany,G$3,G$1,$F$1,$A122,"Month")</f>
        <v>5123.6273760000004</v>
      </c>
      <c r="H122" s="109">
        <f>_xll.DBRW(pFact,pCompany,H$3,H$1,$F$1,$A122,"Month")</f>
        <v>2641.597697810002</v>
      </c>
      <c r="I122" s="109">
        <f>_xll.DBRW(pFact,pCompany,I$3,I$1,$F$1,$A122,"Month")</f>
        <v>2509.0963123199999</v>
      </c>
      <c r="J122" s="110"/>
      <c r="K122" s="111">
        <f>_xll.DBRW(pFact,pCompany,K$3,K$1,$F$1,$A122,"Month")</f>
        <v>1379.0042125300001</v>
      </c>
      <c r="L122" s="109">
        <f>_xll.DBRW(pFact,pCompany,$K$3,L$1,$F$1,$A122,"Month")</f>
        <v>1258.1596254978217</v>
      </c>
      <c r="M122" s="109">
        <f>_xll.DBRW(pFact,pCompany,M$3,M$1,$F$1,$A122,"Month")</f>
        <v>2652.6771381499998</v>
      </c>
      <c r="N122" s="109">
        <f t="shared" si="154"/>
        <v>120.84458703217842</v>
      </c>
      <c r="O122" s="110"/>
      <c r="P122" s="109">
        <f t="shared" si="98"/>
        <v>3888.1005248500001</v>
      </c>
      <c r="Q122" s="109">
        <f t="shared" si="99"/>
        <v>2281.5215514692645</v>
      </c>
      <c r="R122" s="109">
        <f t="shared" si="100"/>
        <v>4427.3533350300004</v>
      </c>
      <c r="S122" s="109">
        <f t="shared" si="155"/>
        <v>1606.5789733807355</v>
      </c>
      <c r="T122" s="109"/>
      <c r="U122" s="110"/>
      <c r="V122" s="109">
        <f>_xll.DBRW(pFact,pCompany,V$3,V$1,$F$1,$A122,"Month")</f>
        <v>2509.0963123199999</v>
      </c>
      <c r="W122" s="109">
        <f>_xll.DBRW(pFact,pCompany,W$3,W$1,$F$1,$A122,"Month")</f>
        <v>1379.0042125300001</v>
      </c>
      <c r="X122" s="109">
        <f>_xll.DBRW(pFact,pCompany,X$3,X$1,$F$1,$A122,"Month")</f>
        <v>0</v>
      </c>
      <c r="Y122" s="109">
        <f>_xll.DBRW(pFact,pCompany,Y$3,Y$1,$F$1,$A122,"Month")</f>
        <v>0</v>
      </c>
      <c r="Z122" s="109">
        <f>_xll.DBRW(pFact,pCompany,Z$3,Z$1,$F$1,$A122,"Month")</f>
        <v>0</v>
      </c>
      <c r="AA122" s="109">
        <f>_xll.DBRW(pFact,pCompany,AA$3,AA$1,$F$1,$A122,"Month")</f>
        <v>0</v>
      </c>
      <c r="AB122" s="109">
        <f>_xll.DBRW(pFact,pCompany,AB$3,AB$1,$F$1,$A122,"Month")</f>
        <v>0</v>
      </c>
      <c r="AC122" s="109">
        <f>_xll.DBRW(pFact,pCompany,AC$3,AC$1,$F$1,$A122,"Month")</f>
        <v>0</v>
      </c>
      <c r="AD122" s="109">
        <f>_xll.DBRW(pFact,pCompany,AD$3,AD$1,$F$1,$A122,"Month")</f>
        <v>0</v>
      </c>
      <c r="AE122" s="109">
        <f>_xll.DBRW(pFact,pCompany,AE$3,AE$1,$F$1,$A122,"Month")</f>
        <v>0</v>
      </c>
      <c r="AF122" s="109">
        <f>_xll.DBRW(pFact,pCompany,AF$3,AF$1,$F$1,$A122,"Month")</f>
        <v>0</v>
      </c>
      <c r="AG122" s="109">
        <f>_xll.DBRW(pFact,pCompany,AG$3,AG$1,$F$1,$A122,"Month")</f>
        <v>0</v>
      </c>
      <c r="AH122" s="109"/>
      <c r="AI122" s="109">
        <f t="shared" si="156"/>
        <v>3888.1005248500001</v>
      </c>
      <c r="AJ122" s="109">
        <f t="shared" si="157"/>
        <v>0</v>
      </c>
      <c r="AK122" s="109">
        <f t="shared" si="158"/>
        <v>0</v>
      </c>
      <c r="AL122" s="109">
        <f t="shared" si="159"/>
        <v>0</v>
      </c>
      <c r="AM122" s="111">
        <f>((AM123+AM124)+AM125)</f>
        <v>3888.1005248500001</v>
      </c>
      <c r="AN122" s="110">
        <f t="shared" si="149"/>
        <v>0</v>
      </c>
      <c r="AO122" s="109">
        <f>_xll.DBRW(pFact,pCompany,AO$3,AO$1,$F$1,$A122,"Month")</f>
        <v>1774.6761968800001</v>
      </c>
      <c r="AP122" s="109">
        <f>_xll.DBRW(pFact,pCompany,AP$3,AP$1,$F$1,$A122,"Month")</f>
        <v>2652.6771381499998</v>
      </c>
      <c r="AQ122" s="109">
        <f>_xll.DBRW(pFact,pCompany,AQ$3,AQ$1,$F$1,$A122,"Month")</f>
        <v>1661.6949659800002</v>
      </c>
      <c r="AR122" s="109">
        <f>_xll.DBRW(pFact,pCompany,AR$3,AR$1,$F$1,$A122,"Month")</f>
        <v>2257.4478061200007</v>
      </c>
      <c r="AS122" s="109">
        <f>_xll.DBRW(pFact,pCompany,AS$3,AS$1,$F$1,$A122,"Month")</f>
        <v>1987.0055860599998</v>
      </c>
      <c r="AT122" s="109">
        <f>_xll.DBRW(pFact,pCompany,AT$3,AT$1,$F$1,$A122,"Month")</f>
        <v>3034.4644159700001</v>
      </c>
      <c r="AU122" s="109">
        <f>_xll.DBRW(pFact,pCompany,AU$3,AU$1,$F$1,$A122,"Month")</f>
        <v>1171.5036507999994</v>
      </c>
      <c r="AV122" s="109">
        <f>_xll.DBRW(pFact,pCompany,AV$3,AV$1,$F$1,$A122,"Month")</f>
        <v>2282.9574797700002</v>
      </c>
      <c r="AW122" s="109">
        <f>_xll.DBRW(pFact,pCompany,AW$3,AW$1,$F$1,$A122,"Month")</f>
        <v>3927.0771699600004</v>
      </c>
      <c r="AX122" s="109">
        <f>_xll.DBRW(pFact,pCompany,AX$3,AX$1,$F$1,$A122,"Month")</f>
        <v>1902.3278642499993</v>
      </c>
      <c r="AY122" s="109">
        <f>_xll.DBRW(pFact,pCompany,AY$3,AY$1,$F$1,$A122,"Month")</f>
        <v>5123.6273760000004</v>
      </c>
      <c r="AZ122" s="109">
        <f>_xll.DBRW(pFact,pCompany,AZ$3,AZ$1,$F$1,$A122,"Month")</f>
        <v>2641.597697810002</v>
      </c>
      <c r="BA122" s="109"/>
      <c r="BB122" s="109">
        <f t="shared" si="160"/>
        <v>6089.0483010100006</v>
      </c>
      <c r="BC122" s="109">
        <f t="shared" si="161"/>
        <v>7278.9178081500004</v>
      </c>
      <c r="BD122" s="109">
        <f t="shared" si="162"/>
        <v>7381.53830053</v>
      </c>
      <c r="BE122" s="109">
        <f t="shared" si="163"/>
        <v>9667.5529380600019</v>
      </c>
      <c r="BF122" s="111">
        <f>((BF123+BF124)+BF125)</f>
        <v>30417.057347750004</v>
      </c>
      <c r="BG122" s="109"/>
      <c r="BH122" s="109">
        <f>_xll.DBRW(pFact,pCompany,BH$3,BH$1,$F$1,$A122,"Month")</f>
        <v>1023.3619259714426</v>
      </c>
      <c r="BI122" s="109">
        <f>_xll.DBRW(pFact,pCompany,BI$3,BI$1,$F$1,$A122,"Month")</f>
        <v>1258.1596254978217</v>
      </c>
      <c r="BJ122" s="109">
        <f>_xll.DBRW(pFact,pCompany,BJ$3,BJ$1,$F$1,$A122,"Month")</f>
        <v>1251.9863036152542</v>
      </c>
      <c r="BK122" s="109">
        <f>_xll.DBRW(pFact,pCompany,BK$3,BK$1,$F$1,$A122,"Month")</f>
        <v>1231.7684513100003</v>
      </c>
      <c r="BL122" s="109">
        <f>_xll.DBRW(pFact,pCompany,BL$3,BL$1,$F$1,$A122,"Month")</f>
        <v>1247.11927421</v>
      </c>
      <c r="BM122" s="109">
        <f>_xll.DBRW(pFact,pCompany,BM$3,BM$1,$F$1,$A122,"Month")</f>
        <v>1243.43489537</v>
      </c>
      <c r="BN122" s="109">
        <f>_xll.DBRW(pFact,pCompany,BN$3,BN$1,$F$1,$A122,"Month")</f>
        <v>1240.7704079100001</v>
      </c>
      <c r="BO122" s="109">
        <f>_xll.DBRW(pFact,pCompany,BO$3,BO$1,$F$1,$A122,"Month")</f>
        <v>1243.7810469400001</v>
      </c>
      <c r="BP122" s="109">
        <f>_xll.DBRW(pFact,pCompany,BP$3,BP$1,$F$1,$A122,"Month")</f>
        <v>1242.65290611</v>
      </c>
      <c r="BQ122" s="109">
        <f>_xll.DBRW(pFact,pCompany,BQ$3,BQ$1,$F$1,$A122,"Month")</f>
        <v>1080.1033754099999</v>
      </c>
      <c r="BR122" s="109">
        <f>_xll.DBRW(pFact,pCompany,BR$3,BR$1,$F$1,$A122,"Month")</f>
        <v>1080.9013929300002</v>
      </c>
      <c r="BS122" s="109">
        <f>_xll.DBRW(pFact,pCompany,BS$3,BS$1,$F$1,$A122,"Month")</f>
        <v>1080.3692730799999</v>
      </c>
      <c r="BT122" s="109"/>
      <c r="BU122" s="109">
        <f t="shared" si="164"/>
        <v>3533.5078550845187</v>
      </c>
      <c r="BV122" s="109">
        <f t="shared" si="165"/>
        <v>3722.3226208900005</v>
      </c>
      <c r="BW122" s="109">
        <f t="shared" si="166"/>
        <v>3727.2043609600005</v>
      </c>
      <c r="BX122" s="109">
        <f t="shared" si="167"/>
        <v>3241.3740414199997</v>
      </c>
      <c r="BY122" s="111">
        <f>((BY123+BY124)+BY125)</f>
        <v>14224.408878354518</v>
      </c>
      <c r="BZ122" s="109"/>
      <c r="CA122" s="109">
        <f>_xll.DBRW(pFact,pCompany,CA$3,CA$1,$F$1,$A122,"Month")</f>
        <v>6668.8505401800003</v>
      </c>
      <c r="CB122" s="109">
        <f>_xll.DBRW(pFact,pCompany,CB$3,CB$1,$F$1,$A122,"Month")</f>
        <v>12345.96921659</v>
      </c>
      <c r="CC122" s="109">
        <f>_xll.DBRW(pFact,pCompany,CC$3,CC$1,$F$1,$A122,"Month")</f>
        <v>0</v>
      </c>
    </row>
    <row r="123" spans="1:81" ht="15" customHeight="1" outlineLevel="1" x14ac:dyDescent="0.25">
      <c r="A123" s="17" t="str">
        <f>_xll.DIMNM(pAccounts,_xll.DIMIX(pAccounts,$F123))</f>
        <v>L1_Stationery</v>
      </c>
      <c r="B123" s="6" t="s">
        <v>199</v>
      </c>
      <c r="E123" s="17">
        <v>113</v>
      </c>
      <c r="F123" s="50" t="s">
        <v>200</v>
      </c>
      <c r="G123" s="119">
        <f>_xll.DBRW(pFact,pCompany,G$3,G$1,$F$1,$A123,"Month")</f>
        <v>3449.8654852600002</v>
      </c>
      <c r="H123" s="119">
        <f>_xll.DBRW(pFact,pCompany,H$3,H$1,$F$1,$A123,"Month")</f>
        <v>487.60392734999988</v>
      </c>
      <c r="I123" s="119">
        <f>_xll.DBRW(pFact,pCompany,I$3,I$1,$F$1,$A123,"Month")</f>
        <v>201.3494038</v>
      </c>
      <c r="J123" s="120"/>
      <c r="K123" s="121">
        <f>_xll.DBRW(pFact,pCompany,K$3,K$1,$F$1,$A123,"Month")</f>
        <v>1490.81844346</v>
      </c>
      <c r="L123" s="119">
        <f>_xll.DBRW(pFact,pCompany,$K$3,L$1,$F$1,$A123,"Month")</f>
        <v>449.94985538782157</v>
      </c>
      <c r="M123" s="119">
        <f>_xll.DBRW(pFact,pCompany,M$3,M$1,$F$1,$A123,"Month")</f>
        <v>644.23795010000003</v>
      </c>
      <c r="N123" s="119">
        <f t="shared" si="154"/>
        <v>1040.8685880721785</v>
      </c>
      <c r="O123" s="110"/>
      <c r="P123" s="119">
        <f t="shared" si="98"/>
        <v>1692.1678472600001</v>
      </c>
      <c r="Q123" s="119">
        <f t="shared" si="99"/>
        <v>739.13145284926418</v>
      </c>
      <c r="R123" s="119">
        <f t="shared" si="100"/>
        <v>985.53618006000011</v>
      </c>
      <c r="S123" s="119">
        <f t="shared" si="155"/>
        <v>953.03639441073597</v>
      </c>
      <c r="T123" s="119"/>
      <c r="U123" s="110"/>
      <c r="V123" s="119">
        <f>_xll.DBRW(pFact,pCompany,V$3,V$1,$F$1,$A123,"Month")</f>
        <v>201.3494038</v>
      </c>
      <c r="W123" s="119">
        <f>_xll.DBRW(pFact,pCompany,W$3,W$1,$F$1,$A123,"Month")</f>
        <v>1490.81844346</v>
      </c>
      <c r="X123" s="119">
        <f>_xll.DBRW(pFact,pCompany,X$3,X$1,$F$1,$A123,"Month")</f>
        <v>0</v>
      </c>
      <c r="Y123" s="119">
        <f>_xll.DBRW(pFact,pCompany,Y$3,Y$1,$F$1,$A123,"Month")</f>
        <v>0</v>
      </c>
      <c r="Z123" s="119">
        <f>_xll.DBRW(pFact,pCompany,Z$3,Z$1,$F$1,$A123,"Month")</f>
        <v>0</v>
      </c>
      <c r="AA123" s="119">
        <f>_xll.DBRW(pFact,pCompany,AA$3,AA$1,$F$1,$A123,"Month")</f>
        <v>0</v>
      </c>
      <c r="AB123" s="119">
        <f>_xll.DBRW(pFact,pCompany,AB$3,AB$1,$F$1,$A123,"Month")</f>
        <v>0</v>
      </c>
      <c r="AC123" s="119">
        <f>_xll.DBRW(pFact,pCompany,AC$3,AC$1,$F$1,$A123,"Month")</f>
        <v>0</v>
      </c>
      <c r="AD123" s="119">
        <f>_xll.DBRW(pFact,pCompany,AD$3,AD$1,$F$1,$A123,"Month")</f>
        <v>0</v>
      </c>
      <c r="AE123" s="119">
        <f>_xll.DBRW(pFact,pCompany,AE$3,AE$1,$F$1,$A123,"Month")</f>
        <v>0</v>
      </c>
      <c r="AF123" s="119">
        <f>_xll.DBRW(pFact,pCompany,AF$3,AF$1,$F$1,$A123,"Month")</f>
        <v>0</v>
      </c>
      <c r="AG123" s="119">
        <f>_xll.DBRW(pFact,pCompany,AG$3,AG$1,$F$1,$A123,"Month")</f>
        <v>0</v>
      </c>
      <c r="AH123" s="119"/>
      <c r="AI123" s="119">
        <f t="shared" si="156"/>
        <v>1692.1678472600001</v>
      </c>
      <c r="AJ123" s="119">
        <f t="shared" si="157"/>
        <v>0</v>
      </c>
      <c r="AK123" s="119">
        <f t="shared" si="158"/>
        <v>0</v>
      </c>
      <c r="AL123" s="119">
        <f t="shared" si="159"/>
        <v>0</v>
      </c>
      <c r="AM123" s="121">
        <f>SUM(AI123:AL123)</f>
        <v>1692.1678472600001</v>
      </c>
      <c r="AN123" s="110">
        <f t="shared" si="149"/>
        <v>0</v>
      </c>
      <c r="AO123" s="119">
        <f>_xll.DBRW(pFact,pCompany,AO$3,AO$1,$F$1,$A123,"Month")</f>
        <v>341.29822996000001</v>
      </c>
      <c r="AP123" s="119">
        <f>_xll.DBRW(pFact,pCompany,AP$3,AP$1,$F$1,$A123,"Month")</f>
        <v>644.23795010000003</v>
      </c>
      <c r="AQ123" s="119">
        <f>_xll.DBRW(pFact,pCompany,AQ$3,AQ$1,$F$1,$A123,"Month")</f>
        <v>376.65999999999997</v>
      </c>
      <c r="AR123" s="119">
        <f>_xll.DBRW(pFact,pCompany,AR$3,AR$1,$F$1,$A123,"Month")</f>
        <v>397.73778904000005</v>
      </c>
      <c r="AS123" s="119">
        <f>_xll.DBRW(pFact,pCompany,AS$3,AS$1,$F$1,$A123,"Month")</f>
        <v>210.61647999999997</v>
      </c>
      <c r="AT123" s="119">
        <f>_xll.DBRW(pFact,pCompany,AT$3,AT$1,$F$1,$A123,"Month")</f>
        <v>938.18343076999986</v>
      </c>
      <c r="AU123" s="119">
        <f>_xll.DBRW(pFact,pCompany,AU$3,AU$1,$F$1,$A123,"Month")</f>
        <v>247.97341050000009</v>
      </c>
      <c r="AV123" s="119">
        <f>_xll.DBRW(pFact,pCompany,AV$3,AV$1,$F$1,$A123,"Month")</f>
        <v>355.87404197999996</v>
      </c>
      <c r="AW123" s="119">
        <f>_xll.DBRW(pFact,pCompany,AW$3,AW$1,$F$1,$A123,"Month")</f>
        <v>625.7339345800001</v>
      </c>
      <c r="AX123" s="119">
        <f>_xll.DBRW(pFact,pCompany,AX$3,AX$1,$F$1,$A123,"Month")</f>
        <v>67.199999999999974</v>
      </c>
      <c r="AY123" s="119">
        <f>_xll.DBRW(pFact,pCompany,AY$3,AY$1,$F$1,$A123,"Month")</f>
        <v>3449.8654852600002</v>
      </c>
      <c r="AZ123" s="119">
        <f>_xll.DBRW(pFact,pCompany,AZ$3,AZ$1,$F$1,$A123,"Month")</f>
        <v>487.60392734999988</v>
      </c>
      <c r="BA123" s="119"/>
      <c r="BB123" s="119">
        <f t="shared" si="160"/>
        <v>1362.1961800600002</v>
      </c>
      <c r="BC123" s="119">
        <f t="shared" si="161"/>
        <v>1546.5376998099998</v>
      </c>
      <c r="BD123" s="119">
        <f t="shared" si="162"/>
        <v>1229.58138706</v>
      </c>
      <c r="BE123" s="119">
        <f t="shared" si="163"/>
        <v>4004.6694126100001</v>
      </c>
      <c r="BF123" s="121">
        <f>SUM(BB123:BE123)</f>
        <v>8142.9846795399999</v>
      </c>
      <c r="BG123" s="119"/>
      <c r="BH123" s="119">
        <f>_xll.DBRW(pFact,pCompany,BH$3,BH$1,$F$1,$A123,"Month")</f>
        <v>289.18159746144261</v>
      </c>
      <c r="BI123" s="119">
        <f>_xll.DBRW(pFact,pCompany,BI$3,BI$1,$F$1,$A123,"Month")</f>
        <v>449.94985538782157</v>
      </c>
      <c r="BJ123" s="119">
        <f>_xll.DBRW(pFact,pCompany,BJ$3,BJ$1,$F$1,$A123,"Month")</f>
        <v>448.80332282525427</v>
      </c>
      <c r="BK123" s="119">
        <f>_xll.DBRW(pFact,pCompany,BK$3,BK$1,$F$1,$A123,"Month")</f>
        <v>436.38692484000001</v>
      </c>
      <c r="BL123" s="119">
        <f>_xll.DBRW(pFact,pCompany,BL$3,BL$1,$F$1,$A123,"Month")</f>
        <v>444.85753794000004</v>
      </c>
      <c r="BM123" s="119">
        <f>_xll.DBRW(pFact,pCompany,BM$3,BM$1,$F$1,$A123,"Month")</f>
        <v>443.15948086000009</v>
      </c>
      <c r="BN123" s="119">
        <f>_xll.DBRW(pFact,pCompany,BN$3,BN$1,$F$1,$A123,"Month")</f>
        <v>441.46449264000006</v>
      </c>
      <c r="BO123" s="119">
        <f>_xll.DBRW(pFact,pCompany,BO$3,BO$1,$F$1,$A123,"Month")</f>
        <v>443.16653635</v>
      </c>
      <c r="BP123" s="119">
        <f>_xll.DBRW(pFact,pCompany,BP$3,BP$1,$F$1,$A123,"Month")</f>
        <v>442.59095932000002</v>
      </c>
      <c r="BQ123" s="119">
        <f>_xll.DBRW(pFact,pCompany,BQ$3,BQ$1,$F$1,$A123,"Month")</f>
        <v>320.68695214000002</v>
      </c>
      <c r="BR123" s="119">
        <f>_xll.DBRW(pFact,pCompany,BR$3,BR$1,$F$1,$A123,"Month")</f>
        <v>321.08565814000002</v>
      </c>
      <c r="BS123" s="119">
        <f>_xll.DBRW(pFact,pCompany,BS$3,BS$1,$F$1,$A123,"Month")</f>
        <v>320.85296584999998</v>
      </c>
      <c r="BT123" s="119"/>
      <c r="BU123" s="119">
        <f t="shared" si="164"/>
        <v>1187.9347756745185</v>
      </c>
      <c r="BV123" s="119">
        <f t="shared" si="165"/>
        <v>1324.4039436400001</v>
      </c>
      <c r="BW123" s="119">
        <f t="shared" si="166"/>
        <v>1327.2219883100001</v>
      </c>
      <c r="BX123" s="119">
        <f t="shared" si="167"/>
        <v>962.6255761299999</v>
      </c>
      <c r="BY123" s="121">
        <f>SUM(BU123:BX123)</f>
        <v>4802.1862837545186</v>
      </c>
      <c r="BZ123" s="119"/>
      <c r="CA123" s="119">
        <f>_xll.DBRW(pFact,pCompany,CA$3,CA$1,$F$1,$A123,"Month")</f>
        <v>2860.1669965000001</v>
      </c>
      <c r="CB123" s="119">
        <f>_xll.DBRW(pFact,pCompany,CB$3,CB$1,$F$1,$A123,"Month")</f>
        <v>2455.17403143</v>
      </c>
      <c r="CC123" s="119">
        <f>_xll.DBRW(pFact,pCompany,CC$3,CC$1,$F$1,$A123,"Month")</f>
        <v>0</v>
      </c>
    </row>
    <row r="124" spans="1:81" ht="15" customHeight="1" outlineLevel="1" x14ac:dyDescent="0.25">
      <c r="A124" s="17" t="str">
        <f>_xll.DIMNM(pAccounts,_xll.DIMIX(pAccounts,$F124))</f>
        <v>L1_Printing</v>
      </c>
      <c r="B124" s="6" t="s">
        <v>201</v>
      </c>
      <c r="E124" s="17">
        <v>114</v>
      </c>
      <c r="F124" s="50" t="s">
        <v>202</v>
      </c>
      <c r="G124" s="119">
        <f>_xll.DBRW(pFact,pCompany,G$3,G$1,$F$1,$A124,"Month")</f>
        <v>636.80551030000015</v>
      </c>
      <c r="H124" s="119">
        <f>_xll.DBRW(pFact,pCompany,H$3,H$1,$F$1,$A124,"Month")</f>
        <v>1089.6089946400007</v>
      </c>
      <c r="I124" s="119">
        <f>_xll.DBRW(pFact,pCompany,I$3,I$1,$F$1,$A124,"Month")</f>
        <v>1453.8154558199999</v>
      </c>
      <c r="J124" s="120"/>
      <c r="K124" s="121">
        <f>_xll.DBRW(pFact,pCompany,K$3,K$1,$F$1,$A124,"Month")</f>
        <v>630.40251421999994</v>
      </c>
      <c r="L124" s="119">
        <f>_xll.DBRW(pFact,pCompany,$K$3,L$1,$F$1,$A124,"Month")</f>
        <v>203.27546924000001</v>
      </c>
      <c r="M124" s="119">
        <f>_xll.DBRW(pFact,pCompany,M$3,M$1,$F$1,$A124,"Month")</f>
        <v>1588.9536009999999</v>
      </c>
      <c r="N124" s="119">
        <f t="shared" si="154"/>
        <v>427.12704497999994</v>
      </c>
      <c r="O124" s="110"/>
      <c r="P124" s="119">
        <f t="shared" si="98"/>
        <v>2084.2179700399997</v>
      </c>
      <c r="Q124" s="119">
        <f t="shared" si="99"/>
        <v>379.71739816000002</v>
      </c>
      <c r="R124" s="119">
        <f t="shared" si="100"/>
        <v>2374.32212768</v>
      </c>
      <c r="S124" s="119">
        <f t="shared" si="155"/>
        <v>1704.5005718799998</v>
      </c>
      <c r="T124" s="119"/>
      <c r="U124" s="110"/>
      <c r="V124" s="119">
        <f>_xll.DBRW(pFact,pCompany,V$3,V$1,$F$1,$A124,"Month")</f>
        <v>1453.8154558199999</v>
      </c>
      <c r="W124" s="119">
        <f>_xll.DBRW(pFact,pCompany,W$3,W$1,$F$1,$A124,"Month")</f>
        <v>630.40251421999994</v>
      </c>
      <c r="X124" s="119">
        <f>_xll.DBRW(pFact,pCompany,X$3,X$1,$F$1,$A124,"Month")</f>
        <v>0</v>
      </c>
      <c r="Y124" s="119">
        <f>_xll.DBRW(pFact,pCompany,Y$3,Y$1,$F$1,$A124,"Month")</f>
        <v>0</v>
      </c>
      <c r="Z124" s="119">
        <f>_xll.DBRW(pFact,pCompany,Z$3,Z$1,$F$1,$A124,"Month")</f>
        <v>0</v>
      </c>
      <c r="AA124" s="119">
        <f>_xll.DBRW(pFact,pCompany,AA$3,AA$1,$F$1,$A124,"Month")</f>
        <v>0</v>
      </c>
      <c r="AB124" s="119">
        <f>_xll.DBRW(pFact,pCompany,AB$3,AB$1,$F$1,$A124,"Month")</f>
        <v>0</v>
      </c>
      <c r="AC124" s="119">
        <f>_xll.DBRW(pFact,pCompany,AC$3,AC$1,$F$1,$A124,"Month")</f>
        <v>0</v>
      </c>
      <c r="AD124" s="119">
        <f>_xll.DBRW(pFact,pCompany,AD$3,AD$1,$F$1,$A124,"Month")</f>
        <v>0</v>
      </c>
      <c r="AE124" s="119">
        <f>_xll.DBRW(pFact,pCompany,AE$3,AE$1,$F$1,$A124,"Month")</f>
        <v>0</v>
      </c>
      <c r="AF124" s="119">
        <f>_xll.DBRW(pFact,pCompany,AF$3,AF$1,$F$1,$A124,"Month")</f>
        <v>0</v>
      </c>
      <c r="AG124" s="119">
        <f>_xll.DBRW(pFact,pCompany,AG$3,AG$1,$F$1,$A124,"Month")</f>
        <v>0</v>
      </c>
      <c r="AH124" s="119"/>
      <c r="AI124" s="119">
        <f t="shared" si="156"/>
        <v>2084.2179700399997</v>
      </c>
      <c r="AJ124" s="119">
        <f t="shared" si="157"/>
        <v>0</v>
      </c>
      <c r="AK124" s="119">
        <f t="shared" si="158"/>
        <v>0</v>
      </c>
      <c r="AL124" s="119">
        <f t="shared" si="159"/>
        <v>0</v>
      </c>
      <c r="AM124" s="121">
        <f>SUM(AI124:AL124)</f>
        <v>2084.2179700399997</v>
      </c>
      <c r="AN124" s="110">
        <f t="shared" si="149"/>
        <v>0</v>
      </c>
      <c r="AO124" s="119">
        <f>_xll.DBRW(pFact,pCompany,AO$3,AO$1,$F$1,$A124,"Month")</f>
        <v>785.36852668000006</v>
      </c>
      <c r="AP124" s="119">
        <f>_xll.DBRW(pFact,pCompany,AP$3,AP$1,$F$1,$A124,"Month")</f>
        <v>1588.9536009999999</v>
      </c>
      <c r="AQ124" s="119">
        <f>_xll.DBRW(pFact,pCompany,AQ$3,AQ$1,$F$1,$A124,"Month")</f>
        <v>155.63672643000012</v>
      </c>
      <c r="AR124" s="119">
        <f>_xll.DBRW(pFact,pCompany,AR$3,AR$1,$F$1,$A124,"Month")</f>
        <v>1585.2632212400003</v>
      </c>
      <c r="AS124" s="119">
        <f>_xll.DBRW(pFact,pCompany,AS$3,AS$1,$F$1,$A124,"Month")</f>
        <v>1270.4336505400001</v>
      </c>
      <c r="AT124" s="119">
        <f>_xll.DBRW(pFact,pCompany,AT$3,AT$1,$F$1,$A124,"Month")</f>
        <v>230.15802485999998</v>
      </c>
      <c r="AU124" s="119">
        <f>_xll.DBRW(pFact,pCompany,AU$3,AU$1,$F$1,$A124,"Month")</f>
        <v>251.28001939999973</v>
      </c>
      <c r="AV124" s="119">
        <f>_xll.DBRW(pFact,pCompany,AV$3,AV$1,$F$1,$A124,"Month")</f>
        <v>538.65565779999997</v>
      </c>
      <c r="AW124" s="119">
        <f>_xll.DBRW(pFact,pCompany,AW$3,AW$1,$F$1,$A124,"Month")</f>
        <v>2110.2596797599999</v>
      </c>
      <c r="AX124" s="119">
        <f>_xll.DBRW(pFact,pCompany,AX$3,AX$1,$F$1,$A124,"Month")</f>
        <v>128.33909200000002</v>
      </c>
      <c r="AY124" s="119">
        <f>_xll.DBRW(pFact,pCompany,AY$3,AY$1,$F$1,$A124,"Month")</f>
        <v>636.80551030000015</v>
      </c>
      <c r="AZ124" s="119">
        <f>_xll.DBRW(pFact,pCompany,AZ$3,AZ$1,$F$1,$A124,"Month")</f>
        <v>1089.6089946400007</v>
      </c>
      <c r="BA124" s="119"/>
      <c r="BB124" s="119">
        <f t="shared" si="160"/>
        <v>2529.9588541100002</v>
      </c>
      <c r="BC124" s="119">
        <f t="shared" si="161"/>
        <v>3085.8548966400003</v>
      </c>
      <c r="BD124" s="119">
        <f t="shared" si="162"/>
        <v>2900.1953569599996</v>
      </c>
      <c r="BE124" s="119">
        <f t="shared" si="163"/>
        <v>1854.753596940001</v>
      </c>
      <c r="BF124" s="121">
        <f>SUM(BB124:BE124)</f>
        <v>10370.762704650002</v>
      </c>
      <c r="BG124" s="119"/>
      <c r="BH124" s="119">
        <f>_xll.DBRW(pFact,pCompany,BH$3,BH$1,$F$1,$A124,"Month")</f>
        <v>176.44192892000001</v>
      </c>
      <c r="BI124" s="119">
        <f>_xll.DBRW(pFact,pCompany,BI$3,BI$1,$F$1,$A124,"Month")</f>
        <v>203.27546924000001</v>
      </c>
      <c r="BJ124" s="119">
        <f>_xll.DBRW(pFact,pCompany,BJ$3,BJ$1,$F$1,$A124,"Month")</f>
        <v>199.35290204</v>
      </c>
      <c r="BK124" s="119">
        <f>_xll.DBRW(pFact,pCompany,BK$3,BK$1,$F$1,$A124,"Month")</f>
        <v>193.02358864000001</v>
      </c>
      <c r="BL124" s="119">
        <f>_xll.DBRW(pFact,pCompany,BL$3,BL$1,$F$1,$A124,"Month")</f>
        <v>198.55414188</v>
      </c>
      <c r="BM124" s="119">
        <f>_xll.DBRW(pFact,pCompany,BM$3,BM$1,$F$1,$A124,"Month")</f>
        <v>196.97672227999999</v>
      </c>
      <c r="BN124" s="119">
        <f>_xll.DBRW(pFact,pCompany,BN$3,BN$1,$F$1,$A124,"Month")</f>
        <v>196.18466236</v>
      </c>
      <c r="BO124" s="119">
        <f>_xll.DBRW(pFact,pCompany,BO$3,BO$1,$F$1,$A124,"Month")</f>
        <v>197.23850884000001</v>
      </c>
      <c r="BP124" s="119">
        <f>_xll.DBRW(pFact,pCompany,BP$3,BP$1,$F$1,$A124,"Month")</f>
        <v>196.79678639999997</v>
      </c>
      <c r="BQ124" s="119">
        <f>_xll.DBRW(pFact,pCompany,BQ$3,BQ$1,$F$1,$A124,"Month")</f>
        <v>196.73347444000001</v>
      </c>
      <c r="BR124" s="119">
        <f>_xll.DBRW(pFact,pCompany,BR$3,BR$1,$F$1,$A124,"Month")</f>
        <v>197.00739956000001</v>
      </c>
      <c r="BS124" s="119">
        <f>_xll.DBRW(pFact,pCompany,BS$3,BS$1,$F$1,$A124,"Month")</f>
        <v>196.81519531999999</v>
      </c>
      <c r="BT124" s="119"/>
      <c r="BU124" s="119">
        <f t="shared" si="164"/>
        <v>579.07030020000002</v>
      </c>
      <c r="BV124" s="119">
        <f t="shared" si="165"/>
        <v>588.55445280000004</v>
      </c>
      <c r="BW124" s="119">
        <f t="shared" si="166"/>
        <v>590.21995760000004</v>
      </c>
      <c r="BX124" s="119">
        <f t="shared" si="167"/>
        <v>590.55606932000001</v>
      </c>
      <c r="BY124" s="121">
        <f>SUM(BU124:BX124)</f>
        <v>2348.4007799199999</v>
      </c>
      <c r="BZ124" s="119"/>
      <c r="CA124" s="119">
        <f>_xll.DBRW(pFact,pCompany,CA$3,CA$1,$F$1,$A124,"Month")</f>
        <v>6679.0270344399996</v>
      </c>
      <c r="CB124" s="119">
        <f>_xll.DBRW(pFact,pCompany,CB$3,CB$1,$F$1,$A124,"Month")</f>
        <v>8021.2740087199991</v>
      </c>
      <c r="CC124" s="119">
        <f>_xll.DBRW(pFact,pCompany,CC$3,CC$1,$F$1,$A124,"Month")</f>
        <v>0</v>
      </c>
    </row>
    <row r="125" spans="1:81" ht="15" customHeight="1" outlineLevel="1" x14ac:dyDescent="0.25">
      <c r="A125" s="17" t="str">
        <f>_xll.DIMNM(pAccounts,_xll.DIMIX(pAccounts,$F125))</f>
        <v>L1_Consumables</v>
      </c>
      <c r="B125" s="6" t="s">
        <v>203</v>
      </c>
      <c r="E125" s="17">
        <v>115</v>
      </c>
      <c r="F125" s="50" t="s">
        <v>204</v>
      </c>
      <c r="G125" s="119">
        <f>_xll.DBRW(pFact,pCompany,G$3,G$1,$F$1,$A125,"Month")</f>
        <v>1036.9563804399997</v>
      </c>
      <c r="H125" s="119">
        <f>_xll.DBRW(pFact,pCompany,H$3,H$1,$F$1,$A125,"Month")</f>
        <v>1064.3847758200013</v>
      </c>
      <c r="I125" s="119">
        <f>_xll.DBRW(pFact,pCompany,I$3,I$1,$F$1,$A125,"Month")</f>
        <v>853.93145270000002</v>
      </c>
      <c r="J125" s="120"/>
      <c r="K125" s="121">
        <f>_xll.DBRW(pFact,pCompany,K$3,K$1,$F$1,$A125,"Month")</f>
        <v>-742.21674514999995</v>
      </c>
      <c r="L125" s="119">
        <f>_xll.DBRW(pFact,pCompany,$K$3,L$1,$F$1,$A125,"Month")</f>
        <v>604.93430087000002</v>
      </c>
      <c r="M125" s="119">
        <f>_xll.DBRW(pFact,pCompany,M$3,M$1,$F$1,$A125,"Month")</f>
        <v>419.48558704999994</v>
      </c>
      <c r="N125" s="119">
        <f t="shared" si="154"/>
        <v>-1347.15104602</v>
      </c>
      <c r="O125" s="110"/>
      <c r="P125" s="119">
        <f t="shared" si="98"/>
        <v>111.71470755000007</v>
      </c>
      <c r="Q125" s="119">
        <f t="shared" si="99"/>
        <v>1162.67270046</v>
      </c>
      <c r="R125" s="119">
        <f t="shared" si="100"/>
        <v>1067.4950272900001</v>
      </c>
      <c r="S125" s="119">
        <f t="shared" si="155"/>
        <v>-1050.95799291</v>
      </c>
      <c r="T125" s="119"/>
      <c r="U125" s="110"/>
      <c r="V125" s="119">
        <f>_xll.DBRW(pFact,pCompany,V$3,V$1,$F$1,$A125,"Month")</f>
        <v>853.93145270000002</v>
      </c>
      <c r="W125" s="119">
        <f>_xll.DBRW(pFact,pCompany,W$3,W$1,$F$1,$A125,"Month")</f>
        <v>-742.21674514999995</v>
      </c>
      <c r="X125" s="119">
        <f>_xll.DBRW(pFact,pCompany,X$3,X$1,$F$1,$A125,"Month")</f>
        <v>0</v>
      </c>
      <c r="Y125" s="119">
        <f>_xll.DBRW(pFact,pCompany,Y$3,Y$1,$F$1,$A125,"Month")</f>
        <v>0</v>
      </c>
      <c r="Z125" s="119">
        <f>_xll.DBRW(pFact,pCompany,Z$3,Z$1,$F$1,$A125,"Month")</f>
        <v>0</v>
      </c>
      <c r="AA125" s="119">
        <f>_xll.DBRW(pFact,pCompany,AA$3,AA$1,$F$1,$A125,"Month")</f>
        <v>0</v>
      </c>
      <c r="AB125" s="119">
        <f>_xll.DBRW(pFact,pCompany,AB$3,AB$1,$F$1,$A125,"Month")</f>
        <v>0</v>
      </c>
      <c r="AC125" s="119">
        <f>_xll.DBRW(pFact,pCompany,AC$3,AC$1,$F$1,$A125,"Month")</f>
        <v>0</v>
      </c>
      <c r="AD125" s="119">
        <f>_xll.DBRW(pFact,pCompany,AD$3,AD$1,$F$1,$A125,"Month")</f>
        <v>0</v>
      </c>
      <c r="AE125" s="119">
        <f>_xll.DBRW(pFact,pCompany,AE$3,AE$1,$F$1,$A125,"Month")</f>
        <v>0</v>
      </c>
      <c r="AF125" s="119">
        <f>_xll.DBRW(pFact,pCompany,AF$3,AF$1,$F$1,$A125,"Month")</f>
        <v>0</v>
      </c>
      <c r="AG125" s="119">
        <f>_xll.DBRW(pFact,pCompany,AG$3,AG$1,$F$1,$A125,"Month")</f>
        <v>0</v>
      </c>
      <c r="AH125" s="119"/>
      <c r="AI125" s="119">
        <f t="shared" si="156"/>
        <v>111.71470755000007</v>
      </c>
      <c r="AJ125" s="119">
        <f t="shared" si="157"/>
        <v>0</v>
      </c>
      <c r="AK125" s="119">
        <f t="shared" si="158"/>
        <v>0</v>
      </c>
      <c r="AL125" s="119">
        <f t="shared" si="159"/>
        <v>0</v>
      </c>
      <c r="AM125" s="121">
        <f>SUM(AI125:AL125)</f>
        <v>111.71470755000007</v>
      </c>
      <c r="AN125" s="110">
        <f t="shared" si="149"/>
        <v>0</v>
      </c>
      <c r="AO125" s="119">
        <f>_xll.DBRW(pFact,pCompany,AO$3,AO$1,$F$1,$A125,"Month")</f>
        <v>648.00944024</v>
      </c>
      <c r="AP125" s="119">
        <f>_xll.DBRW(pFact,pCompany,AP$3,AP$1,$F$1,$A125,"Month")</f>
        <v>419.48558704999994</v>
      </c>
      <c r="AQ125" s="119">
        <f>_xll.DBRW(pFact,pCompany,AQ$3,AQ$1,$F$1,$A125,"Month")</f>
        <v>1129.39823955</v>
      </c>
      <c r="AR125" s="119">
        <f>_xll.DBRW(pFact,pCompany,AR$3,AR$1,$F$1,$A125,"Month")</f>
        <v>274.44679584000005</v>
      </c>
      <c r="AS125" s="119">
        <f>_xll.DBRW(pFact,pCompany,AS$3,AS$1,$F$1,$A125,"Month")</f>
        <v>505.95545551999965</v>
      </c>
      <c r="AT125" s="119">
        <f>_xll.DBRW(pFact,pCompany,AT$3,AT$1,$F$1,$A125,"Month")</f>
        <v>1866.1229603400002</v>
      </c>
      <c r="AU125" s="119">
        <f>_xll.DBRW(pFact,pCompany,AU$3,AU$1,$F$1,$A125,"Month")</f>
        <v>672.25022089999959</v>
      </c>
      <c r="AV125" s="119">
        <f>_xll.DBRW(pFact,pCompany,AV$3,AV$1,$F$1,$A125,"Month")</f>
        <v>1388.4277799900001</v>
      </c>
      <c r="AW125" s="119">
        <f>_xll.DBRW(pFact,pCompany,AW$3,AW$1,$F$1,$A125,"Month")</f>
        <v>1191.0835556200004</v>
      </c>
      <c r="AX125" s="119">
        <f>_xll.DBRW(pFact,pCompany,AX$3,AX$1,$F$1,$A125,"Month")</f>
        <v>1706.7887722499993</v>
      </c>
      <c r="AY125" s="119">
        <f>_xll.DBRW(pFact,pCompany,AY$3,AY$1,$F$1,$A125,"Month")</f>
        <v>1036.9563804399997</v>
      </c>
      <c r="AZ125" s="119">
        <f>_xll.DBRW(pFact,pCompany,AZ$3,AZ$1,$F$1,$A125,"Month")</f>
        <v>1064.3847758200013</v>
      </c>
      <c r="BA125" s="119"/>
      <c r="BB125" s="119">
        <f t="shared" si="160"/>
        <v>2196.8932668400003</v>
      </c>
      <c r="BC125" s="119">
        <f t="shared" si="161"/>
        <v>2646.5252117</v>
      </c>
      <c r="BD125" s="119">
        <f t="shared" si="162"/>
        <v>3251.76155651</v>
      </c>
      <c r="BE125" s="119">
        <f t="shared" si="163"/>
        <v>3808.1299285100004</v>
      </c>
      <c r="BF125" s="121">
        <f>SUM(BB125:BE125)</f>
        <v>11903.309963560001</v>
      </c>
      <c r="BG125" s="119"/>
      <c r="BH125" s="119">
        <f>_xll.DBRW(pFact,pCompany,BH$3,BH$1,$F$1,$A125,"Month")</f>
        <v>557.73839958999997</v>
      </c>
      <c r="BI125" s="119">
        <f>_xll.DBRW(pFact,pCompany,BI$3,BI$1,$F$1,$A125,"Month")</f>
        <v>604.93430087000002</v>
      </c>
      <c r="BJ125" s="119">
        <f>_xll.DBRW(pFact,pCompany,BJ$3,BJ$1,$F$1,$A125,"Month")</f>
        <v>603.83007874999998</v>
      </c>
      <c r="BK125" s="119">
        <f>_xll.DBRW(pFact,pCompany,BK$3,BK$1,$F$1,$A125,"Month")</f>
        <v>602.35793783000008</v>
      </c>
      <c r="BL125" s="119">
        <f>_xll.DBRW(pFact,pCompany,BL$3,BL$1,$F$1,$A125,"Month")</f>
        <v>603.70759438999994</v>
      </c>
      <c r="BM125" s="119">
        <f>_xll.DBRW(pFact,pCompany,BM$3,BM$1,$F$1,$A125,"Month")</f>
        <v>603.29869222999992</v>
      </c>
      <c r="BN125" s="119">
        <f>_xll.DBRW(pFact,pCompany,BN$3,BN$1,$F$1,$A125,"Month")</f>
        <v>603.12125291000007</v>
      </c>
      <c r="BO125" s="119">
        <f>_xll.DBRW(pFact,pCompany,BO$3,BO$1,$F$1,$A125,"Month")</f>
        <v>603.37600175000011</v>
      </c>
      <c r="BP125" s="119">
        <f>_xll.DBRW(pFact,pCompany,BP$3,BP$1,$F$1,$A125,"Month")</f>
        <v>603.26516038999989</v>
      </c>
      <c r="BQ125" s="119">
        <f>_xll.DBRW(pFact,pCompany,BQ$3,BQ$1,$F$1,$A125,"Month")</f>
        <v>562.68294882999999</v>
      </c>
      <c r="BR125" s="119">
        <f>_xll.DBRW(pFact,pCompany,BR$3,BR$1,$F$1,$A125,"Month")</f>
        <v>562.80833523000001</v>
      </c>
      <c r="BS125" s="119">
        <f>_xll.DBRW(pFact,pCompany,BS$3,BS$1,$F$1,$A125,"Month")</f>
        <v>562.70111191000001</v>
      </c>
      <c r="BT125" s="119"/>
      <c r="BU125" s="119">
        <f t="shared" si="164"/>
        <v>1766.50277921</v>
      </c>
      <c r="BV125" s="119">
        <f t="shared" si="165"/>
        <v>1809.3642244499999</v>
      </c>
      <c r="BW125" s="119">
        <f t="shared" si="166"/>
        <v>1809.7624150500001</v>
      </c>
      <c r="BX125" s="119">
        <f t="shared" si="167"/>
        <v>1688.19239597</v>
      </c>
      <c r="BY125" s="121">
        <f>SUM(BU125:BX125)</f>
        <v>7073.8218146799991</v>
      </c>
      <c r="BZ125" s="119"/>
      <c r="CA125" s="119">
        <f>_xll.DBRW(pFact,pCompany,CA$3,CA$1,$F$1,$A125,"Month")</f>
        <v>-2870.3434907600008</v>
      </c>
      <c r="CB125" s="119">
        <f>_xll.DBRW(pFact,pCompany,CB$3,CB$1,$F$1,$A125,"Month")</f>
        <v>1869.5211764400001</v>
      </c>
      <c r="CC125" s="119">
        <f>_xll.DBRW(pFact,pCompany,CC$3,CC$1,$F$1,$A125,"Month")</f>
        <v>0</v>
      </c>
    </row>
    <row r="126" spans="1:81" ht="15" customHeight="1" x14ac:dyDescent="0.25">
      <c r="A126" s="17" t="str">
        <f>_xll.DIMNM(pAccounts,_xll.DIMIX(pAccounts,$F126))</f>
        <v>L1_IT Development</v>
      </c>
      <c r="B126" s="6" t="s">
        <v>205</v>
      </c>
      <c r="E126" s="17">
        <v>116</v>
      </c>
      <c r="F126" s="8" t="s">
        <v>206</v>
      </c>
      <c r="G126" s="109">
        <f>_xll.DBRW(pFact,pCompany,G$3,G$1,$F$1,$A126,"Month")</f>
        <v>-10123.14</v>
      </c>
      <c r="H126" s="109">
        <f>_xll.DBRW(pFact,pCompany,H$3,H$1,$F$1,$A126,"Month")</f>
        <v>-3111.6399999999994</v>
      </c>
      <c r="I126" s="109">
        <f>_xll.DBRW(pFact,pCompany,I$3,I$1,$F$1,$A126,"Month")</f>
        <v>-7111.64</v>
      </c>
      <c r="J126" s="110"/>
      <c r="K126" s="111">
        <f>_xll.DBRW(pFact,pCompany,K$3,K$1,$F$1,$A126,"Month")</f>
        <v>-9123.14</v>
      </c>
      <c r="L126" s="109">
        <f>_xll.DBRW(pFact,pCompany,$K$3,L$1,$F$1,$A126,"Month")</f>
        <v>-4000</v>
      </c>
      <c r="M126" s="109">
        <f>_xll.DBRW(pFact,pCompany,M$3,M$1,$F$1,$A126,"Month")</f>
        <v>-7433.77</v>
      </c>
      <c r="N126" s="109">
        <f t="shared" si="154"/>
        <v>-5123.1399999999994</v>
      </c>
      <c r="O126" s="110"/>
      <c r="P126" s="109">
        <f t="shared" si="98"/>
        <v>-16234.779999999999</v>
      </c>
      <c r="Q126" s="109">
        <f t="shared" si="99"/>
        <v>-8000</v>
      </c>
      <c r="R126" s="109">
        <f t="shared" si="100"/>
        <v>-11041.62</v>
      </c>
      <c r="S126" s="109">
        <f t="shared" si="155"/>
        <v>-8234.7799999999988</v>
      </c>
      <c r="T126" s="109"/>
      <c r="U126" s="110"/>
      <c r="V126" s="109">
        <f>_xll.DBRW(pFact,pCompany,V$3,V$1,$F$1,$A126,"Month")</f>
        <v>-7111.64</v>
      </c>
      <c r="W126" s="109">
        <f>_xll.DBRW(pFact,pCompany,W$3,W$1,$F$1,$A126,"Month")</f>
        <v>-9123.14</v>
      </c>
      <c r="X126" s="109">
        <f>_xll.DBRW(pFact,pCompany,X$3,X$1,$F$1,$A126,"Month")</f>
        <v>0</v>
      </c>
      <c r="Y126" s="109">
        <f>_xll.DBRW(pFact,pCompany,Y$3,Y$1,$F$1,$A126,"Month")</f>
        <v>0</v>
      </c>
      <c r="Z126" s="109">
        <f>_xll.DBRW(pFact,pCompany,Z$3,Z$1,$F$1,$A126,"Month")</f>
        <v>0</v>
      </c>
      <c r="AA126" s="109">
        <f>_xll.DBRW(pFact,pCompany,AA$3,AA$1,$F$1,$A126,"Month")</f>
        <v>0</v>
      </c>
      <c r="AB126" s="109">
        <f>_xll.DBRW(pFact,pCompany,AB$3,AB$1,$F$1,$A126,"Month")</f>
        <v>0</v>
      </c>
      <c r="AC126" s="109">
        <f>_xll.DBRW(pFact,pCompany,AC$3,AC$1,$F$1,$A126,"Month")</f>
        <v>0</v>
      </c>
      <c r="AD126" s="109">
        <f>_xll.DBRW(pFact,pCompany,AD$3,AD$1,$F$1,$A126,"Month")</f>
        <v>0</v>
      </c>
      <c r="AE126" s="109">
        <f>_xll.DBRW(pFact,pCompany,AE$3,AE$1,$F$1,$A126,"Month")</f>
        <v>0</v>
      </c>
      <c r="AF126" s="109">
        <f>_xll.DBRW(pFact,pCompany,AF$3,AF$1,$F$1,$A126,"Month")</f>
        <v>0</v>
      </c>
      <c r="AG126" s="109">
        <f>_xll.DBRW(pFact,pCompany,AG$3,AG$1,$F$1,$A126,"Month")</f>
        <v>0</v>
      </c>
      <c r="AH126" s="109"/>
      <c r="AI126" s="109">
        <f t="shared" si="156"/>
        <v>-16234.779999999999</v>
      </c>
      <c r="AJ126" s="109">
        <f t="shared" si="157"/>
        <v>0</v>
      </c>
      <c r="AK126" s="109">
        <f t="shared" si="158"/>
        <v>0</v>
      </c>
      <c r="AL126" s="109">
        <f t="shared" si="159"/>
        <v>0</v>
      </c>
      <c r="AM126" s="111">
        <f>SUM(AI126:AL126)</f>
        <v>-16234.779999999999</v>
      </c>
      <c r="AN126" s="110">
        <f t="shared" si="149"/>
        <v>0</v>
      </c>
      <c r="AO126" s="109">
        <f>_xll.DBRW(pFact,pCompany,AO$3,AO$1,$F$1,$A126,"Month")</f>
        <v>-3607.85</v>
      </c>
      <c r="AP126" s="109">
        <f>_xll.DBRW(pFact,pCompany,AP$3,AP$1,$F$1,$A126,"Month")</f>
        <v>-7433.77</v>
      </c>
      <c r="AQ126" s="109">
        <f>_xll.DBRW(pFact,pCompany,AQ$3,AQ$1,$F$1,$A126,"Month")</f>
        <v>-1617.5999999999985</v>
      </c>
      <c r="AR126" s="109">
        <f>_xll.DBRW(pFact,pCompany,AR$3,AR$1,$F$1,$A126,"Month")</f>
        <v>-3906.01</v>
      </c>
      <c r="AS126" s="109">
        <f>_xll.DBRW(pFact,pCompany,AS$3,AS$1,$F$1,$A126,"Month")</f>
        <v>-3000</v>
      </c>
      <c r="AT126" s="109">
        <f>_xll.DBRW(pFact,pCompany,AT$3,AT$1,$F$1,$A126,"Month")</f>
        <v>-4743.2999999999993</v>
      </c>
      <c r="AU126" s="109">
        <f>_xll.DBRW(pFact,pCompany,AU$3,AU$1,$F$1,$A126,"Month")</f>
        <v>-10670.5</v>
      </c>
      <c r="AV126" s="109">
        <f>_xll.DBRW(pFact,pCompany,AV$3,AV$1,$F$1,$A126,"Month")</f>
        <v>-3670.5</v>
      </c>
      <c r="AW126" s="109">
        <f>_xll.DBRW(pFact,pCompany,AW$3,AW$1,$F$1,$A126,"Month")</f>
        <v>-3782.1399999999994</v>
      </c>
      <c r="AX126" s="109">
        <f>_xll.DBRW(pFact,pCompany,AX$3,AX$1,$F$1,$A126,"Month")</f>
        <v>-3726.9900000000052</v>
      </c>
      <c r="AY126" s="109">
        <f>_xll.DBRW(pFact,pCompany,AY$3,AY$1,$F$1,$A126,"Month")</f>
        <v>-10123.14</v>
      </c>
      <c r="AZ126" s="109">
        <f>_xll.DBRW(pFact,pCompany,AZ$3,AZ$1,$F$1,$A126,"Month")</f>
        <v>-3111.6399999999994</v>
      </c>
      <c r="BA126" s="109"/>
      <c r="BB126" s="109">
        <f t="shared" si="160"/>
        <v>-12659.22</v>
      </c>
      <c r="BC126" s="109">
        <f t="shared" si="161"/>
        <v>-11649.31</v>
      </c>
      <c r="BD126" s="109">
        <f t="shared" si="162"/>
        <v>-18123.14</v>
      </c>
      <c r="BE126" s="109">
        <f t="shared" si="163"/>
        <v>-16961.770000000004</v>
      </c>
      <c r="BF126" s="111">
        <f>SUM(BB126:BE126)</f>
        <v>-59393.440000000002</v>
      </c>
      <c r="BG126" s="109"/>
      <c r="BH126" s="109">
        <f>_xll.DBRW(pFact,pCompany,BH$3,BH$1,$F$1,$A126,"Month")</f>
        <v>-4000</v>
      </c>
      <c r="BI126" s="109">
        <f>_xll.DBRW(pFact,pCompany,BI$3,BI$1,$F$1,$A126,"Month")</f>
        <v>-4000</v>
      </c>
      <c r="BJ126" s="109">
        <f>_xll.DBRW(pFact,pCompany,BJ$3,BJ$1,$F$1,$A126,"Month")</f>
        <v>-11583.33</v>
      </c>
      <c r="BK126" s="109">
        <f>_xll.DBRW(pFact,pCompany,BK$3,BK$1,$F$1,$A126,"Month")</f>
        <v>-9583.33</v>
      </c>
      <c r="BL126" s="109">
        <f>_xll.DBRW(pFact,pCompany,BL$3,BL$1,$F$1,$A126,"Month")</f>
        <v>-9583.33</v>
      </c>
      <c r="BM126" s="109">
        <f>_xll.DBRW(pFact,pCompany,BM$3,BM$1,$F$1,$A126,"Month")</f>
        <v>-9583.33</v>
      </c>
      <c r="BN126" s="109">
        <f>_xll.DBRW(pFact,pCompany,BN$3,BN$1,$F$1,$A126,"Month")</f>
        <v>-9583.33</v>
      </c>
      <c r="BO126" s="109">
        <f>_xll.DBRW(pFact,pCompany,BO$3,BO$1,$F$1,$A126,"Month")</f>
        <v>-13583.33</v>
      </c>
      <c r="BP126" s="109">
        <f>_xll.DBRW(pFact,pCompany,BP$3,BP$1,$F$1,$A126,"Month")</f>
        <v>-12583.33</v>
      </c>
      <c r="BQ126" s="109">
        <f>_xll.DBRW(pFact,pCompany,BQ$3,BQ$1,$F$1,$A126,"Month")</f>
        <v>-9583.33</v>
      </c>
      <c r="BR126" s="109">
        <f>_xll.DBRW(pFact,pCompany,BR$3,BR$1,$F$1,$A126,"Month")</f>
        <v>-9583.2488570000005</v>
      </c>
      <c r="BS126" s="109">
        <f>_xll.DBRW(pFact,pCompany,BS$3,BS$1,$F$1,$A126,"Month")</f>
        <v>-9583.33</v>
      </c>
      <c r="BT126" s="109"/>
      <c r="BU126" s="109">
        <f t="shared" si="164"/>
        <v>-19583.330000000002</v>
      </c>
      <c r="BV126" s="109">
        <f t="shared" si="165"/>
        <v>-28749.989999999998</v>
      </c>
      <c r="BW126" s="109">
        <f t="shared" si="166"/>
        <v>-35749.99</v>
      </c>
      <c r="BX126" s="109">
        <f t="shared" si="167"/>
        <v>-28749.908857000002</v>
      </c>
      <c r="BY126" s="111">
        <f>SUM(BU126:BX126)</f>
        <v>-112833.218857</v>
      </c>
      <c r="BZ126" s="109"/>
      <c r="CA126" s="109">
        <f>_xll.DBRW(pFact,pCompany,CA$3,CA$1,$F$1,$A126,"Month")</f>
        <v>-57162.509749999997</v>
      </c>
      <c r="CB126" s="109">
        <f>_xll.DBRW(pFact,pCompany,CB$3,CB$1,$F$1,$A126,"Month")</f>
        <v>27070.289999999994</v>
      </c>
      <c r="CC126" s="109">
        <f>_xll.DBRW(pFact,pCompany,CC$3,CC$1,$F$1,$A126,"Month")</f>
        <v>0</v>
      </c>
    </row>
    <row r="127" spans="1:81" ht="15" customHeight="1" x14ac:dyDescent="0.25">
      <c r="A127" s="17" t="str">
        <f>_xll.DIMNM(pAccounts,_xll.DIMIX(pAccounts,$F127))</f>
        <v>L1_Software Licences</v>
      </c>
      <c r="B127" s="6" t="s">
        <v>207</v>
      </c>
      <c r="E127" s="17">
        <v>117</v>
      </c>
      <c r="F127" s="21" t="s">
        <v>208</v>
      </c>
      <c r="G127" s="109">
        <f>_xll.DBRW(pFact,pCompany,G$3,G$1,$F$1,$A127,"Month")</f>
        <v>-14413.584325510077</v>
      </c>
      <c r="H127" s="109">
        <f>_xll.DBRW(pFact,pCompany,H$3,H$1,$F$1,$A127,"Month")</f>
        <v>-9335.4863199500032</v>
      </c>
      <c r="I127" s="109">
        <f>_xll.DBRW(pFact,pCompany,I$3,I$1,$F$1,$A127,"Month")</f>
        <v>-14793.285883200002</v>
      </c>
      <c r="J127" s="110"/>
      <c r="K127" s="111">
        <f>_xll.DBRW(pFact,pCompany,K$3,K$1,$F$1,$A127,"Month")</f>
        <v>-9371.1432087199937</v>
      </c>
      <c r="L127" s="109">
        <f>_xll.DBRW(pFact,pCompany,$K$3,L$1,$F$1,$A127,"Month")</f>
        <v>-19523.63546369</v>
      </c>
      <c r="M127" s="109">
        <f>_xll.DBRW(pFact,pCompany,M$3,M$1,$F$1,$A127,"Month")</f>
        <v>-56451.990928580009</v>
      </c>
      <c r="N127" s="109">
        <f t="shared" si="154"/>
        <v>10152.492254970006</v>
      </c>
      <c r="O127" s="110"/>
      <c r="P127" s="109">
        <f t="shared" si="98"/>
        <v>-24164.429091919996</v>
      </c>
      <c r="Q127" s="109">
        <f t="shared" si="99"/>
        <v>-34673.356199269991</v>
      </c>
      <c r="R127" s="109">
        <f t="shared" si="100"/>
        <v>-119358.92109498</v>
      </c>
      <c r="S127" s="109">
        <f t="shared" si="155"/>
        <v>10508.927107349995</v>
      </c>
      <c r="T127" s="109"/>
      <c r="U127" s="110"/>
      <c r="V127" s="109">
        <f>_xll.DBRW(pFact,pCompany,V$3,V$1,$F$1,$A127,"Month")</f>
        <v>-14793.285883200002</v>
      </c>
      <c r="W127" s="109">
        <f>_xll.DBRW(pFact,pCompany,W$3,W$1,$F$1,$A127,"Month")</f>
        <v>-9371.1432087199937</v>
      </c>
      <c r="X127" s="109">
        <f>_xll.DBRW(pFact,pCompany,X$3,X$1,$F$1,$A127,"Month")</f>
        <v>0</v>
      </c>
      <c r="Y127" s="109">
        <f>_xll.DBRW(pFact,pCompany,Y$3,Y$1,$F$1,$A127,"Month")</f>
        <v>0</v>
      </c>
      <c r="Z127" s="109">
        <f>_xll.DBRW(pFact,pCompany,Z$3,Z$1,$F$1,$A127,"Month")</f>
        <v>0</v>
      </c>
      <c r="AA127" s="109">
        <f>_xll.DBRW(pFact,pCompany,AA$3,AA$1,$F$1,$A127,"Month")</f>
        <v>0</v>
      </c>
      <c r="AB127" s="109">
        <f>_xll.DBRW(pFact,pCompany,AB$3,AB$1,$F$1,$A127,"Month")</f>
        <v>0</v>
      </c>
      <c r="AC127" s="109">
        <f>_xll.DBRW(pFact,pCompany,AC$3,AC$1,$F$1,$A127,"Month")</f>
        <v>0</v>
      </c>
      <c r="AD127" s="109">
        <f>_xll.DBRW(pFact,pCompany,AD$3,AD$1,$F$1,$A127,"Month")</f>
        <v>0</v>
      </c>
      <c r="AE127" s="109">
        <f>_xll.DBRW(pFact,pCompany,AE$3,AE$1,$F$1,$A127,"Month")</f>
        <v>0</v>
      </c>
      <c r="AF127" s="109">
        <f>_xll.DBRW(pFact,pCompany,AF$3,AF$1,$F$1,$A127,"Month")</f>
        <v>0</v>
      </c>
      <c r="AG127" s="109">
        <f>_xll.DBRW(pFact,pCompany,AG$3,AG$1,$F$1,$A127,"Month")</f>
        <v>0</v>
      </c>
      <c r="AH127" s="109"/>
      <c r="AI127" s="109">
        <f t="shared" si="156"/>
        <v>-24164.429091919996</v>
      </c>
      <c r="AJ127" s="109">
        <f t="shared" si="157"/>
        <v>0</v>
      </c>
      <c r="AK127" s="109">
        <f t="shared" si="158"/>
        <v>0</v>
      </c>
      <c r="AL127" s="109">
        <f t="shared" si="159"/>
        <v>0</v>
      </c>
      <c r="AM127" s="111">
        <f>SUM(AI127:AL127)</f>
        <v>-24164.429091919996</v>
      </c>
      <c r="AN127" s="110">
        <f t="shared" si="149"/>
        <v>0</v>
      </c>
      <c r="AO127" s="109">
        <f>_xll.DBRW(pFact,pCompany,AO$3,AO$1,$F$1,$A127,"Month")</f>
        <v>-62906.930166399994</v>
      </c>
      <c r="AP127" s="109">
        <f>_xll.DBRW(pFact,pCompany,AP$3,AP$1,$F$1,$A127,"Month")</f>
        <v>-56451.990928580009</v>
      </c>
      <c r="AQ127" s="109">
        <f>_xll.DBRW(pFact,pCompany,AQ$3,AQ$1,$F$1,$A127,"Month")</f>
        <v>-59412.566591919996</v>
      </c>
      <c r="AR127" s="109">
        <f>_xll.DBRW(pFact,pCompany,AR$3,AR$1,$F$1,$A127,"Month")</f>
        <v>-66902.143779230013</v>
      </c>
      <c r="AS127" s="109">
        <f>_xll.DBRW(pFact,pCompany,AS$3,AS$1,$F$1,$A127,"Month")</f>
        <v>-54818.869737469955</v>
      </c>
      <c r="AT127" s="109">
        <f>_xll.DBRW(pFact,pCompany,AT$3,AT$1,$F$1,$A127,"Month")</f>
        <v>-84641.925810250017</v>
      </c>
      <c r="AU127" s="109">
        <f>_xll.DBRW(pFact,pCompany,AU$3,AU$1,$F$1,$A127,"Month")</f>
        <v>-69863.889547510029</v>
      </c>
      <c r="AV127" s="109">
        <f>_xll.DBRW(pFact,pCompany,AV$3,AV$1,$F$1,$A127,"Month")</f>
        <v>-119753.31612276992</v>
      </c>
      <c r="AW127" s="109">
        <f>_xll.DBRW(pFact,pCompany,AW$3,AW$1,$F$1,$A127,"Month")</f>
        <v>-69350.710426380014</v>
      </c>
      <c r="AX127" s="109">
        <f>_xll.DBRW(pFact,pCompany,AX$3,AX$1,$F$1,$A127,"Month")</f>
        <v>-45880.025701319952</v>
      </c>
      <c r="AY127" s="109">
        <f>_xll.DBRW(pFact,pCompany,AY$3,AY$1,$F$1,$A127,"Month")</f>
        <v>-14413.584325510077</v>
      </c>
      <c r="AZ127" s="109">
        <f>_xll.DBRW(pFact,pCompany,AZ$3,AZ$1,$F$1,$A127,"Month")</f>
        <v>-9335.4863199500032</v>
      </c>
      <c r="BA127" s="109"/>
      <c r="BB127" s="109">
        <f t="shared" si="160"/>
        <v>-178771.48768690001</v>
      </c>
      <c r="BC127" s="109">
        <f t="shared" si="161"/>
        <v>-206362.93932695</v>
      </c>
      <c r="BD127" s="109">
        <f t="shared" si="162"/>
        <v>-258967.91609665996</v>
      </c>
      <c r="BE127" s="109">
        <f t="shared" si="163"/>
        <v>-69629.096346780032</v>
      </c>
      <c r="BF127" s="111">
        <f>SUM(BB127:BE127)</f>
        <v>-713731.43945728999</v>
      </c>
      <c r="BG127" s="109"/>
      <c r="BH127" s="109">
        <f>_xll.DBRW(pFact,pCompany,BH$3,BH$1,$F$1,$A127,"Month")</f>
        <v>-15149.720735579991</v>
      </c>
      <c r="BI127" s="109">
        <f>_xll.DBRW(pFact,pCompany,BI$3,BI$1,$F$1,$A127,"Month")</f>
        <v>-19523.63546369</v>
      </c>
      <c r="BJ127" s="109">
        <f>_xll.DBRW(pFact,pCompany,BJ$3,BJ$1,$F$1,$A127,"Month")</f>
        <v>-24656.68402121</v>
      </c>
      <c r="BK127" s="109">
        <f>_xll.DBRW(pFact,pCompany,BK$3,BK$1,$F$1,$A127,"Month")</f>
        <v>-24555.190722699997</v>
      </c>
      <c r="BL127" s="109">
        <f>_xll.DBRW(pFact,pCompany,BL$3,BL$1,$F$1,$A127,"Month")</f>
        <v>-25277.367151469996</v>
      </c>
      <c r="BM127" s="109">
        <f>_xll.DBRW(pFact,pCompany,BM$3,BM$1,$F$1,$A127,"Month")</f>
        <v>-25155.517080489997</v>
      </c>
      <c r="BN127" s="109">
        <f>_xll.DBRW(pFact,pCompany,BN$3,BN$1,$F$1,$A127,"Month")</f>
        <v>-25160.198211670002</v>
      </c>
      <c r="BO127" s="109">
        <f>_xll.DBRW(pFact,pCompany,BO$3,BO$1,$F$1,$A127,"Month")</f>
        <v>-33570.817587760001</v>
      </c>
      <c r="BP127" s="109">
        <f>_xll.DBRW(pFact,pCompany,BP$3,BP$1,$F$1,$A127,"Month")</f>
        <v>-33544.266464929999</v>
      </c>
      <c r="BQ127" s="109">
        <f>_xll.DBRW(pFact,pCompany,BQ$3,BQ$1,$F$1,$A127,"Month")</f>
        <v>-33565.692794669994</v>
      </c>
      <c r="BR127" s="109">
        <f>_xll.DBRW(pFact,pCompany,BR$3,BR$1,$F$1,$A127,"Month")</f>
        <v>-33570.999571989996</v>
      </c>
      <c r="BS127" s="109">
        <f>_xll.DBRW(pFact,pCompany,BS$3,BS$1,$F$1,$A127,"Month")</f>
        <v>-33565.747987369992</v>
      </c>
      <c r="BT127" s="109"/>
      <c r="BU127" s="109">
        <f t="shared" si="164"/>
        <v>-59330.04022047999</v>
      </c>
      <c r="BV127" s="109">
        <f t="shared" si="165"/>
        <v>-74988.074954659998</v>
      </c>
      <c r="BW127" s="109">
        <f t="shared" si="166"/>
        <v>-92275.282264359994</v>
      </c>
      <c r="BX127" s="109">
        <f t="shared" si="167"/>
        <v>-100702.44035402998</v>
      </c>
      <c r="BY127" s="111">
        <f>SUM(BU127:BX127)</f>
        <v>-327295.83779352996</v>
      </c>
      <c r="BZ127" s="109"/>
      <c r="CA127" s="109">
        <f>_xll.DBRW(pFact,pCompany,CA$3,CA$1,$F$1,$A127,"Month")</f>
        <v>-666260.17562191002</v>
      </c>
      <c r="CB127" s="109">
        <f>_xll.DBRW(pFact,pCompany,CB$3,CB$1,$F$1,$A127,"Month")</f>
        <v>-721566.18643981987</v>
      </c>
      <c r="CC127" s="109">
        <f>_xll.DBRW(pFact,pCompany,CC$3,CC$1,$F$1,$A127,"Month")</f>
        <v>0</v>
      </c>
    </row>
    <row r="128" spans="1:81" ht="15" customHeight="1" x14ac:dyDescent="0.3">
      <c r="A128" s="17" t="str">
        <f>_xll.DIMNM(pAccounts,_xll.DIMIX(pAccounts,$F128))</f>
        <v/>
      </c>
      <c r="E128" s="17">
        <v>118</v>
      </c>
      <c r="F128" s="22" t="s">
        <v>209</v>
      </c>
      <c r="G128" s="131">
        <f>((((((G110+G115)+G118)+G121)+G122)+G126)+G127)</f>
        <v>46404.185407639932</v>
      </c>
      <c r="H128" s="131">
        <f>((((((H110+H115)+H118)+H121)+H122)+H126)+H127)</f>
        <v>-11977.540820450004</v>
      </c>
      <c r="I128" s="131">
        <f>((((((I110+I115)+I118)+I121)+I122)+I126)+I127)</f>
        <v>36648.879603459995</v>
      </c>
      <c r="J128" s="110"/>
      <c r="K128" s="129">
        <f>((((((K110+K115)+K118)+K121)+K122)+K126)+K127)</f>
        <v>28239.950306270017</v>
      </c>
      <c r="L128" s="131">
        <f>((((((L110+L115)+L118)+L121)+L122)+L126)+L127)</f>
        <v>22831.901034496477</v>
      </c>
      <c r="M128" s="131">
        <f>((((((M110+M115)+M118)+M121)+M122)+M126)+M127)</f>
        <v>-23373.385318690009</v>
      </c>
      <c r="N128" s="131">
        <f t="shared" si="154"/>
        <v>5408.0492717735397</v>
      </c>
      <c r="O128" s="110"/>
      <c r="P128" s="131">
        <f t="shared" si="98"/>
        <v>64888.829909730011</v>
      </c>
      <c r="Q128" s="131">
        <f t="shared" si="99"/>
        <v>48686.543606069376</v>
      </c>
      <c r="R128" s="131">
        <f t="shared" si="100"/>
        <v>-40058.870831659995</v>
      </c>
      <c r="S128" s="131">
        <f t="shared" si="155"/>
        <v>16202.286303660636</v>
      </c>
      <c r="T128" s="132"/>
      <c r="U128" s="110"/>
      <c r="V128" s="131">
        <f t="shared" ref="V128:AG128" si="168">((((((V110+V115)+V118)+V121)+V122)+V126)+V127)</f>
        <v>36648.879603459995</v>
      </c>
      <c r="W128" s="131">
        <f t="shared" si="168"/>
        <v>28239.950306270017</v>
      </c>
      <c r="X128" s="131">
        <f t="shared" si="168"/>
        <v>0</v>
      </c>
      <c r="Y128" s="131">
        <f t="shared" si="168"/>
        <v>0</v>
      </c>
      <c r="Z128" s="131">
        <f t="shared" si="168"/>
        <v>0</v>
      </c>
      <c r="AA128" s="131">
        <f t="shared" si="168"/>
        <v>0</v>
      </c>
      <c r="AB128" s="131">
        <f t="shared" si="168"/>
        <v>0</v>
      </c>
      <c r="AC128" s="131">
        <f t="shared" si="168"/>
        <v>0</v>
      </c>
      <c r="AD128" s="131">
        <f t="shared" si="168"/>
        <v>0</v>
      </c>
      <c r="AE128" s="131">
        <f t="shared" si="168"/>
        <v>0</v>
      </c>
      <c r="AF128" s="131">
        <f t="shared" si="168"/>
        <v>0</v>
      </c>
      <c r="AG128" s="131">
        <f t="shared" si="168"/>
        <v>0</v>
      </c>
      <c r="AH128" s="115"/>
      <c r="AI128" s="131">
        <f t="shared" si="156"/>
        <v>64888.829909730011</v>
      </c>
      <c r="AJ128" s="131">
        <f t="shared" si="157"/>
        <v>0</v>
      </c>
      <c r="AK128" s="131">
        <f t="shared" si="158"/>
        <v>0</v>
      </c>
      <c r="AL128" s="131">
        <f t="shared" si="159"/>
        <v>0</v>
      </c>
      <c r="AM128" s="134">
        <f>((((((AM110+AM115)+AM118)+AM121)+AM122)+AM126)+AM127)</f>
        <v>64888.829909730019</v>
      </c>
      <c r="AN128" s="110">
        <f t="shared" si="149"/>
        <v>0</v>
      </c>
      <c r="AO128" s="131">
        <f t="shared" ref="AO128:AZ128" si="169">((((((AO110+AO115)+AO118)+AO121)+AO122)+AO126)+AO127)</f>
        <v>-16685.485512969986</v>
      </c>
      <c r="AP128" s="131">
        <f t="shared" si="169"/>
        <v>-23373.385318690009</v>
      </c>
      <c r="AQ128" s="131">
        <f t="shared" si="169"/>
        <v>-12032.691169949976</v>
      </c>
      <c r="AR128" s="131">
        <f t="shared" si="169"/>
        <v>-26453.994719490009</v>
      </c>
      <c r="AS128" s="131">
        <f t="shared" si="169"/>
        <v>-14502.296345199946</v>
      </c>
      <c r="AT128" s="131">
        <f t="shared" si="169"/>
        <v>-53705.874964840041</v>
      </c>
      <c r="AU128" s="131">
        <f t="shared" si="169"/>
        <v>-38252.669589030018</v>
      </c>
      <c r="AV128" s="131">
        <f t="shared" si="169"/>
        <v>-77407.317628419929</v>
      </c>
      <c r="AW128" s="131">
        <f t="shared" si="169"/>
        <v>-32581.006384150016</v>
      </c>
      <c r="AX128" s="131">
        <f t="shared" si="169"/>
        <v>2319.934138900062</v>
      </c>
      <c r="AY128" s="131">
        <f t="shared" si="169"/>
        <v>46404.185407639932</v>
      </c>
      <c r="AZ128" s="131">
        <f t="shared" si="169"/>
        <v>-11977.540820450004</v>
      </c>
      <c r="BA128" s="115"/>
      <c r="BB128" s="131">
        <f t="shared" si="160"/>
        <v>-52091.562001609971</v>
      </c>
      <c r="BC128" s="131">
        <f t="shared" si="161"/>
        <v>-94662.166029529995</v>
      </c>
      <c r="BD128" s="131">
        <f t="shared" si="162"/>
        <v>-148240.99360159997</v>
      </c>
      <c r="BE128" s="131">
        <f t="shared" si="163"/>
        <v>36746.578726089989</v>
      </c>
      <c r="BF128" s="134">
        <f>((((((BF110+BF115)+BF118)+BF121)+BF122)+BF126)+BF127)</f>
        <v>-258248.14290665003</v>
      </c>
      <c r="BG128" s="115"/>
      <c r="BH128" s="131">
        <f t="shared" ref="BH128:BS128" si="170">((((((BH110+BH115)+BH118)+BH121)+BH122)+BH126)+BH127)</f>
        <v>25854.642571572898</v>
      </c>
      <c r="BI128" s="131">
        <f t="shared" si="170"/>
        <v>22831.901034496477</v>
      </c>
      <c r="BJ128" s="131">
        <f t="shared" si="170"/>
        <v>8748.6931401004331</v>
      </c>
      <c r="BK128" s="131">
        <f t="shared" si="170"/>
        <v>12281.912093360006</v>
      </c>
      <c r="BL128" s="131">
        <f t="shared" si="170"/>
        <v>11572.690227640014</v>
      </c>
      <c r="BM128" s="131">
        <f t="shared" si="170"/>
        <v>11691.582225300008</v>
      </c>
      <c r="BN128" s="131">
        <f t="shared" si="170"/>
        <v>11296.464136299997</v>
      </c>
      <c r="BO128" s="131">
        <f t="shared" si="170"/>
        <v>-1111.5945511200043</v>
      </c>
      <c r="BP128" s="131">
        <f t="shared" si="170"/>
        <v>-85.97321536999516</v>
      </c>
      <c r="BQ128" s="131">
        <f t="shared" si="170"/>
        <v>12.751732569995511</v>
      </c>
      <c r="BR128" s="131">
        <f t="shared" si="170"/>
        <v>8.976401359999727</v>
      </c>
      <c r="BS128" s="131">
        <f t="shared" si="170"/>
        <v>12.928184220007097</v>
      </c>
      <c r="BT128" s="115"/>
      <c r="BU128" s="131">
        <f t="shared" si="164"/>
        <v>57435.236746169809</v>
      </c>
      <c r="BV128" s="131">
        <f t="shared" si="165"/>
        <v>35546.184546300028</v>
      </c>
      <c r="BW128" s="131">
        <f t="shared" si="166"/>
        <v>10098.896369809998</v>
      </c>
      <c r="BX128" s="131">
        <f t="shared" si="167"/>
        <v>34.656318150002335</v>
      </c>
      <c r="BY128" s="134">
        <f>((((((BY110+BY115)+BY118)+BY121)+BY122)+BY126)+BY127)</f>
        <v>103114.9739804297</v>
      </c>
      <c r="BZ128" s="110"/>
      <c r="CA128" s="131">
        <f>((((((CA110+CA115)+CA118)+CA121)+CA122)+CA126)+CA127)</f>
        <v>-126115.36513598007</v>
      </c>
      <c r="CB128" s="131">
        <f>((((((CB110+CB115)+CB118)+CB121)+CB122)+CB126)+CB127)</f>
        <v>147553.45533635025</v>
      </c>
      <c r="CC128" s="131">
        <f>((((((CC110+CC115)+CC118)+CC121)+CC122)+CC126)+CC127)</f>
        <v>0</v>
      </c>
    </row>
    <row r="129" spans="1:81" ht="15" customHeight="1" x14ac:dyDescent="0.3">
      <c r="A129" s="17" t="str">
        <f>_xll.DIMNM(pAccounts,_xll.DIMIX(pAccounts,$F129))</f>
        <v>Other Overheads</v>
      </c>
      <c r="E129" s="17">
        <v>119</v>
      </c>
      <c r="F129" s="53" t="s">
        <v>210</v>
      </c>
      <c r="G129" s="109"/>
      <c r="H129" s="109"/>
      <c r="I129" s="109"/>
      <c r="J129" s="110"/>
      <c r="K129" s="117"/>
      <c r="L129" s="109"/>
      <c r="M129" s="109"/>
      <c r="N129" s="109"/>
      <c r="O129" s="110"/>
      <c r="P129" s="109"/>
      <c r="Q129" s="109"/>
      <c r="R129" s="109"/>
      <c r="S129" s="109"/>
      <c r="T129" s="109"/>
      <c r="U129" s="110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15"/>
      <c r="AI129" s="109"/>
      <c r="AJ129" s="109"/>
      <c r="AK129" s="109"/>
      <c r="AL129" s="109"/>
      <c r="AM129" s="118"/>
      <c r="AN129" s="110">
        <f t="shared" si="149"/>
        <v>0</v>
      </c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15"/>
      <c r="BB129" s="109"/>
      <c r="BC129" s="109"/>
      <c r="BD129" s="109"/>
      <c r="BE129" s="109"/>
      <c r="BF129" s="118"/>
      <c r="BG129" s="115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  <c r="BS129" s="109"/>
      <c r="BT129" s="115"/>
      <c r="BU129" s="109"/>
      <c r="BV129" s="109"/>
      <c r="BW129" s="109"/>
      <c r="BX129" s="109"/>
      <c r="BY129" s="118"/>
      <c r="BZ129" s="110"/>
      <c r="CA129" s="109"/>
      <c r="CB129" s="109"/>
      <c r="CC129" s="109"/>
    </row>
    <row r="130" spans="1:81" ht="15" customHeight="1" x14ac:dyDescent="0.25">
      <c r="A130" s="17" t="str">
        <f>_xll.DIMNM(pAccounts,_xll.DIMIX(pAccounts,$F130))</f>
        <v>Audit &amp; Accountancy Fees</v>
      </c>
      <c r="E130" s="17">
        <v>120</v>
      </c>
      <c r="F130" s="21" t="s">
        <v>211</v>
      </c>
      <c r="G130" s="109">
        <f>_xll.DBRW(pFact,pCompany,G$3,G$1,$F$1,$A130,"Month")</f>
        <v>15338.554497060002</v>
      </c>
      <c r="H130" s="109">
        <f>_xll.DBRW(pFact,pCompany,H$3,H$1,$F$1,$A130,"Month")</f>
        <v>18088.426690139993</v>
      </c>
      <c r="I130" s="109">
        <f>_xll.DBRW(pFact,pCompany,I$3,I$1,$F$1,$A130,"Month")</f>
        <v>10884.881437379998</v>
      </c>
      <c r="J130" s="110"/>
      <c r="K130" s="111">
        <f>_xll.DBRW(pFact,pCompany,K$3,K$1,$F$1,$A130,"Month")</f>
        <v>12663.693824850001</v>
      </c>
      <c r="L130" s="109">
        <f>_xll.DBRW(pFact,pCompany,$K$3,L$1,$F$1,$A130,"Month")</f>
        <v>14044.335592816313</v>
      </c>
      <c r="M130" s="109">
        <f>_xll.DBRW(pFact,pCompany,M$3,M$1,$F$1,$A130,"Month")</f>
        <v>12856.103987629998</v>
      </c>
      <c r="N130" s="109">
        <f t="shared" ref="N130:N139" si="171">(K130-L130)</f>
        <v>-1380.6417679663118</v>
      </c>
      <c r="O130" s="110"/>
      <c r="P130" s="109">
        <f t="shared" si="98"/>
        <v>23548.575262229999</v>
      </c>
      <c r="Q130" s="109">
        <f t="shared" si="99"/>
        <v>27917.785334647378</v>
      </c>
      <c r="R130" s="109">
        <f t="shared" si="100"/>
        <v>22886.917837699999</v>
      </c>
      <c r="S130" s="109">
        <f t="shared" ref="S130:S148" si="172">(P130-Q130)</f>
        <v>-4369.2100724173797</v>
      </c>
      <c r="T130" s="109"/>
      <c r="U130" s="110"/>
      <c r="V130" s="109">
        <f>_xll.DBRW(pFact,pCompany,V$3,V$1,$F$1,$A130,"Month")</f>
        <v>10884.881437379998</v>
      </c>
      <c r="W130" s="109">
        <f>_xll.DBRW(pFact,pCompany,W$3,W$1,$F$1,$A130,"Month")</f>
        <v>12663.693824850001</v>
      </c>
      <c r="X130" s="109">
        <f>_xll.DBRW(pFact,pCompany,X$3,X$1,$F$1,$A130,"Month")</f>
        <v>0</v>
      </c>
      <c r="Y130" s="109">
        <f>_xll.DBRW(pFact,pCompany,Y$3,Y$1,$F$1,$A130,"Month")</f>
        <v>0</v>
      </c>
      <c r="Z130" s="109">
        <f>_xll.DBRW(pFact,pCompany,Z$3,Z$1,$F$1,$A130,"Month")</f>
        <v>0</v>
      </c>
      <c r="AA130" s="109">
        <f>_xll.DBRW(pFact,pCompany,AA$3,AA$1,$F$1,$A130,"Month")</f>
        <v>0</v>
      </c>
      <c r="AB130" s="109">
        <f>_xll.DBRW(pFact,pCompany,AB$3,AB$1,$F$1,$A130,"Month")</f>
        <v>0</v>
      </c>
      <c r="AC130" s="109">
        <f>_xll.DBRW(pFact,pCompany,AC$3,AC$1,$F$1,$A130,"Month")</f>
        <v>0</v>
      </c>
      <c r="AD130" s="109">
        <f>_xll.DBRW(pFact,pCompany,AD$3,AD$1,$F$1,$A130,"Month")</f>
        <v>0</v>
      </c>
      <c r="AE130" s="109">
        <f>_xll.DBRW(pFact,pCompany,AE$3,AE$1,$F$1,$A130,"Month")</f>
        <v>0</v>
      </c>
      <c r="AF130" s="109">
        <f>_xll.DBRW(pFact,pCompany,AF$3,AF$1,$F$1,$A130,"Month")</f>
        <v>0</v>
      </c>
      <c r="AG130" s="109">
        <f>_xll.DBRW(pFact,pCompany,AG$3,AG$1,$F$1,$A130,"Month")</f>
        <v>0</v>
      </c>
      <c r="AH130" s="109"/>
      <c r="AI130" s="109">
        <f t="shared" ref="AI130:AI148" si="173">SUMIF(V$7:AG$7,AI$8,V130:AG130)</f>
        <v>23548.575262229999</v>
      </c>
      <c r="AJ130" s="109">
        <f t="shared" ref="AJ130:AJ148" si="174">SUMIF(V$7:AG$7,AJ$8,V130:AG130)</f>
        <v>0</v>
      </c>
      <c r="AK130" s="109">
        <f t="shared" ref="AK130:AK148" si="175">SUMIF(V$7:AG$7,AK$8,V130:AG130)</f>
        <v>0</v>
      </c>
      <c r="AL130" s="109">
        <f t="shared" ref="AL130:AL148" si="176">SUMIF(V$7:AG$7,AL$8,V130:AG130)</f>
        <v>0</v>
      </c>
      <c r="AM130" s="111">
        <f>(AM131+AM132)</f>
        <v>23548.575262229999</v>
      </c>
      <c r="AN130" s="110">
        <f t="shared" si="149"/>
        <v>0</v>
      </c>
      <c r="AO130" s="109">
        <f>_xll.DBRW(pFact,pCompany,AO$3,AO$1,$F$1,$A130,"Month")</f>
        <v>10030.813850069999</v>
      </c>
      <c r="AP130" s="109">
        <f>_xll.DBRW(pFact,pCompany,AP$3,AP$1,$F$1,$A130,"Month")</f>
        <v>12856.103987629998</v>
      </c>
      <c r="AQ130" s="109">
        <f>_xll.DBRW(pFact,pCompany,AQ$3,AQ$1,$F$1,$A130,"Month")</f>
        <v>12215.011019609999</v>
      </c>
      <c r="AR130" s="109">
        <f>_xll.DBRW(pFact,pCompany,AR$3,AR$1,$F$1,$A130,"Month")</f>
        <v>13674.753970179998</v>
      </c>
      <c r="AS130" s="109">
        <f>_xll.DBRW(pFact,pCompany,AS$3,AS$1,$F$1,$A130,"Month")</f>
        <v>10888.75087994</v>
      </c>
      <c r="AT130" s="109">
        <f>_xll.DBRW(pFact,pCompany,AT$3,AT$1,$F$1,$A130,"Month")</f>
        <v>11088.387226360001</v>
      </c>
      <c r="AU130" s="109">
        <f>_xll.DBRW(pFact,pCompany,AU$3,AU$1,$F$1,$A130,"Month")</f>
        <v>937.96377550000079</v>
      </c>
      <c r="AV130" s="109">
        <f>_xll.DBRW(pFact,pCompany,AV$3,AV$1,$F$1,$A130,"Month")</f>
        <v>26058.771812020001</v>
      </c>
      <c r="AW130" s="109">
        <f>_xll.DBRW(pFact,pCompany,AW$3,AW$1,$F$1,$A130,"Month")</f>
        <v>11447.57731816</v>
      </c>
      <c r="AX130" s="109">
        <f>_xll.DBRW(pFact,pCompany,AX$3,AX$1,$F$1,$A130,"Month")</f>
        <v>17065.267317859998</v>
      </c>
      <c r="AY130" s="109">
        <f>_xll.DBRW(pFact,pCompany,AY$3,AY$1,$F$1,$A130,"Month")</f>
        <v>15338.554497060002</v>
      </c>
      <c r="AZ130" s="109">
        <f>_xll.DBRW(pFact,pCompany,AZ$3,AZ$1,$F$1,$A130,"Month")</f>
        <v>18088.426690139993</v>
      </c>
      <c r="BA130" s="109"/>
      <c r="BB130" s="109">
        <f t="shared" ref="BB130:BB148" si="177">SUMIF(AO$7:AZ$7,BB$8,AO130:AZ130)</f>
        <v>35101.928857309998</v>
      </c>
      <c r="BC130" s="109">
        <f t="shared" ref="BC130:BC148" si="178">SUMIF(AO$7:AZ$7,BC$8,AO130:AZ130)</f>
        <v>35651.892076479999</v>
      </c>
      <c r="BD130" s="109">
        <f t="shared" ref="BD130:BD148" si="179">SUMIF(AO$7:AZ$7,BD$8,AO130:AZ130)</f>
        <v>38444.312905680003</v>
      </c>
      <c r="BE130" s="109">
        <f t="shared" ref="BE130:BE148" si="180">SUMIF(AO$7:AZ$7,BE$8,AO130:AZ130)</f>
        <v>50492.248505059993</v>
      </c>
      <c r="BF130" s="111">
        <f>(BF131+BF132)</f>
        <v>159690.38234452999</v>
      </c>
      <c r="BG130" s="109"/>
      <c r="BH130" s="109">
        <f>_xll.DBRW(pFact,pCompany,BH$3,BH$1,$F$1,$A130,"Month")</f>
        <v>13873.449741831064</v>
      </c>
      <c r="BI130" s="109">
        <f>_xll.DBRW(pFact,pCompany,BI$3,BI$1,$F$1,$A130,"Month")</f>
        <v>14044.335592816313</v>
      </c>
      <c r="BJ130" s="109">
        <f>_xll.DBRW(pFact,pCompany,BJ$3,BJ$1,$F$1,$A130,"Month")</f>
        <v>12810.499351810937</v>
      </c>
      <c r="BK130" s="109">
        <f>_xll.DBRW(pFact,pCompany,BK$3,BK$1,$F$1,$A130,"Month")</f>
        <v>12773.256242060001</v>
      </c>
      <c r="BL130" s="109">
        <f>_xll.DBRW(pFact,pCompany,BL$3,BL$1,$F$1,$A130,"Month")</f>
        <v>12773.256242060001</v>
      </c>
      <c r="BM130" s="109">
        <f>_xll.DBRW(pFact,pCompany,BM$3,BM$1,$F$1,$A130,"Month")</f>
        <v>12773.256242060001</v>
      </c>
      <c r="BN130" s="109">
        <f>_xll.DBRW(pFact,pCompany,BN$3,BN$1,$F$1,$A130,"Month")</f>
        <v>12773.256242060001</v>
      </c>
      <c r="BO130" s="109">
        <f>_xll.DBRW(pFact,pCompany,BO$3,BO$1,$F$1,$A130,"Month")</f>
        <v>13273.256242060001</v>
      </c>
      <c r="BP130" s="109">
        <f>_xll.DBRW(pFact,pCompany,BP$3,BP$1,$F$1,$A130,"Month")</f>
        <v>13273.256242060001</v>
      </c>
      <c r="BQ130" s="109">
        <f>_xll.DBRW(pFact,pCompany,BQ$3,BQ$1,$F$1,$A130,"Month")</f>
        <v>12299.54024206</v>
      </c>
      <c r="BR130" s="109">
        <f>_xll.DBRW(pFact,pCompany,BR$3,BR$1,$F$1,$A130,"Month")</f>
        <v>12299.702528060001</v>
      </c>
      <c r="BS130" s="109">
        <f>_xll.DBRW(pFact,pCompany,BS$3,BS$1,$F$1,$A130,"Month")</f>
        <v>12299.54024206</v>
      </c>
      <c r="BT130" s="109"/>
      <c r="BU130" s="109">
        <f t="shared" ref="BU130:BU148" si="181">SUMIF(BH$7:BS$7,BU$8,BH130:BS130)</f>
        <v>40728.284686458312</v>
      </c>
      <c r="BV130" s="109">
        <f t="shared" ref="BV130:BV148" si="182">SUMIF(BH$7:BS$7,BV$8,BH130:BS130)</f>
        <v>38319.768726180002</v>
      </c>
      <c r="BW130" s="109">
        <f t="shared" ref="BW130:BW148" si="183">SUMIF(BH$7:BS$7,BW$8,BH130:BS130)</f>
        <v>39319.768726180002</v>
      </c>
      <c r="BX130" s="109">
        <f t="shared" ref="BX130:BX148" si="184">SUMIF(BH$7:BS$7,BX$8,BH130:BS130)</f>
        <v>36898.78301218</v>
      </c>
      <c r="BY130" s="111">
        <f>(BY131+BY132)</f>
        <v>155266.60515099834</v>
      </c>
      <c r="BZ130" s="109"/>
      <c r="CA130" s="109">
        <f>_xll.DBRW(pFact,pCompany,CA$3,CA$1,$F$1,$A130,"Month")</f>
        <v>120746.32877265</v>
      </c>
      <c r="CB130" s="109">
        <f>_xll.DBRW(pFact,pCompany,CB$3,CB$1,$F$1,$A130,"Month")</f>
        <v>173313.15816668002</v>
      </c>
      <c r="CC130" s="109">
        <f>_xll.DBRW(pFact,pCompany,CC$3,CC$1,$F$1,$A130,"Month")</f>
        <v>0</v>
      </c>
    </row>
    <row r="131" spans="1:81" ht="15" customHeight="1" outlineLevel="1" x14ac:dyDescent="0.25">
      <c r="A131" s="17" t="str">
        <f>_xll.DIMNM(pAccounts,_xll.DIMIX(pAccounts,$F131))</f>
        <v>L1_Audit Fees</v>
      </c>
      <c r="B131" s="6" t="s">
        <v>212</v>
      </c>
      <c r="E131" s="17">
        <v>121</v>
      </c>
      <c r="F131" s="50" t="s">
        <v>213</v>
      </c>
      <c r="G131" s="119">
        <f>_xll.DBRW(pFact,pCompany,G$3,G$1,$F$1,$A131,"Month")</f>
        <v>12612.636921760002</v>
      </c>
      <c r="H131" s="119">
        <f>_xll.DBRW(pFact,pCompany,H$3,H$1,$F$1,$A131,"Month")</f>
        <v>15511.924471769995</v>
      </c>
      <c r="I131" s="119">
        <f>_xll.DBRW(pFact,pCompany,I$3,I$1,$F$1,$A131,"Month")</f>
        <v>10395.242421489998</v>
      </c>
      <c r="J131" s="120"/>
      <c r="K131" s="121">
        <f>_xll.DBRW(pFact,pCompany,K$3,K$1,$F$1,$A131,"Month")</f>
        <v>10545.578997240002</v>
      </c>
      <c r="L131" s="119">
        <f>_xll.DBRW(pFact,pCompany,$K$3,L$1,$F$1,$A131,"Month")</f>
        <v>11780.540954597074</v>
      </c>
      <c r="M131" s="119">
        <f>_xll.DBRW(pFact,pCompany,M$3,M$1,$F$1,$A131,"Month")</f>
        <v>9716.7232390199988</v>
      </c>
      <c r="N131" s="119">
        <f t="shared" si="171"/>
        <v>-1234.9619573570726</v>
      </c>
      <c r="O131" s="110"/>
      <c r="P131" s="119">
        <f t="shared" si="98"/>
        <v>20940.82141873</v>
      </c>
      <c r="Q131" s="119">
        <f t="shared" si="99"/>
        <v>23299.13376882804</v>
      </c>
      <c r="R131" s="119">
        <f t="shared" si="100"/>
        <v>16311.777192059999</v>
      </c>
      <c r="S131" s="119">
        <f t="shared" si="172"/>
        <v>-2358.31235009804</v>
      </c>
      <c r="T131" s="119"/>
      <c r="U131" s="110"/>
      <c r="V131" s="119">
        <f>_xll.DBRW(pFact,pCompany,V$3,V$1,$F$1,$A131,"Month")</f>
        <v>10395.242421489998</v>
      </c>
      <c r="W131" s="119">
        <f>_xll.DBRW(pFact,pCompany,W$3,W$1,$F$1,$A131,"Month")</f>
        <v>10545.578997240002</v>
      </c>
      <c r="X131" s="119">
        <f>_xll.DBRW(pFact,pCompany,X$3,X$1,$F$1,$A131,"Month")</f>
        <v>0</v>
      </c>
      <c r="Y131" s="119">
        <f>_xll.DBRW(pFact,pCompany,Y$3,Y$1,$F$1,$A131,"Month")</f>
        <v>0</v>
      </c>
      <c r="Z131" s="119">
        <f>_xll.DBRW(pFact,pCompany,Z$3,Z$1,$F$1,$A131,"Month")</f>
        <v>0</v>
      </c>
      <c r="AA131" s="119">
        <f>_xll.DBRW(pFact,pCompany,AA$3,AA$1,$F$1,$A131,"Month")</f>
        <v>0</v>
      </c>
      <c r="AB131" s="119">
        <f>_xll.DBRW(pFact,pCompany,AB$3,AB$1,$F$1,$A131,"Month")</f>
        <v>0</v>
      </c>
      <c r="AC131" s="119">
        <f>_xll.DBRW(pFact,pCompany,AC$3,AC$1,$F$1,$A131,"Month")</f>
        <v>0</v>
      </c>
      <c r="AD131" s="119">
        <f>_xll.DBRW(pFact,pCompany,AD$3,AD$1,$F$1,$A131,"Month")</f>
        <v>0</v>
      </c>
      <c r="AE131" s="119">
        <f>_xll.DBRW(pFact,pCompany,AE$3,AE$1,$F$1,$A131,"Month")</f>
        <v>0</v>
      </c>
      <c r="AF131" s="119">
        <f>_xll.DBRW(pFact,pCompany,AF$3,AF$1,$F$1,$A131,"Month")</f>
        <v>0</v>
      </c>
      <c r="AG131" s="119">
        <f>_xll.DBRW(pFact,pCompany,AG$3,AG$1,$F$1,$A131,"Month")</f>
        <v>0</v>
      </c>
      <c r="AH131" s="119"/>
      <c r="AI131" s="119">
        <f t="shared" si="173"/>
        <v>20940.82141873</v>
      </c>
      <c r="AJ131" s="119">
        <f t="shared" si="174"/>
        <v>0</v>
      </c>
      <c r="AK131" s="119">
        <f t="shared" si="175"/>
        <v>0</v>
      </c>
      <c r="AL131" s="119">
        <f t="shared" si="176"/>
        <v>0</v>
      </c>
      <c r="AM131" s="121">
        <f t="shared" ref="AM131:AM139" si="185">SUM(AI131:AL131)</f>
        <v>20940.82141873</v>
      </c>
      <c r="AN131" s="110">
        <f t="shared" si="149"/>
        <v>0</v>
      </c>
      <c r="AO131" s="119">
        <f>_xll.DBRW(pFact,pCompany,AO$3,AO$1,$F$1,$A131,"Month")</f>
        <v>6595.0539530399992</v>
      </c>
      <c r="AP131" s="119">
        <f>_xll.DBRW(pFact,pCompany,AP$3,AP$1,$F$1,$A131,"Month")</f>
        <v>9716.7232390199988</v>
      </c>
      <c r="AQ131" s="119">
        <f>_xll.DBRW(pFact,pCompany,AQ$3,AQ$1,$F$1,$A131,"Month")</f>
        <v>8603.1630210000003</v>
      </c>
      <c r="AR131" s="119">
        <f>_xll.DBRW(pFact,pCompany,AR$3,AR$1,$F$1,$A131,"Month")</f>
        <v>8538.8835663999998</v>
      </c>
      <c r="AS131" s="119">
        <f>_xll.DBRW(pFact,pCompany,AS$3,AS$1,$F$1,$A131,"Month")</f>
        <v>8661.093562</v>
      </c>
      <c r="AT131" s="119">
        <f>_xll.DBRW(pFact,pCompany,AT$3,AT$1,$F$1,$A131,"Month")</f>
        <v>7999.7244368000011</v>
      </c>
      <c r="AU131" s="119">
        <f>_xll.DBRW(pFact,pCompany,AU$3,AU$1,$F$1,$A131,"Month")</f>
        <v>2847.0646336000004</v>
      </c>
      <c r="AV131" s="119">
        <f>_xll.DBRW(pFact,pCompany,AV$3,AV$1,$F$1,$A131,"Month")</f>
        <v>8528.7362620000004</v>
      </c>
      <c r="AW131" s="119">
        <f>_xll.DBRW(pFact,pCompany,AW$3,AW$1,$F$1,$A131,"Month")</f>
        <v>9000.025232</v>
      </c>
      <c r="AX131" s="119">
        <f>_xll.DBRW(pFact,pCompany,AX$3,AX$1,$F$1,$A131,"Month")</f>
        <v>14337.886919199998</v>
      </c>
      <c r="AY131" s="119">
        <f>_xll.DBRW(pFact,pCompany,AY$3,AY$1,$F$1,$A131,"Month")</f>
        <v>12612.636921760002</v>
      </c>
      <c r="AZ131" s="119">
        <f>_xll.DBRW(pFact,pCompany,AZ$3,AZ$1,$F$1,$A131,"Month")</f>
        <v>15511.924471769995</v>
      </c>
      <c r="BA131" s="119"/>
      <c r="BB131" s="119">
        <f t="shared" si="177"/>
        <v>24914.940213059999</v>
      </c>
      <c r="BC131" s="119">
        <f t="shared" si="178"/>
        <v>25199.701565200005</v>
      </c>
      <c r="BD131" s="119">
        <f t="shared" si="179"/>
        <v>20375.826127600001</v>
      </c>
      <c r="BE131" s="119">
        <f t="shared" si="180"/>
        <v>42462.44831272999</v>
      </c>
      <c r="BF131" s="121">
        <f t="shared" ref="BF131:BF139" si="186">SUM(BB131:BE131)</f>
        <v>112952.91621858999</v>
      </c>
      <c r="BG131" s="119"/>
      <c r="BH131" s="119">
        <f>_xll.DBRW(pFact,pCompany,BH$3,BH$1,$F$1,$A131,"Month")</f>
        <v>11518.592814230966</v>
      </c>
      <c r="BI131" s="119">
        <f>_xll.DBRW(pFact,pCompany,BI$3,BI$1,$F$1,$A131,"Month")</f>
        <v>11780.540954597074</v>
      </c>
      <c r="BJ131" s="119">
        <f>_xll.DBRW(pFact,pCompany,BJ$3,BJ$1,$F$1,$A131,"Month")</f>
        <v>11787.621345168225</v>
      </c>
      <c r="BK131" s="119">
        <f>_xll.DBRW(pFact,pCompany,BK$3,BK$1,$F$1,$A131,"Month")</f>
        <v>11779.726981180002</v>
      </c>
      <c r="BL131" s="119">
        <f>_xll.DBRW(pFact,pCompany,BL$3,BL$1,$F$1,$A131,"Month")</f>
        <v>11779.726981180002</v>
      </c>
      <c r="BM131" s="119">
        <f>_xll.DBRW(pFact,pCompany,BM$3,BM$1,$F$1,$A131,"Month")</f>
        <v>11779.726981180002</v>
      </c>
      <c r="BN131" s="119">
        <f>_xll.DBRW(pFact,pCompany,BN$3,BN$1,$F$1,$A131,"Month")</f>
        <v>11779.726981180002</v>
      </c>
      <c r="BO131" s="119">
        <f>_xll.DBRW(pFact,pCompany,BO$3,BO$1,$F$1,$A131,"Month")</f>
        <v>11779.726981180002</v>
      </c>
      <c r="BP131" s="119">
        <f>_xll.DBRW(pFact,pCompany,BP$3,BP$1,$F$1,$A131,"Month")</f>
        <v>11779.726981180002</v>
      </c>
      <c r="BQ131" s="119">
        <f>_xll.DBRW(pFact,pCompany,BQ$3,BQ$1,$F$1,$A131,"Month")</f>
        <v>10806.010981180001</v>
      </c>
      <c r="BR131" s="119">
        <f>_xll.DBRW(pFact,pCompany,BR$3,BR$1,$F$1,$A131,"Month")</f>
        <v>10806.092124180001</v>
      </c>
      <c r="BS131" s="119">
        <f>_xll.DBRW(pFact,pCompany,BS$3,BS$1,$F$1,$A131,"Month")</f>
        <v>10806.010981180001</v>
      </c>
      <c r="BT131" s="119"/>
      <c r="BU131" s="119">
        <f t="shared" si="181"/>
        <v>35086.755113996267</v>
      </c>
      <c r="BV131" s="119">
        <f t="shared" si="182"/>
        <v>35339.180943540006</v>
      </c>
      <c r="BW131" s="119">
        <f t="shared" si="183"/>
        <v>35339.180943540006</v>
      </c>
      <c r="BX131" s="119">
        <f t="shared" si="184"/>
        <v>32418.114086540001</v>
      </c>
      <c r="BY131" s="121">
        <f t="shared" ref="BY131:BY139" si="187">SUM(BU131:BX131)</f>
        <v>138183.2310876163</v>
      </c>
      <c r="BZ131" s="119"/>
      <c r="CA131" s="119">
        <f>_xll.DBRW(pFact,pCompany,CA$3,CA$1,$F$1,$A131,"Month")</f>
        <v>129188.15873071</v>
      </c>
      <c r="CB131" s="119">
        <f>_xll.DBRW(pFact,pCompany,CB$3,CB$1,$F$1,$A131,"Month")</f>
        <v>151740.47697412001</v>
      </c>
      <c r="CC131" s="119">
        <f>_xll.DBRW(pFact,pCompany,CC$3,CC$1,$F$1,$A131,"Month")</f>
        <v>0</v>
      </c>
    </row>
    <row r="132" spans="1:81" ht="15" customHeight="1" outlineLevel="1" x14ac:dyDescent="0.25">
      <c r="A132" s="17" t="str">
        <f>_xll.DIMNM(pAccounts,_xll.DIMIX(pAccounts,$F132))</f>
        <v>L1_Accounting Fees</v>
      </c>
      <c r="B132" s="6" t="s">
        <v>214</v>
      </c>
      <c r="E132" s="17">
        <v>122</v>
      </c>
      <c r="F132" s="50" t="s">
        <v>215</v>
      </c>
      <c r="G132" s="119">
        <f>_xll.DBRW(pFact,pCompany,G$3,G$1,$F$1,$A132,"Month")</f>
        <v>2725.9175753000004</v>
      </c>
      <c r="H132" s="119">
        <f>_xll.DBRW(pFact,pCompany,H$3,H$1,$F$1,$A132,"Month")</f>
        <v>2576.5022183699998</v>
      </c>
      <c r="I132" s="119">
        <f>_xll.DBRW(pFact,pCompany,I$3,I$1,$F$1,$A132,"Month")</f>
        <v>489.63901588999988</v>
      </c>
      <c r="J132" s="120"/>
      <c r="K132" s="121">
        <f>_xll.DBRW(pFact,pCompany,K$3,K$1,$F$1,$A132,"Month")</f>
        <v>2118.1148276099998</v>
      </c>
      <c r="L132" s="119">
        <f>_xll.DBRW(pFact,pCompany,$K$3,L$1,$F$1,$A132,"Month")</f>
        <v>2263.7946382192385</v>
      </c>
      <c r="M132" s="119">
        <f>_xll.DBRW(pFact,pCompany,M$3,M$1,$F$1,$A132,"Month")</f>
        <v>3139.38074861</v>
      </c>
      <c r="N132" s="119">
        <f t="shared" si="171"/>
        <v>-145.67981060923876</v>
      </c>
      <c r="O132" s="110"/>
      <c r="P132" s="119">
        <f t="shared" si="98"/>
        <v>2607.7538434999997</v>
      </c>
      <c r="Q132" s="119">
        <f t="shared" si="99"/>
        <v>4618.6515658193375</v>
      </c>
      <c r="R132" s="119">
        <f t="shared" si="100"/>
        <v>6575.14064564</v>
      </c>
      <c r="S132" s="119">
        <f t="shared" si="172"/>
        <v>-2010.8977223193378</v>
      </c>
      <c r="T132" s="119"/>
      <c r="U132" s="110"/>
      <c r="V132" s="119">
        <f>_xll.DBRW(pFact,pCompany,V$3,V$1,$F$1,$A132,"Month")</f>
        <v>489.63901588999988</v>
      </c>
      <c r="W132" s="119">
        <f>_xll.DBRW(pFact,pCompany,W$3,W$1,$F$1,$A132,"Month")</f>
        <v>2118.1148276099998</v>
      </c>
      <c r="X132" s="119">
        <f>_xll.DBRW(pFact,pCompany,X$3,X$1,$F$1,$A132,"Month")</f>
        <v>0</v>
      </c>
      <c r="Y132" s="119">
        <f>_xll.DBRW(pFact,pCompany,Y$3,Y$1,$F$1,$A132,"Month")</f>
        <v>0</v>
      </c>
      <c r="Z132" s="119">
        <f>_xll.DBRW(pFact,pCompany,Z$3,Z$1,$F$1,$A132,"Month")</f>
        <v>0</v>
      </c>
      <c r="AA132" s="119">
        <f>_xll.DBRW(pFact,pCompany,AA$3,AA$1,$F$1,$A132,"Month")</f>
        <v>0</v>
      </c>
      <c r="AB132" s="119">
        <f>_xll.DBRW(pFact,pCompany,AB$3,AB$1,$F$1,$A132,"Month")</f>
        <v>0</v>
      </c>
      <c r="AC132" s="119">
        <f>_xll.DBRW(pFact,pCompany,AC$3,AC$1,$F$1,$A132,"Month")</f>
        <v>0</v>
      </c>
      <c r="AD132" s="119">
        <f>_xll.DBRW(pFact,pCompany,AD$3,AD$1,$F$1,$A132,"Month")</f>
        <v>0</v>
      </c>
      <c r="AE132" s="119">
        <f>_xll.DBRW(pFact,pCompany,AE$3,AE$1,$F$1,$A132,"Month")</f>
        <v>0</v>
      </c>
      <c r="AF132" s="119">
        <f>_xll.DBRW(pFact,pCompany,AF$3,AF$1,$F$1,$A132,"Month")</f>
        <v>0</v>
      </c>
      <c r="AG132" s="119">
        <f>_xll.DBRW(pFact,pCompany,AG$3,AG$1,$F$1,$A132,"Month")</f>
        <v>0</v>
      </c>
      <c r="AH132" s="119"/>
      <c r="AI132" s="119">
        <f t="shared" si="173"/>
        <v>2607.7538434999997</v>
      </c>
      <c r="AJ132" s="119">
        <f t="shared" si="174"/>
        <v>0</v>
      </c>
      <c r="AK132" s="119">
        <f t="shared" si="175"/>
        <v>0</v>
      </c>
      <c r="AL132" s="119">
        <f t="shared" si="176"/>
        <v>0</v>
      </c>
      <c r="AM132" s="121">
        <f t="shared" si="185"/>
        <v>2607.7538434999997</v>
      </c>
      <c r="AN132" s="110">
        <f t="shared" si="149"/>
        <v>0</v>
      </c>
      <c r="AO132" s="119">
        <f>_xll.DBRW(pFact,pCompany,AO$3,AO$1,$F$1,$A132,"Month")</f>
        <v>3435.7598970299996</v>
      </c>
      <c r="AP132" s="119">
        <f>_xll.DBRW(pFact,pCompany,AP$3,AP$1,$F$1,$A132,"Month")</f>
        <v>3139.38074861</v>
      </c>
      <c r="AQ132" s="119">
        <f>_xll.DBRW(pFact,pCompany,AQ$3,AQ$1,$F$1,$A132,"Month")</f>
        <v>3611.8479986099996</v>
      </c>
      <c r="AR132" s="119">
        <f>_xll.DBRW(pFact,pCompany,AR$3,AR$1,$F$1,$A132,"Month")</f>
        <v>5135.8704037799989</v>
      </c>
      <c r="AS132" s="119">
        <f>_xll.DBRW(pFact,pCompany,AS$3,AS$1,$F$1,$A132,"Month")</f>
        <v>2227.6573179400002</v>
      </c>
      <c r="AT132" s="119">
        <f>_xll.DBRW(pFact,pCompany,AT$3,AT$1,$F$1,$A132,"Month")</f>
        <v>3088.6627895599995</v>
      </c>
      <c r="AU132" s="119">
        <f>_xll.DBRW(pFact,pCompany,AU$3,AU$1,$F$1,$A132,"Month")</f>
        <v>-1909.1008580999996</v>
      </c>
      <c r="AV132" s="119">
        <f>_xll.DBRW(pFact,pCompany,AV$3,AV$1,$F$1,$A132,"Month")</f>
        <v>17530.035550019998</v>
      </c>
      <c r="AW132" s="119">
        <f>_xll.DBRW(pFact,pCompany,AW$3,AW$1,$F$1,$A132,"Month")</f>
        <v>2447.5520861600003</v>
      </c>
      <c r="AX132" s="119">
        <f>_xll.DBRW(pFact,pCompany,AX$3,AX$1,$F$1,$A132,"Month")</f>
        <v>2727.3803986600001</v>
      </c>
      <c r="AY132" s="119">
        <f>_xll.DBRW(pFact,pCompany,AY$3,AY$1,$F$1,$A132,"Month")</f>
        <v>2725.9175753000004</v>
      </c>
      <c r="AZ132" s="119">
        <f>_xll.DBRW(pFact,pCompany,AZ$3,AZ$1,$F$1,$A132,"Month")</f>
        <v>2576.5022183699998</v>
      </c>
      <c r="BA132" s="119"/>
      <c r="BB132" s="119">
        <f t="shared" si="177"/>
        <v>10186.988644249999</v>
      </c>
      <c r="BC132" s="119">
        <f t="shared" si="178"/>
        <v>10452.190511279998</v>
      </c>
      <c r="BD132" s="119">
        <f t="shared" si="179"/>
        <v>18068.486778080001</v>
      </c>
      <c r="BE132" s="119">
        <f t="shared" si="180"/>
        <v>8029.8001923299998</v>
      </c>
      <c r="BF132" s="121">
        <f t="shared" si="186"/>
        <v>46737.466125940002</v>
      </c>
      <c r="BG132" s="119"/>
      <c r="BH132" s="119">
        <f>_xll.DBRW(pFact,pCompany,BH$3,BH$1,$F$1,$A132,"Month")</f>
        <v>2354.856927600099</v>
      </c>
      <c r="BI132" s="119">
        <f>_xll.DBRW(pFact,pCompany,BI$3,BI$1,$F$1,$A132,"Month")</f>
        <v>2263.7946382192385</v>
      </c>
      <c r="BJ132" s="119">
        <f>_xll.DBRW(pFact,pCompany,BJ$3,BJ$1,$F$1,$A132,"Month")</f>
        <v>1022.878006642712</v>
      </c>
      <c r="BK132" s="119">
        <f>_xll.DBRW(pFact,pCompany,BK$3,BK$1,$F$1,$A132,"Month")</f>
        <v>993.52926087999992</v>
      </c>
      <c r="BL132" s="119">
        <f>_xll.DBRW(pFact,pCompany,BL$3,BL$1,$F$1,$A132,"Month")</f>
        <v>993.52926087999992</v>
      </c>
      <c r="BM132" s="119">
        <f>_xll.DBRW(pFact,pCompany,BM$3,BM$1,$F$1,$A132,"Month")</f>
        <v>993.52926087999992</v>
      </c>
      <c r="BN132" s="119">
        <f>_xll.DBRW(pFact,pCompany,BN$3,BN$1,$F$1,$A132,"Month")</f>
        <v>993.52926087999992</v>
      </c>
      <c r="BO132" s="119">
        <f>_xll.DBRW(pFact,pCompany,BO$3,BO$1,$F$1,$A132,"Month")</f>
        <v>1493.52926088</v>
      </c>
      <c r="BP132" s="119">
        <f>_xll.DBRW(pFact,pCompany,BP$3,BP$1,$F$1,$A132,"Month")</f>
        <v>1493.52926088</v>
      </c>
      <c r="BQ132" s="119">
        <f>_xll.DBRW(pFact,pCompany,BQ$3,BQ$1,$F$1,$A132,"Month")</f>
        <v>1493.52926088</v>
      </c>
      <c r="BR132" s="119">
        <f>_xll.DBRW(pFact,pCompany,BR$3,BR$1,$F$1,$A132,"Month")</f>
        <v>1493.6104038799999</v>
      </c>
      <c r="BS132" s="119">
        <f>_xll.DBRW(pFact,pCompany,BS$3,BS$1,$F$1,$A132,"Month")</f>
        <v>1493.52926088</v>
      </c>
      <c r="BT132" s="119"/>
      <c r="BU132" s="119">
        <f t="shared" si="181"/>
        <v>5641.5295724620491</v>
      </c>
      <c r="BV132" s="119">
        <f t="shared" si="182"/>
        <v>2980.5877826399997</v>
      </c>
      <c r="BW132" s="119">
        <f t="shared" si="183"/>
        <v>3980.5877826400001</v>
      </c>
      <c r="BX132" s="119">
        <f t="shared" si="184"/>
        <v>4480.6689256400005</v>
      </c>
      <c r="BY132" s="121">
        <f t="shared" si="187"/>
        <v>17083.374063382049</v>
      </c>
      <c r="BZ132" s="119"/>
      <c r="CA132" s="119">
        <f>_xll.DBRW(pFact,pCompany,CA$3,CA$1,$F$1,$A132,"Month")</f>
        <v>-8441.8299580599996</v>
      </c>
      <c r="CB132" s="119">
        <f>_xll.DBRW(pFact,pCompany,CB$3,CB$1,$F$1,$A132,"Month")</f>
        <v>21572.681192560001</v>
      </c>
      <c r="CC132" s="119">
        <f>_xll.DBRW(pFact,pCompany,CC$3,CC$1,$F$1,$A132,"Month")</f>
        <v>0</v>
      </c>
    </row>
    <row r="133" spans="1:81" ht="15" customHeight="1" x14ac:dyDescent="0.25">
      <c r="A133" s="17" t="str">
        <f>_xll.DIMNM(pAccounts,_xll.DIMIX(pAccounts,$F133))</f>
        <v>L1_Subscriptions</v>
      </c>
      <c r="B133" s="6" t="s">
        <v>216</v>
      </c>
      <c r="E133" s="17">
        <v>123</v>
      </c>
      <c r="F133" s="21" t="s">
        <v>217</v>
      </c>
      <c r="G133" s="109">
        <f>_xll.DBRW(pFact,pCompany,G$3,G$1,$F$1,$A133,"Month")</f>
        <v>19602.700293539994</v>
      </c>
      <c r="H133" s="109">
        <f>_xll.DBRW(pFact,pCompany,H$3,H$1,$F$1,$A133,"Month")</f>
        <v>4029.1279369200033</v>
      </c>
      <c r="I133" s="109">
        <f>_xll.DBRW(pFact,pCompany,I$3,I$1,$F$1,$A133,"Month")</f>
        <v>5719.9204967599999</v>
      </c>
      <c r="J133" s="110"/>
      <c r="K133" s="111">
        <f>_xll.DBRW(pFact,pCompany,K$3,K$1,$F$1,$A133,"Month")</f>
        <v>6290.8742809000005</v>
      </c>
      <c r="L133" s="109">
        <f>_xll.DBRW(pFact,pCompany,$K$3,L$1,$F$1,$A133,"Month")</f>
        <v>19574.8682924895</v>
      </c>
      <c r="M133" s="109">
        <f>_xll.DBRW(pFact,pCompany,M$3,M$1,$F$1,$A133,"Month")</f>
        <v>10040.481907720001</v>
      </c>
      <c r="N133" s="109">
        <f t="shared" si="171"/>
        <v>-13283.994011589501</v>
      </c>
      <c r="O133" s="110"/>
      <c r="P133" s="109">
        <f t="shared" si="98"/>
        <v>12010.794777660001</v>
      </c>
      <c r="Q133" s="109">
        <f t="shared" si="99"/>
        <v>29926.601096041577</v>
      </c>
      <c r="R133" s="109">
        <f t="shared" si="100"/>
        <v>23362.806133500002</v>
      </c>
      <c r="S133" s="109">
        <f t="shared" si="172"/>
        <v>-17915.806318381576</v>
      </c>
      <c r="T133" s="109"/>
      <c r="U133" s="110"/>
      <c r="V133" s="109">
        <f>_xll.DBRW(pFact,pCompany,V$3,V$1,$F$1,$A133,"Month")</f>
        <v>5719.9204967599999</v>
      </c>
      <c r="W133" s="109">
        <f>_xll.DBRW(pFact,pCompany,W$3,W$1,$F$1,$A133,"Month")</f>
        <v>6290.8742809000005</v>
      </c>
      <c r="X133" s="109">
        <f>_xll.DBRW(pFact,pCompany,X$3,X$1,$F$1,$A133,"Month")</f>
        <v>0</v>
      </c>
      <c r="Y133" s="109">
        <f>_xll.DBRW(pFact,pCompany,Y$3,Y$1,$F$1,$A133,"Month")</f>
        <v>0</v>
      </c>
      <c r="Z133" s="109">
        <f>_xll.DBRW(pFact,pCompany,Z$3,Z$1,$F$1,$A133,"Month")</f>
        <v>0</v>
      </c>
      <c r="AA133" s="109">
        <f>_xll.DBRW(pFact,pCompany,AA$3,AA$1,$F$1,$A133,"Month")</f>
        <v>0</v>
      </c>
      <c r="AB133" s="109">
        <f>_xll.DBRW(pFact,pCompany,AB$3,AB$1,$F$1,$A133,"Month")</f>
        <v>0</v>
      </c>
      <c r="AC133" s="109">
        <f>_xll.DBRW(pFact,pCompany,AC$3,AC$1,$F$1,$A133,"Month")</f>
        <v>0</v>
      </c>
      <c r="AD133" s="109">
        <f>_xll.DBRW(pFact,pCompany,AD$3,AD$1,$F$1,$A133,"Month")</f>
        <v>0</v>
      </c>
      <c r="AE133" s="109">
        <f>_xll.DBRW(pFact,pCompany,AE$3,AE$1,$F$1,$A133,"Month")</f>
        <v>0</v>
      </c>
      <c r="AF133" s="109">
        <f>_xll.DBRW(pFact,pCompany,AF$3,AF$1,$F$1,$A133,"Month")</f>
        <v>0</v>
      </c>
      <c r="AG133" s="109">
        <f>_xll.DBRW(pFact,pCompany,AG$3,AG$1,$F$1,$A133,"Month")</f>
        <v>0</v>
      </c>
      <c r="AH133" s="109"/>
      <c r="AI133" s="109">
        <f t="shared" si="173"/>
        <v>12010.794777660001</v>
      </c>
      <c r="AJ133" s="109">
        <f t="shared" si="174"/>
        <v>0</v>
      </c>
      <c r="AK133" s="109">
        <f t="shared" si="175"/>
        <v>0</v>
      </c>
      <c r="AL133" s="109">
        <f t="shared" si="176"/>
        <v>0</v>
      </c>
      <c r="AM133" s="111">
        <f t="shared" si="185"/>
        <v>12010.794777660001</v>
      </c>
      <c r="AN133" s="110">
        <f t="shared" si="149"/>
        <v>0</v>
      </c>
      <c r="AO133" s="109">
        <f>_xll.DBRW(pFact,pCompany,AO$3,AO$1,$F$1,$A133,"Month")</f>
        <v>13322.324225780001</v>
      </c>
      <c r="AP133" s="109">
        <f>_xll.DBRW(pFact,pCompany,AP$3,AP$1,$F$1,$A133,"Month")</f>
        <v>10040.481907720001</v>
      </c>
      <c r="AQ133" s="109">
        <f>_xll.DBRW(pFact,pCompany,AQ$3,AQ$1,$F$1,$A133,"Month")</f>
        <v>15587.738563400002</v>
      </c>
      <c r="AR133" s="109">
        <f>_xll.DBRW(pFact,pCompany,AR$3,AR$1,$F$1,$A133,"Month")</f>
        <v>9760.2579100099993</v>
      </c>
      <c r="AS133" s="109">
        <f>_xll.DBRW(pFact,pCompany,AS$3,AS$1,$F$1,$A133,"Month")</f>
        <v>10463.645375009999</v>
      </c>
      <c r="AT133" s="109">
        <f>_xll.DBRW(pFact,pCompany,AT$3,AT$1,$F$1,$A133,"Month")</f>
        <v>10091.895360190001</v>
      </c>
      <c r="AU133" s="109">
        <f>_xll.DBRW(pFact,pCompany,AU$3,AU$1,$F$1,$A133,"Month")</f>
        <v>10457.62834075</v>
      </c>
      <c r="AV133" s="109">
        <f>_xll.DBRW(pFact,pCompany,AV$3,AV$1,$F$1,$A133,"Month")</f>
        <v>13398.468020490005</v>
      </c>
      <c r="AW133" s="109">
        <f>_xll.DBRW(pFact,pCompany,AW$3,AW$1,$F$1,$A133,"Month")</f>
        <v>11544.935374899998</v>
      </c>
      <c r="AX133" s="109">
        <f>_xll.DBRW(pFact,pCompany,AX$3,AX$1,$F$1,$A133,"Month")</f>
        <v>10154.412154409998</v>
      </c>
      <c r="AY133" s="109">
        <f>_xll.DBRW(pFact,pCompany,AY$3,AY$1,$F$1,$A133,"Month")</f>
        <v>19602.700293539994</v>
      </c>
      <c r="AZ133" s="109">
        <f>_xll.DBRW(pFact,pCompany,AZ$3,AZ$1,$F$1,$A133,"Month")</f>
        <v>4029.1279369200033</v>
      </c>
      <c r="BA133" s="109"/>
      <c r="BB133" s="109">
        <f t="shared" si="177"/>
        <v>38950.544696900004</v>
      </c>
      <c r="BC133" s="109">
        <f t="shared" si="178"/>
        <v>30315.798645210001</v>
      </c>
      <c r="BD133" s="109">
        <f t="shared" si="179"/>
        <v>35401.031736140001</v>
      </c>
      <c r="BE133" s="109">
        <f t="shared" si="180"/>
        <v>33786.240384869998</v>
      </c>
      <c r="BF133" s="111">
        <f t="shared" si="186"/>
        <v>138453.61546312002</v>
      </c>
      <c r="BG133" s="109"/>
      <c r="BH133" s="109">
        <f>_xll.DBRW(pFact,pCompany,BH$3,BH$1,$F$1,$A133,"Month")</f>
        <v>10351.732803552077</v>
      </c>
      <c r="BI133" s="109">
        <f>_xll.DBRW(pFact,pCompany,BI$3,BI$1,$F$1,$A133,"Month")</f>
        <v>19574.8682924895</v>
      </c>
      <c r="BJ133" s="109">
        <f>_xll.DBRW(pFact,pCompany,BJ$3,BJ$1,$F$1,$A133,"Month")</f>
        <v>12109.717588280004</v>
      </c>
      <c r="BK133" s="109">
        <f>_xll.DBRW(pFact,pCompany,BK$3,BK$1,$F$1,$A133,"Month")</f>
        <v>12109.386972080003</v>
      </c>
      <c r="BL133" s="109">
        <f>_xll.DBRW(pFact,pCompany,BL$3,BL$1,$F$1,$A133,"Month")</f>
        <v>12742.482972080001</v>
      </c>
      <c r="BM133" s="109">
        <f>_xll.DBRW(pFact,pCompany,BM$3,BM$1,$F$1,$A133,"Month")</f>
        <v>12742.482972080001</v>
      </c>
      <c r="BN133" s="109">
        <f>_xll.DBRW(pFact,pCompany,BN$3,BN$1,$F$1,$A133,"Month")</f>
        <v>12742.482972080001</v>
      </c>
      <c r="BO133" s="109">
        <f>_xll.DBRW(pFact,pCompany,BO$3,BO$1,$F$1,$A133,"Month")</f>
        <v>12742.482972080001</v>
      </c>
      <c r="BP133" s="109">
        <f>_xll.DBRW(pFact,pCompany,BP$3,BP$1,$F$1,$A133,"Month")</f>
        <v>12742.482972080001</v>
      </c>
      <c r="BQ133" s="109">
        <f>_xll.DBRW(pFact,pCompany,BQ$3,BQ$1,$F$1,$A133,"Month")</f>
        <v>10186.478472080002</v>
      </c>
      <c r="BR133" s="109">
        <f>_xll.DBRW(pFact,pCompany,BR$3,BR$1,$F$1,$A133,"Month")</f>
        <v>10186.559615080001</v>
      </c>
      <c r="BS133" s="109">
        <f>_xll.DBRW(pFact,pCompany,BS$3,BS$1,$F$1,$A133,"Month")</f>
        <v>10186.478472080002</v>
      </c>
      <c r="BT133" s="109"/>
      <c r="BU133" s="109">
        <f t="shared" si="181"/>
        <v>42036.318684321581</v>
      </c>
      <c r="BV133" s="109">
        <f t="shared" si="182"/>
        <v>37594.352916240008</v>
      </c>
      <c r="BW133" s="109">
        <f t="shared" si="183"/>
        <v>38227.448916239999</v>
      </c>
      <c r="BX133" s="109">
        <f t="shared" si="184"/>
        <v>30559.516559240004</v>
      </c>
      <c r="BY133" s="111">
        <f t="shared" si="187"/>
        <v>148417.6370760416</v>
      </c>
      <c r="BZ133" s="109"/>
      <c r="CA133" s="109">
        <f>_xll.DBRW(pFact,pCompany,CA$3,CA$1,$F$1,$A133,"Month")</f>
        <v>119591.44204066999</v>
      </c>
      <c r="CB133" s="109">
        <f>_xll.DBRW(pFact,pCompany,CB$3,CB$1,$F$1,$A133,"Month")</f>
        <v>58917.57301552</v>
      </c>
      <c r="CC133" s="109">
        <f>_xll.DBRW(pFact,pCompany,CC$3,CC$1,$F$1,$A133,"Month")</f>
        <v>0</v>
      </c>
    </row>
    <row r="134" spans="1:81" ht="15" customHeight="1" x14ac:dyDescent="0.25">
      <c r="A134" s="17" t="str">
        <f>_xll.DIMNM(pAccounts,_xll.DIMIX(pAccounts,$F134))</f>
        <v>L1_Bank Charges</v>
      </c>
      <c r="B134" s="6" t="s">
        <v>218</v>
      </c>
      <c r="E134" s="17">
        <v>124</v>
      </c>
      <c r="F134" s="21" t="s">
        <v>219</v>
      </c>
      <c r="G134" s="109">
        <f>_xll.DBRW(pFact,pCompany,G$3,G$1,$F$1,$A134,"Month")</f>
        <v>5802.0783286999995</v>
      </c>
      <c r="H134" s="109">
        <f>_xll.DBRW(pFact,pCompany,H$3,H$1,$F$1,$A134,"Month")</f>
        <v>4198.1745052499982</v>
      </c>
      <c r="I134" s="109">
        <f>_xll.DBRW(pFact,pCompany,I$3,I$1,$F$1,$A134,"Month")</f>
        <v>3845.4691018000003</v>
      </c>
      <c r="J134" s="110"/>
      <c r="K134" s="111">
        <f>_xll.DBRW(pFact,pCompany,K$3,K$1,$F$1,$A134,"Month")</f>
        <v>7681.582329410001</v>
      </c>
      <c r="L134" s="109">
        <f>_xll.DBRW(pFact,pCompany,$K$3,L$1,$F$1,$A134,"Month")</f>
        <v>3621.7898527568341</v>
      </c>
      <c r="M134" s="109">
        <f>_xll.DBRW(pFact,pCompany,M$3,M$1,$F$1,$A134,"Month")</f>
        <v>3335.7239492500003</v>
      </c>
      <c r="N134" s="109">
        <f t="shared" si="171"/>
        <v>4059.7924766531669</v>
      </c>
      <c r="O134" s="110"/>
      <c r="P134" s="109">
        <f t="shared" si="98"/>
        <v>11527.051431210002</v>
      </c>
      <c r="Q134" s="109">
        <f t="shared" si="99"/>
        <v>7268.9857336484692</v>
      </c>
      <c r="R134" s="109">
        <f t="shared" si="100"/>
        <v>8029.3892927900006</v>
      </c>
      <c r="S134" s="109">
        <f t="shared" si="172"/>
        <v>4258.0656975615329</v>
      </c>
      <c r="T134" s="109"/>
      <c r="U134" s="110"/>
      <c r="V134" s="109">
        <f>_xll.DBRW(pFact,pCompany,V$3,V$1,$F$1,$A134,"Month")</f>
        <v>3845.4691018000003</v>
      </c>
      <c r="W134" s="109">
        <f>_xll.DBRW(pFact,pCompany,W$3,W$1,$F$1,$A134,"Month")</f>
        <v>7681.582329410001</v>
      </c>
      <c r="X134" s="109">
        <f>_xll.DBRW(pFact,pCompany,X$3,X$1,$F$1,$A134,"Month")</f>
        <v>0</v>
      </c>
      <c r="Y134" s="109">
        <f>_xll.DBRW(pFact,pCompany,Y$3,Y$1,$F$1,$A134,"Month")</f>
        <v>0</v>
      </c>
      <c r="Z134" s="109">
        <f>_xll.DBRW(pFact,pCompany,Z$3,Z$1,$F$1,$A134,"Month")</f>
        <v>0</v>
      </c>
      <c r="AA134" s="109">
        <f>_xll.DBRW(pFact,pCompany,AA$3,AA$1,$F$1,$A134,"Month")</f>
        <v>0</v>
      </c>
      <c r="AB134" s="109">
        <f>_xll.DBRW(pFact,pCompany,AB$3,AB$1,$F$1,$A134,"Month")</f>
        <v>0</v>
      </c>
      <c r="AC134" s="109">
        <f>_xll.DBRW(pFact,pCompany,AC$3,AC$1,$F$1,$A134,"Month")</f>
        <v>0</v>
      </c>
      <c r="AD134" s="109">
        <f>_xll.DBRW(pFact,pCompany,AD$3,AD$1,$F$1,$A134,"Month")</f>
        <v>0</v>
      </c>
      <c r="AE134" s="109">
        <f>_xll.DBRW(pFact,pCompany,AE$3,AE$1,$F$1,$A134,"Month")</f>
        <v>0</v>
      </c>
      <c r="AF134" s="109">
        <f>_xll.DBRW(pFact,pCompany,AF$3,AF$1,$F$1,$A134,"Month")</f>
        <v>0</v>
      </c>
      <c r="AG134" s="109">
        <f>_xll.DBRW(pFact,pCompany,AG$3,AG$1,$F$1,$A134,"Month")</f>
        <v>0</v>
      </c>
      <c r="AH134" s="109"/>
      <c r="AI134" s="109">
        <f t="shared" si="173"/>
        <v>11527.051431210002</v>
      </c>
      <c r="AJ134" s="109">
        <f t="shared" si="174"/>
        <v>0</v>
      </c>
      <c r="AK134" s="109">
        <f t="shared" si="175"/>
        <v>0</v>
      </c>
      <c r="AL134" s="109">
        <f t="shared" si="176"/>
        <v>0</v>
      </c>
      <c r="AM134" s="111">
        <f t="shared" si="185"/>
        <v>11527.051431210002</v>
      </c>
      <c r="AN134" s="110">
        <f t="shared" si="149"/>
        <v>0</v>
      </c>
      <c r="AO134" s="109">
        <f>_xll.DBRW(pFact,pCompany,AO$3,AO$1,$F$1,$A134,"Month")</f>
        <v>4693.6653435400003</v>
      </c>
      <c r="AP134" s="109">
        <f>_xll.DBRW(pFact,pCompany,AP$3,AP$1,$F$1,$A134,"Month")</f>
        <v>3335.7239492500003</v>
      </c>
      <c r="AQ134" s="109">
        <f>_xll.DBRW(pFact,pCompany,AQ$3,AQ$1,$F$1,$A134,"Month")</f>
        <v>2819.6482620200004</v>
      </c>
      <c r="AR134" s="109">
        <f>_xll.DBRW(pFact,pCompany,AR$3,AR$1,$F$1,$A134,"Month")</f>
        <v>4478.1025803199991</v>
      </c>
      <c r="AS134" s="109">
        <f>_xll.DBRW(pFact,pCompany,AS$3,AS$1,$F$1,$A134,"Month")</f>
        <v>4121.9639497200005</v>
      </c>
      <c r="AT134" s="109">
        <f>_xll.DBRW(pFact,pCompany,AT$3,AT$1,$F$1,$A134,"Month")</f>
        <v>4128.7291893499996</v>
      </c>
      <c r="AU134" s="109">
        <f>_xll.DBRW(pFact,pCompany,AU$3,AU$1,$F$1,$A134,"Month")</f>
        <v>5135.3072774799994</v>
      </c>
      <c r="AV134" s="109">
        <f>_xll.DBRW(pFact,pCompany,AV$3,AV$1,$F$1,$A134,"Month")</f>
        <v>3277.7638117999995</v>
      </c>
      <c r="AW134" s="109">
        <f>_xll.DBRW(pFact,pCompany,AW$3,AW$1,$F$1,$A134,"Month")</f>
        <v>3223.0034945500006</v>
      </c>
      <c r="AX134" s="109">
        <f>_xll.DBRW(pFact,pCompany,AX$3,AX$1,$F$1,$A134,"Month")</f>
        <v>4779.8818639000019</v>
      </c>
      <c r="AY134" s="109">
        <f>_xll.DBRW(pFact,pCompany,AY$3,AY$1,$F$1,$A134,"Month")</f>
        <v>5802.0783286999995</v>
      </c>
      <c r="AZ134" s="109">
        <f>_xll.DBRW(pFact,pCompany,AZ$3,AZ$1,$F$1,$A134,"Month")</f>
        <v>4198.1745052499982</v>
      </c>
      <c r="BA134" s="109"/>
      <c r="BB134" s="109">
        <f t="shared" si="177"/>
        <v>10849.037554810002</v>
      </c>
      <c r="BC134" s="109">
        <f t="shared" si="178"/>
        <v>12728.79571939</v>
      </c>
      <c r="BD134" s="109">
        <f t="shared" si="179"/>
        <v>11636.074583829999</v>
      </c>
      <c r="BE134" s="109">
        <f t="shared" si="180"/>
        <v>14780.134697850001</v>
      </c>
      <c r="BF134" s="111">
        <f t="shared" si="186"/>
        <v>49994.042555879998</v>
      </c>
      <c r="BG134" s="109"/>
      <c r="BH134" s="109">
        <f>_xll.DBRW(pFact,pCompany,BH$3,BH$1,$F$1,$A134,"Month")</f>
        <v>3647.1958808916356</v>
      </c>
      <c r="BI134" s="109">
        <f>_xll.DBRW(pFact,pCompany,BI$3,BI$1,$F$1,$A134,"Month")</f>
        <v>3621.7898527568341</v>
      </c>
      <c r="BJ134" s="109">
        <f>_xll.DBRW(pFact,pCompany,BJ$3,BJ$1,$F$1,$A134,"Month")</f>
        <v>3624.0014778486075</v>
      </c>
      <c r="BK134" s="109">
        <f>_xll.DBRW(pFact,pCompany,BK$3,BK$1,$F$1,$A134,"Month")</f>
        <v>3621.83267204</v>
      </c>
      <c r="BL134" s="109">
        <f>_xll.DBRW(pFact,pCompany,BL$3,BL$1,$F$1,$A134,"Month")</f>
        <v>3621.83267204</v>
      </c>
      <c r="BM134" s="109">
        <f>_xll.DBRW(pFact,pCompany,BM$3,BM$1,$F$1,$A134,"Month")</f>
        <v>3621.83267204</v>
      </c>
      <c r="BN134" s="109">
        <f>_xll.DBRW(pFact,pCompany,BN$3,BN$1,$F$1,$A134,"Month")</f>
        <v>3621.83267204</v>
      </c>
      <c r="BO134" s="109">
        <f>_xll.DBRW(pFact,pCompany,BO$3,BO$1,$F$1,$A134,"Month")</f>
        <v>3621.83267204</v>
      </c>
      <c r="BP134" s="109">
        <f>_xll.DBRW(pFact,pCompany,BP$3,BP$1,$F$1,$A134,"Month")</f>
        <v>3621.83267204</v>
      </c>
      <c r="BQ134" s="109">
        <f>_xll.DBRW(pFact,pCompany,BQ$3,BQ$1,$F$1,$A134,"Month")</f>
        <v>3378.4036720399999</v>
      </c>
      <c r="BR134" s="109">
        <f>_xll.DBRW(pFact,pCompany,BR$3,BR$1,$F$1,$A134,"Month")</f>
        <v>3378.4848150399998</v>
      </c>
      <c r="BS134" s="109">
        <f>_xll.DBRW(pFact,pCompany,BS$3,BS$1,$F$1,$A134,"Month")</f>
        <v>3378.4036720399999</v>
      </c>
      <c r="BT134" s="109"/>
      <c r="BU134" s="109">
        <f t="shared" si="181"/>
        <v>10892.987211497077</v>
      </c>
      <c r="BV134" s="109">
        <f t="shared" si="182"/>
        <v>10865.49801612</v>
      </c>
      <c r="BW134" s="109">
        <f t="shared" si="183"/>
        <v>10865.49801612</v>
      </c>
      <c r="BX134" s="109">
        <f t="shared" si="184"/>
        <v>10135.292159119999</v>
      </c>
      <c r="BY134" s="111">
        <f t="shared" si="187"/>
        <v>42759.275402857078</v>
      </c>
      <c r="BZ134" s="109"/>
      <c r="CA134" s="109">
        <f>_xll.DBRW(pFact,pCompany,CA$3,CA$1,$F$1,$A134,"Month")</f>
        <v>49052.960190520003</v>
      </c>
      <c r="CB134" s="109">
        <f>_xll.DBRW(pFact,pCompany,CB$3,CB$1,$F$1,$A134,"Month")</f>
        <v>45933.265467069999</v>
      </c>
      <c r="CC134" s="109">
        <f>_xll.DBRW(pFact,pCompany,CC$3,CC$1,$F$1,$A134,"Month")</f>
        <v>0</v>
      </c>
    </row>
    <row r="135" spans="1:81" ht="15" customHeight="1" x14ac:dyDescent="0.25">
      <c r="A135" s="17" t="str">
        <f>_xll.DIMNM(pAccounts,_xll.DIMIX(pAccounts,$F135))</f>
        <v>L1_Legal Fees</v>
      </c>
      <c r="B135" s="6" t="s">
        <v>220</v>
      </c>
      <c r="E135" s="17">
        <v>125</v>
      </c>
      <c r="F135" s="21" t="s">
        <v>221</v>
      </c>
      <c r="G135" s="109">
        <f>_xll.DBRW(pFact,pCompany,G$3,G$1,$F$1,$A135,"Month")</f>
        <v>-2310.8809424199994</v>
      </c>
      <c r="H135" s="109">
        <f>_xll.DBRW(pFact,pCompany,H$3,H$1,$F$1,$A135,"Month")</f>
        <v>-22177.631821909999</v>
      </c>
      <c r="I135" s="109">
        <f>_xll.DBRW(pFact,pCompany,I$3,I$1,$F$1,$A135,"Month")</f>
        <v>2649.5222999999996</v>
      </c>
      <c r="J135" s="110"/>
      <c r="K135" s="111">
        <f>_xll.DBRW(pFact,pCompany,K$3,K$1,$F$1,$A135,"Month")</f>
        <v>277.53582000000006</v>
      </c>
      <c r="L135" s="109">
        <f>_xll.DBRW(pFact,pCompany,$K$3,L$1,$F$1,$A135,"Month")</f>
        <v>-1352.3248660117845</v>
      </c>
      <c r="M135" s="109">
        <f>_xll.DBRW(pFact,pCompany,M$3,M$1,$F$1,$A135,"Month")</f>
        <v>2099.3409499999998</v>
      </c>
      <c r="N135" s="109">
        <f t="shared" si="171"/>
        <v>1629.8606860117845</v>
      </c>
      <c r="O135" s="110"/>
      <c r="P135" s="109">
        <f t="shared" si="98"/>
        <v>2927.0581199999997</v>
      </c>
      <c r="Q135" s="109">
        <f t="shared" si="99"/>
        <v>-2963.921001307358</v>
      </c>
      <c r="R135" s="109">
        <f t="shared" si="100"/>
        <v>2662.0557677599995</v>
      </c>
      <c r="S135" s="109">
        <f t="shared" si="172"/>
        <v>5890.9791213073577</v>
      </c>
      <c r="T135" s="109"/>
      <c r="U135" s="110"/>
      <c r="V135" s="109">
        <f>_xll.DBRW(pFact,pCompany,V$3,V$1,$F$1,$A135,"Month")</f>
        <v>2649.5222999999996</v>
      </c>
      <c r="W135" s="109">
        <f>_xll.DBRW(pFact,pCompany,W$3,W$1,$F$1,$A135,"Month")</f>
        <v>277.53582000000006</v>
      </c>
      <c r="X135" s="109">
        <f>_xll.DBRW(pFact,pCompany,X$3,X$1,$F$1,$A135,"Month")</f>
        <v>0</v>
      </c>
      <c r="Y135" s="109">
        <f>_xll.DBRW(pFact,pCompany,Y$3,Y$1,$F$1,$A135,"Month")</f>
        <v>0</v>
      </c>
      <c r="Z135" s="109">
        <f>_xll.DBRW(pFact,pCompany,Z$3,Z$1,$F$1,$A135,"Month")</f>
        <v>0</v>
      </c>
      <c r="AA135" s="109">
        <f>_xll.DBRW(pFact,pCompany,AA$3,AA$1,$F$1,$A135,"Month")</f>
        <v>0</v>
      </c>
      <c r="AB135" s="109">
        <f>_xll.DBRW(pFact,pCompany,AB$3,AB$1,$F$1,$A135,"Month")</f>
        <v>0</v>
      </c>
      <c r="AC135" s="109">
        <f>_xll.DBRW(pFact,pCompany,AC$3,AC$1,$F$1,$A135,"Month")</f>
        <v>0</v>
      </c>
      <c r="AD135" s="109">
        <f>_xll.DBRW(pFact,pCompany,AD$3,AD$1,$F$1,$A135,"Month")</f>
        <v>0</v>
      </c>
      <c r="AE135" s="109">
        <f>_xll.DBRW(pFact,pCompany,AE$3,AE$1,$F$1,$A135,"Month")</f>
        <v>0</v>
      </c>
      <c r="AF135" s="109">
        <f>_xll.DBRW(pFact,pCompany,AF$3,AF$1,$F$1,$A135,"Month")</f>
        <v>0</v>
      </c>
      <c r="AG135" s="109">
        <f>_xll.DBRW(pFact,pCompany,AG$3,AG$1,$F$1,$A135,"Month")</f>
        <v>0</v>
      </c>
      <c r="AH135" s="109"/>
      <c r="AI135" s="109">
        <f t="shared" si="173"/>
        <v>2927.0581199999997</v>
      </c>
      <c r="AJ135" s="109">
        <f t="shared" si="174"/>
        <v>0</v>
      </c>
      <c r="AK135" s="109">
        <f t="shared" si="175"/>
        <v>0</v>
      </c>
      <c r="AL135" s="109">
        <f t="shared" si="176"/>
        <v>0</v>
      </c>
      <c r="AM135" s="111">
        <f t="shared" si="185"/>
        <v>2927.0581199999997</v>
      </c>
      <c r="AN135" s="110">
        <f t="shared" si="149"/>
        <v>0</v>
      </c>
      <c r="AO135" s="109">
        <f>_xll.DBRW(pFact,pCompany,AO$3,AO$1,$F$1,$A135,"Month")</f>
        <v>562.71481775999985</v>
      </c>
      <c r="AP135" s="109">
        <f>_xll.DBRW(pFact,pCompany,AP$3,AP$1,$F$1,$A135,"Month")</f>
        <v>2099.3409499999998</v>
      </c>
      <c r="AQ135" s="109">
        <f>_xll.DBRW(pFact,pCompany,AQ$3,AQ$1,$F$1,$A135,"Month")</f>
        <v>-863.33574499999975</v>
      </c>
      <c r="AR135" s="109">
        <f>_xll.DBRW(pFact,pCompany,AR$3,AR$1,$F$1,$A135,"Month")</f>
        <v>2400.2770450000003</v>
      </c>
      <c r="AS135" s="109">
        <f>_xll.DBRW(pFact,pCompany,AS$3,AS$1,$F$1,$A135,"Month")</f>
        <v>1019.9692699999996</v>
      </c>
      <c r="AT135" s="109">
        <f>_xll.DBRW(pFact,pCompany,AT$3,AT$1,$F$1,$A135,"Month")</f>
        <v>864.60680000000048</v>
      </c>
      <c r="AU135" s="109">
        <f>_xll.DBRW(pFact,pCompany,AU$3,AU$1,$F$1,$A135,"Month")</f>
        <v>4030.3403662999999</v>
      </c>
      <c r="AV135" s="109">
        <f>_xll.DBRW(pFact,pCompany,AV$3,AV$1,$F$1,$A135,"Month")</f>
        <v>426.80599272999939</v>
      </c>
      <c r="AW135" s="109">
        <f>_xll.DBRW(pFact,pCompany,AW$3,AW$1,$F$1,$A135,"Month")</f>
        <v>-3970.7826948000002</v>
      </c>
      <c r="AX135" s="109">
        <f>_xll.DBRW(pFact,pCompany,AX$3,AX$1,$F$1,$A135,"Month")</f>
        <v>-5448.5999999999985</v>
      </c>
      <c r="AY135" s="109">
        <f>_xll.DBRW(pFact,pCompany,AY$3,AY$1,$F$1,$A135,"Month")</f>
        <v>-2310.8809424199994</v>
      </c>
      <c r="AZ135" s="109">
        <f>_xll.DBRW(pFact,pCompany,AZ$3,AZ$1,$F$1,$A135,"Month")</f>
        <v>-22177.631821909999</v>
      </c>
      <c r="BA135" s="109"/>
      <c r="BB135" s="109">
        <f t="shared" si="177"/>
        <v>1798.7200227599997</v>
      </c>
      <c r="BC135" s="109">
        <f t="shared" si="178"/>
        <v>4284.8531149999999</v>
      </c>
      <c r="BD135" s="109">
        <f t="shared" si="179"/>
        <v>486.3636642299989</v>
      </c>
      <c r="BE135" s="109">
        <f t="shared" si="180"/>
        <v>-29937.112764329999</v>
      </c>
      <c r="BF135" s="111">
        <f t="shared" si="186"/>
        <v>-23367.175962339999</v>
      </c>
      <c r="BG135" s="109"/>
      <c r="BH135" s="109">
        <f>_xll.DBRW(pFact,pCompany,BH$3,BH$1,$F$1,$A135,"Month")</f>
        <v>-1611.5961352955733</v>
      </c>
      <c r="BI135" s="109">
        <f>_xll.DBRW(pFact,pCompany,BI$3,BI$1,$F$1,$A135,"Month")</f>
        <v>-1352.3248660117845</v>
      </c>
      <c r="BJ135" s="109">
        <f>_xll.DBRW(pFact,pCompany,BJ$3,BJ$1,$F$1,$A135,"Month")</f>
        <v>-1389.3063530974575</v>
      </c>
      <c r="BK135" s="109">
        <f>_xll.DBRW(pFact,pCompany,BK$3,BK$1,$F$1,$A135,"Month")</f>
        <v>-1452.6724962899998</v>
      </c>
      <c r="BL135" s="109">
        <f>_xll.DBRW(pFact,pCompany,BL$3,BL$1,$F$1,$A135,"Month")</f>
        <v>-1399.96742961</v>
      </c>
      <c r="BM135" s="109">
        <f>_xll.DBRW(pFact,pCompany,BM$3,BM$1,$F$1,$A135,"Month")</f>
        <v>-1415.9383655699999</v>
      </c>
      <c r="BN135" s="109">
        <f>_xll.DBRW(pFact,pCompany,BN$3,BN$1,$F$1,$A135,"Month")</f>
        <v>-1422.85943049</v>
      </c>
      <c r="BO135" s="109">
        <f>_xll.DBRW(pFact,pCompany,BO$3,BO$1,$F$1,$A135,"Month")</f>
        <v>-1412.9218971300002</v>
      </c>
      <c r="BP135" s="109">
        <f>_xll.DBRW(pFact,pCompany,BP$3,BP$1,$F$1,$A135,"Month")</f>
        <v>-1417.2400529700001</v>
      </c>
      <c r="BQ135" s="109">
        <f>_xll.DBRW(pFact,pCompany,BQ$3,BQ$1,$F$1,$A135,"Month")</f>
        <v>-1417.6736382899999</v>
      </c>
      <c r="BR135" s="109">
        <f>_xll.DBRW(pFact,pCompany,BR$3,BR$1,$F$1,$A135,"Month")</f>
        <v>-1415.8642083699999</v>
      </c>
      <c r="BS135" s="109">
        <f>_xll.DBRW(pFact,pCompany,BS$3,BS$1,$F$1,$A135,"Month")</f>
        <v>-1416.9531694500001</v>
      </c>
      <c r="BT135" s="109"/>
      <c r="BU135" s="109">
        <f t="shared" si="181"/>
        <v>-4353.2273544048157</v>
      </c>
      <c r="BV135" s="109">
        <f t="shared" si="182"/>
        <v>-4268.5782914699994</v>
      </c>
      <c r="BW135" s="109">
        <f t="shared" si="183"/>
        <v>-4253.0213805900003</v>
      </c>
      <c r="BX135" s="109">
        <f t="shared" si="184"/>
        <v>-4250.4910161099997</v>
      </c>
      <c r="BY135" s="111">
        <f t="shared" si="187"/>
        <v>-17125.318042574814</v>
      </c>
      <c r="BZ135" s="109"/>
      <c r="CA135" s="109">
        <f>_xll.DBRW(pFact,pCompany,CA$3,CA$1,$F$1,$A135,"Month")</f>
        <v>25409.563784920003</v>
      </c>
      <c r="CB135" s="109">
        <f>_xll.DBRW(pFact,pCompany,CB$3,CB$1,$F$1,$A135,"Month")</f>
        <v>43167.84650154</v>
      </c>
      <c r="CC135" s="109">
        <f>_xll.DBRW(pFact,pCompany,CC$3,CC$1,$F$1,$A135,"Month")</f>
        <v>0</v>
      </c>
    </row>
    <row r="136" spans="1:81" ht="15" customHeight="1" x14ac:dyDescent="0.25">
      <c r="A136" s="17" t="str">
        <f>_xll.DIMNM(pAccounts,_xll.DIMIX(pAccounts,$F136))</f>
        <v>L1_Consultation Fees</v>
      </c>
      <c r="B136" s="6" t="s">
        <v>222</v>
      </c>
      <c r="E136" s="17">
        <v>126</v>
      </c>
      <c r="F136" s="21" t="s">
        <v>223</v>
      </c>
      <c r="G136" s="109">
        <f>_xll.DBRW(pFact,pCompany,G$3,G$1,$F$1,$A136,"Month")</f>
        <v>-34697.044767260064</v>
      </c>
      <c r="H136" s="109">
        <f>_xll.DBRW(pFact,pCompany,H$3,H$1,$F$1,$A136,"Month")</f>
        <v>-19061.275196199887</v>
      </c>
      <c r="I136" s="109">
        <f>_xll.DBRW(pFact,pCompany,I$3,I$1,$F$1,$A136,"Month")</f>
        <v>-18791.995571319996</v>
      </c>
      <c r="J136" s="110"/>
      <c r="K136" s="111">
        <f>_xll.DBRW(pFact,pCompany,K$3,K$1,$F$1,$A136,"Month")</f>
        <v>-20523.836290949999</v>
      </c>
      <c r="L136" s="109">
        <f>_xll.DBRW(pFact,pCompany,$K$3,L$1,$F$1,$A136,"Month")</f>
        <v>-26214.33329946563</v>
      </c>
      <c r="M136" s="109">
        <f>_xll.DBRW(pFact,pCompany,M$3,M$1,$F$1,$A136,"Month")</f>
        <v>-4426.3135824399997</v>
      </c>
      <c r="N136" s="109">
        <f t="shared" si="171"/>
        <v>5690.497008515631</v>
      </c>
      <c r="O136" s="110"/>
      <c r="P136" s="109">
        <f t="shared" si="98"/>
        <v>-39315.831862269995</v>
      </c>
      <c r="Q136" s="109">
        <f t="shared" si="99"/>
        <v>-59817.558306016894</v>
      </c>
      <c r="R136" s="109">
        <f t="shared" si="100"/>
        <v>-16390.751202400003</v>
      </c>
      <c r="S136" s="109">
        <f t="shared" si="172"/>
        <v>20501.726443746898</v>
      </c>
      <c r="T136" s="109"/>
      <c r="U136" s="110"/>
      <c r="V136" s="109">
        <f>_xll.DBRW(pFact,pCompany,V$3,V$1,$F$1,$A136,"Month")</f>
        <v>-18791.995571319996</v>
      </c>
      <c r="W136" s="109">
        <f>_xll.DBRW(pFact,pCompany,W$3,W$1,$F$1,$A136,"Month")</f>
        <v>-20523.836290949999</v>
      </c>
      <c r="X136" s="109">
        <f>_xll.DBRW(pFact,pCompany,X$3,X$1,$F$1,$A136,"Month")</f>
        <v>0</v>
      </c>
      <c r="Y136" s="109">
        <f>_xll.DBRW(pFact,pCompany,Y$3,Y$1,$F$1,$A136,"Month")</f>
        <v>0</v>
      </c>
      <c r="Z136" s="109">
        <f>_xll.DBRW(pFact,pCompany,Z$3,Z$1,$F$1,$A136,"Month")</f>
        <v>0</v>
      </c>
      <c r="AA136" s="109">
        <f>_xll.DBRW(pFact,pCompany,AA$3,AA$1,$F$1,$A136,"Month")</f>
        <v>0</v>
      </c>
      <c r="AB136" s="109">
        <f>_xll.DBRW(pFact,pCompany,AB$3,AB$1,$F$1,$A136,"Month")</f>
        <v>0</v>
      </c>
      <c r="AC136" s="109">
        <f>_xll.DBRW(pFact,pCompany,AC$3,AC$1,$F$1,$A136,"Month")</f>
        <v>0</v>
      </c>
      <c r="AD136" s="109">
        <f>_xll.DBRW(pFact,pCompany,AD$3,AD$1,$F$1,$A136,"Month")</f>
        <v>0</v>
      </c>
      <c r="AE136" s="109">
        <f>_xll.DBRW(pFact,pCompany,AE$3,AE$1,$F$1,$A136,"Month")</f>
        <v>0</v>
      </c>
      <c r="AF136" s="109">
        <f>_xll.DBRW(pFact,pCompany,AF$3,AF$1,$F$1,$A136,"Month")</f>
        <v>0</v>
      </c>
      <c r="AG136" s="109">
        <f>_xll.DBRW(pFact,pCompany,AG$3,AG$1,$F$1,$A136,"Month")</f>
        <v>0</v>
      </c>
      <c r="AH136" s="109"/>
      <c r="AI136" s="109">
        <f t="shared" si="173"/>
        <v>-39315.831862269995</v>
      </c>
      <c r="AJ136" s="109">
        <f t="shared" si="174"/>
        <v>0</v>
      </c>
      <c r="AK136" s="109">
        <f t="shared" si="175"/>
        <v>0</v>
      </c>
      <c r="AL136" s="109">
        <f t="shared" si="176"/>
        <v>0</v>
      </c>
      <c r="AM136" s="111">
        <f t="shared" si="185"/>
        <v>-39315.831862269995</v>
      </c>
      <c r="AN136" s="110">
        <f t="shared" si="149"/>
        <v>0</v>
      </c>
      <c r="AO136" s="109">
        <f>_xll.DBRW(pFact,pCompany,AO$3,AO$1,$F$1,$A136,"Month")</f>
        <v>-11964.437619960001</v>
      </c>
      <c r="AP136" s="109">
        <f>_xll.DBRW(pFact,pCompany,AP$3,AP$1,$F$1,$A136,"Month")</f>
        <v>-4426.3135824399997</v>
      </c>
      <c r="AQ136" s="109">
        <f>_xll.DBRW(pFact,pCompany,AQ$3,AQ$1,$F$1,$A136,"Month")</f>
        <v>-883.52766270999746</v>
      </c>
      <c r="AR136" s="109">
        <f>_xll.DBRW(pFact,pCompany,AR$3,AR$1,$F$1,$A136,"Month")</f>
        <v>-15134.557404890005</v>
      </c>
      <c r="AS136" s="109">
        <f>_xll.DBRW(pFact,pCompany,AS$3,AS$1,$F$1,$A136,"Month")</f>
        <v>-12673.257149099998</v>
      </c>
      <c r="AT136" s="109">
        <f>_xll.DBRW(pFact,pCompany,AT$3,AT$1,$F$1,$A136,"Month")</f>
        <v>-20353.553777199999</v>
      </c>
      <c r="AU136" s="109">
        <f>_xll.DBRW(pFact,pCompany,AU$3,AU$1,$F$1,$A136,"Month")</f>
        <v>-25624.988544060023</v>
      </c>
      <c r="AV136" s="109">
        <f>_xll.DBRW(pFact,pCompany,AV$3,AV$1,$F$1,$A136,"Month")</f>
        <v>-24185.49733445996</v>
      </c>
      <c r="AW136" s="109">
        <f>_xll.DBRW(pFact,pCompany,AW$3,AW$1,$F$1,$A136,"Month")</f>
        <v>-33745.891393089987</v>
      </c>
      <c r="AX136" s="109">
        <f>_xll.DBRW(pFact,pCompany,AX$3,AX$1,$F$1,$A136,"Month")</f>
        <v>-33873.14760197002</v>
      </c>
      <c r="AY136" s="109">
        <f>_xll.DBRW(pFact,pCompany,AY$3,AY$1,$F$1,$A136,"Month")</f>
        <v>-34697.044767260064</v>
      </c>
      <c r="AZ136" s="109">
        <f>_xll.DBRW(pFact,pCompany,AZ$3,AZ$1,$F$1,$A136,"Month")</f>
        <v>-19061.275196199887</v>
      </c>
      <c r="BA136" s="109"/>
      <c r="BB136" s="109">
        <f t="shared" si="177"/>
        <v>-17274.278865109998</v>
      </c>
      <c r="BC136" s="109">
        <f t="shared" si="178"/>
        <v>-48161.368331190002</v>
      </c>
      <c r="BD136" s="109">
        <f t="shared" si="179"/>
        <v>-83556.377271609963</v>
      </c>
      <c r="BE136" s="109">
        <f t="shared" si="180"/>
        <v>-87631.467565429979</v>
      </c>
      <c r="BF136" s="111">
        <f t="shared" si="186"/>
        <v>-236623.49203333995</v>
      </c>
      <c r="BG136" s="109"/>
      <c r="BH136" s="109">
        <f>_xll.DBRW(pFact,pCompany,BH$3,BH$1,$F$1,$A136,"Month")</f>
        <v>-33603.225006551264</v>
      </c>
      <c r="BI136" s="109">
        <f>_xll.DBRW(pFact,pCompany,BI$3,BI$1,$F$1,$A136,"Month")</f>
        <v>-26214.33329946563</v>
      </c>
      <c r="BJ136" s="109">
        <f>_xll.DBRW(pFact,pCompany,BJ$3,BJ$1,$F$1,$A136,"Month")</f>
        <v>-16264.597463960554</v>
      </c>
      <c r="BK136" s="109">
        <f>_xll.DBRW(pFact,pCompany,BK$3,BK$1,$F$1,$A136,"Month")</f>
        <v>-16265.211494539999</v>
      </c>
      <c r="BL136" s="109">
        <f>_xll.DBRW(pFact,pCompany,BL$3,BL$1,$F$1,$A136,"Month")</f>
        <v>-16265.211494539999</v>
      </c>
      <c r="BM136" s="109">
        <f>_xll.DBRW(pFact,pCompany,BM$3,BM$1,$F$1,$A136,"Month")</f>
        <v>-16265.211494539999</v>
      </c>
      <c r="BN136" s="109">
        <f>_xll.DBRW(pFact,pCompany,BN$3,BN$1,$F$1,$A136,"Month")</f>
        <v>-16765.211494539999</v>
      </c>
      <c r="BO136" s="109">
        <f>_xll.DBRW(pFact,pCompany,BO$3,BO$1,$F$1,$A136,"Month")</f>
        <v>-16765.211494539999</v>
      </c>
      <c r="BP136" s="109">
        <f>_xll.DBRW(pFact,pCompany,BP$3,BP$1,$F$1,$A136,"Month")</f>
        <v>-16765.211494539999</v>
      </c>
      <c r="BQ136" s="109">
        <f>_xll.DBRW(pFact,pCompany,BQ$3,BQ$1,$F$1,$A136,"Month")</f>
        <v>-16797.66869454</v>
      </c>
      <c r="BR136" s="109">
        <f>_xll.DBRW(pFact,pCompany,BR$3,BR$1,$F$1,$A136,"Month")</f>
        <v>-16797.58755154</v>
      </c>
      <c r="BS136" s="109">
        <f>_xll.DBRW(pFact,pCompany,BS$3,BS$1,$F$1,$A136,"Month")</f>
        <v>-16797.66869454</v>
      </c>
      <c r="BT136" s="109"/>
      <c r="BU136" s="109">
        <f t="shared" si="181"/>
        <v>-76082.155769977442</v>
      </c>
      <c r="BV136" s="109">
        <f t="shared" si="182"/>
        <v>-48795.634483620001</v>
      </c>
      <c r="BW136" s="109">
        <f t="shared" si="183"/>
        <v>-50295.634483620001</v>
      </c>
      <c r="BX136" s="109">
        <f t="shared" si="184"/>
        <v>-50392.924940619996</v>
      </c>
      <c r="BY136" s="111">
        <f t="shared" si="187"/>
        <v>-225566.34967783742</v>
      </c>
      <c r="BZ136" s="109"/>
      <c r="CA136" s="109">
        <f>_xll.DBRW(pFact,pCompany,CA$3,CA$1,$F$1,$A136,"Month")</f>
        <v>-234.46522513002128</v>
      </c>
      <c r="CB136" s="109">
        <f>_xll.DBRW(pFact,pCompany,CB$3,CB$1,$F$1,$A136,"Month")</f>
        <v>236243.26599936001</v>
      </c>
      <c r="CC136" s="109">
        <f>_xll.DBRW(pFact,pCompany,CC$3,CC$1,$F$1,$A136,"Month")</f>
        <v>0</v>
      </c>
    </row>
    <row r="137" spans="1:81" ht="15" customHeight="1" x14ac:dyDescent="0.25">
      <c r="A137" s="17" t="str">
        <f>_xll.DIMNM(pAccounts,_xll.DIMIX(pAccounts,$F137))</f>
        <v>L1_Directors Fees</v>
      </c>
      <c r="B137" s="6" t="s">
        <v>224</v>
      </c>
      <c r="E137" s="17">
        <v>127</v>
      </c>
      <c r="F137" s="21" t="s">
        <v>225</v>
      </c>
      <c r="G137" s="109">
        <f>_xll.DBRW(pFact,pCompany,G$3,G$1,$F$1,$A137,"Month")</f>
        <v>-7000</v>
      </c>
      <c r="H137" s="109">
        <f>_xll.DBRW(pFact,pCompany,H$3,H$1,$F$1,$A137,"Month")</f>
        <v>-7029.742894</v>
      </c>
      <c r="I137" s="109">
        <f>_xll.DBRW(pFact,pCompany,I$3,I$1,$F$1,$A137,"Month")</f>
        <v>-9500</v>
      </c>
      <c r="J137" s="110"/>
      <c r="K137" s="111">
        <f>_xll.DBRW(pFact,pCompany,K$3,K$1,$F$1,$A137,"Month")</f>
        <v>-9500</v>
      </c>
      <c r="L137" s="109">
        <f>_xll.DBRW(pFact,pCompany,$K$3,L$1,$F$1,$A137,"Month")</f>
        <v>-10000</v>
      </c>
      <c r="M137" s="109">
        <f>_xll.DBRW(pFact,pCompany,M$3,M$1,$F$1,$A137,"Month")</f>
        <v>-1737.28</v>
      </c>
      <c r="N137" s="109">
        <f t="shared" si="171"/>
        <v>500</v>
      </c>
      <c r="O137" s="110"/>
      <c r="P137" s="109">
        <f t="shared" si="98"/>
        <v>-19000</v>
      </c>
      <c r="Q137" s="109">
        <f t="shared" si="99"/>
        <v>-20000</v>
      </c>
      <c r="R137" s="109">
        <f t="shared" si="100"/>
        <v>-3477.94</v>
      </c>
      <c r="S137" s="109">
        <f t="shared" si="172"/>
        <v>1000</v>
      </c>
      <c r="T137" s="109"/>
      <c r="U137" s="110"/>
      <c r="V137" s="109">
        <f>_xll.DBRW(pFact,pCompany,V$3,V$1,$F$1,$A137,"Month")</f>
        <v>-9500</v>
      </c>
      <c r="W137" s="109">
        <f>_xll.DBRW(pFact,pCompany,W$3,W$1,$F$1,$A137,"Month")</f>
        <v>-9500</v>
      </c>
      <c r="X137" s="109">
        <f>_xll.DBRW(pFact,pCompany,X$3,X$1,$F$1,$A137,"Month")</f>
        <v>0</v>
      </c>
      <c r="Y137" s="109">
        <f>_xll.DBRW(pFact,pCompany,Y$3,Y$1,$F$1,$A137,"Month")</f>
        <v>0</v>
      </c>
      <c r="Z137" s="109">
        <f>_xll.DBRW(pFact,pCompany,Z$3,Z$1,$F$1,$A137,"Month")</f>
        <v>0</v>
      </c>
      <c r="AA137" s="109">
        <f>_xll.DBRW(pFact,pCompany,AA$3,AA$1,$F$1,$A137,"Month")</f>
        <v>0</v>
      </c>
      <c r="AB137" s="109">
        <f>_xll.DBRW(pFact,pCompany,AB$3,AB$1,$F$1,$A137,"Month")</f>
        <v>0</v>
      </c>
      <c r="AC137" s="109">
        <f>_xll.DBRW(pFact,pCompany,AC$3,AC$1,$F$1,$A137,"Month")</f>
        <v>0</v>
      </c>
      <c r="AD137" s="109">
        <f>_xll.DBRW(pFact,pCompany,AD$3,AD$1,$F$1,$A137,"Month")</f>
        <v>0</v>
      </c>
      <c r="AE137" s="109">
        <f>_xll.DBRW(pFact,pCompany,AE$3,AE$1,$F$1,$A137,"Month")</f>
        <v>0</v>
      </c>
      <c r="AF137" s="109">
        <f>_xll.DBRW(pFact,pCompany,AF$3,AF$1,$F$1,$A137,"Month")</f>
        <v>0</v>
      </c>
      <c r="AG137" s="109">
        <f>_xll.DBRW(pFact,pCompany,AG$3,AG$1,$F$1,$A137,"Month")</f>
        <v>0</v>
      </c>
      <c r="AH137" s="109"/>
      <c r="AI137" s="109">
        <f t="shared" si="173"/>
        <v>-19000</v>
      </c>
      <c r="AJ137" s="109">
        <f t="shared" si="174"/>
        <v>0</v>
      </c>
      <c r="AK137" s="109">
        <f t="shared" si="175"/>
        <v>0</v>
      </c>
      <c r="AL137" s="109">
        <f t="shared" si="176"/>
        <v>0</v>
      </c>
      <c r="AM137" s="111">
        <f t="shared" si="185"/>
        <v>-19000</v>
      </c>
      <c r="AN137" s="110">
        <f t="shared" si="149"/>
        <v>0</v>
      </c>
      <c r="AO137" s="109">
        <f>_xll.DBRW(pFact,pCompany,AO$3,AO$1,$F$1,$A137,"Month")</f>
        <v>-1740.66</v>
      </c>
      <c r="AP137" s="109">
        <f>_xll.DBRW(pFact,pCompany,AP$3,AP$1,$F$1,$A137,"Month")</f>
        <v>-1737.28</v>
      </c>
      <c r="AQ137" s="109">
        <f>_xll.DBRW(pFact,pCompany,AQ$3,AQ$1,$F$1,$A137,"Month")</f>
        <v>-1737.2800000000002</v>
      </c>
      <c r="AR137" s="109">
        <f>_xll.DBRW(pFact,pCompany,AR$3,AR$1,$F$1,$A137,"Month")</f>
        <v>-3223.3399999999992</v>
      </c>
      <c r="AS137" s="109">
        <f>_xll.DBRW(pFact,pCompany,AS$3,AS$1,$F$1,$A137,"Month")</f>
        <v>-3223.34</v>
      </c>
      <c r="AT137" s="109">
        <f>_xll.DBRW(pFact,pCompany,AT$3,AT$1,$F$1,$A137,"Month")</f>
        <v>-3223.34</v>
      </c>
      <c r="AU137" s="109">
        <f>_xll.DBRW(pFact,pCompany,AU$3,AU$1,$F$1,$A137,"Month")</f>
        <v>-3223.340000000002</v>
      </c>
      <c r="AV137" s="109">
        <f>_xll.DBRW(pFact,pCompany,AV$3,AV$1,$F$1,$A137,"Month")</f>
        <v>-3223.3399999999965</v>
      </c>
      <c r="AW137" s="109">
        <f>_xll.DBRW(pFact,pCompany,AW$3,AW$1,$F$1,$A137,"Month")</f>
        <v>-8000</v>
      </c>
      <c r="AX137" s="109">
        <f>_xll.DBRW(pFact,pCompany,AX$3,AX$1,$F$1,$A137,"Month")</f>
        <v>-6000</v>
      </c>
      <c r="AY137" s="109">
        <f>_xll.DBRW(pFact,pCompany,AY$3,AY$1,$F$1,$A137,"Month")</f>
        <v>-7000</v>
      </c>
      <c r="AZ137" s="109">
        <f>_xll.DBRW(pFact,pCompany,AZ$3,AZ$1,$F$1,$A137,"Month")</f>
        <v>-7029.742894</v>
      </c>
      <c r="BA137" s="109"/>
      <c r="BB137" s="109">
        <f t="shared" si="177"/>
        <v>-5215.22</v>
      </c>
      <c r="BC137" s="109">
        <f t="shared" si="178"/>
        <v>-9670.02</v>
      </c>
      <c r="BD137" s="109">
        <f t="shared" si="179"/>
        <v>-14446.679999999998</v>
      </c>
      <c r="BE137" s="109">
        <f t="shared" si="180"/>
        <v>-20029.742893999999</v>
      </c>
      <c r="BF137" s="111">
        <f t="shared" si="186"/>
        <v>-49361.662893999994</v>
      </c>
      <c r="BG137" s="109"/>
      <c r="BH137" s="109">
        <f>_xll.DBRW(pFact,pCompany,BH$3,BH$1,$F$1,$A137,"Month")</f>
        <v>-10000</v>
      </c>
      <c r="BI137" s="109">
        <f>_xll.DBRW(pFact,pCompany,BI$3,BI$1,$F$1,$A137,"Month")</f>
        <v>-10000</v>
      </c>
      <c r="BJ137" s="109">
        <f>_xll.DBRW(pFact,pCompany,BJ$3,BJ$1,$F$1,$A137,"Month")</f>
        <v>-10000</v>
      </c>
      <c r="BK137" s="109">
        <f>_xll.DBRW(pFact,pCompany,BK$3,BK$1,$F$1,$A137,"Month")</f>
        <v>-10000</v>
      </c>
      <c r="BL137" s="109">
        <f>_xll.DBRW(pFact,pCompany,BL$3,BL$1,$F$1,$A137,"Month")</f>
        <v>-10000</v>
      </c>
      <c r="BM137" s="109">
        <f>_xll.DBRW(pFact,pCompany,BM$3,BM$1,$F$1,$A137,"Month")</f>
        <v>-10000</v>
      </c>
      <c r="BN137" s="109">
        <f>_xll.DBRW(pFact,pCompany,BN$3,BN$1,$F$1,$A137,"Month")</f>
        <v>-10000</v>
      </c>
      <c r="BO137" s="109">
        <f>_xll.DBRW(pFact,pCompany,BO$3,BO$1,$F$1,$A137,"Month")</f>
        <v>-10000</v>
      </c>
      <c r="BP137" s="109">
        <f>_xll.DBRW(pFact,pCompany,BP$3,BP$1,$F$1,$A137,"Month")</f>
        <v>-10000</v>
      </c>
      <c r="BQ137" s="109">
        <f>_xll.DBRW(pFact,pCompany,BQ$3,BQ$1,$F$1,$A137,"Month")</f>
        <v>-10000</v>
      </c>
      <c r="BR137" s="109">
        <f>_xll.DBRW(pFact,pCompany,BR$3,BR$1,$F$1,$A137,"Month")</f>
        <v>-9999.9188570000006</v>
      </c>
      <c r="BS137" s="109">
        <f>_xll.DBRW(pFact,pCompany,BS$3,BS$1,$F$1,$A137,"Month")</f>
        <v>-10000</v>
      </c>
      <c r="BT137" s="109"/>
      <c r="BU137" s="109">
        <f t="shared" si="181"/>
        <v>-30000</v>
      </c>
      <c r="BV137" s="109">
        <f t="shared" si="182"/>
        <v>-30000</v>
      </c>
      <c r="BW137" s="109">
        <f t="shared" si="183"/>
        <v>-30000</v>
      </c>
      <c r="BX137" s="109">
        <f t="shared" si="184"/>
        <v>-29999.918857000001</v>
      </c>
      <c r="BY137" s="111">
        <f t="shared" si="187"/>
        <v>-119999.918857</v>
      </c>
      <c r="BZ137" s="109"/>
      <c r="CA137" s="109">
        <f>_xll.DBRW(pFact,pCompany,CA$3,CA$1,$F$1,$A137,"Month")</f>
        <v>-15476.249999999996</v>
      </c>
      <c r="CB137" s="109">
        <f>_xll.DBRW(pFact,pCompany,CB$3,CB$1,$F$1,$A137,"Month")</f>
        <v>37056.504410069996</v>
      </c>
      <c r="CC137" s="109">
        <f>_xll.DBRW(pFact,pCompany,CC$3,CC$1,$F$1,$A137,"Month")</f>
        <v>0</v>
      </c>
    </row>
    <row r="138" spans="1:81" ht="15" customHeight="1" x14ac:dyDescent="0.25">
      <c r="A138" s="17" t="str">
        <f>_xll.DIMNM(pAccounts,_xll.DIMIX(pAccounts,$F138))</f>
        <v>L1_Bad Debts</v>
      </c>
      <c r="B138" s="6" t="s">
        <v>226</v>
      </c>
      <c r="E138" s="17">
        <v>128</v>
      </c>
      <c r="F138" s="21" t="s">
        <v>227</v>
      </c>
      <c r="G138" s="109">
        <f>_xll.DBRW(pFact,pCompany,G$3,G$1,$F$1,$A138,"Month")</f>
        <v>1197.425</v>
      </c>
      <c r="H138" s="109">
        <f>_xll.DBRW(pFact,pCompany,H$3,H$1,$F$1,$A138,"Month")</f>
        <v>-15245.279999999999</v>
      </c>
      <c r="I138" s="109">
        <f>_xll.DBRW(pFact,pCompany,I$3,I$1,$F$1,$A138,"Month")</f>
        <v>1127.8</v>
      </c>
      <c r="J138" s="110"/>
      <c r="K138" s="111">
        <f>_xll.DBRW(pFact,pCompany,K$3,K$1,$F$1,$A138,"Month")</f>
        <v>1071.95</v>
      </c>
      <c r="L138" s="109">
        <f>_xll.DBRW(pFact,pCompany,$K$3,L$1,$F$1,$A138,"Month")</f>
        <v>2351.4979042800001</v>
      </c>
      <c r="M138" s="109">
        <f>_xll.DBRW(pFact,pCompany,M$3,M$1,$F$1,$A138,"Month")</f>
        <v>1288.25</v>
      </c>
      <c r="N138" s="109">
        <f t="shared" si="171"/>
        <v>-1279.54790428</v>
      </c>
      <c r="O138" s="110"/>
      <c r="P138" s="109">
        <f t="shared" si="98"/>
        <v>2199.75</v>
      </c>
      <c r="Q138" s="109">
        <f t="shared" si="99"/>
        <v>4702.9958085600001</v>
      </c>
      <c r="R138" s="109">
        <f t="shared" si="100"/>
        <v>2555.1499999999996</v>
      </c>
      <c r="S138" s="109">
        <f t="shared" si="172"/>
        <v>-2503.2458085600001</v>
      </c>
      <c r="T138" s="109"/>
      <c r="U138" s="110"/>
      <c r="V138" s="109">
        <f>_xll.DBRW(pFact,pCompany,V$3,V$1,$F$1,$A138,"Month")</f>
        <v>1127.8</v>
      </c>
      <c r="W138" s="109">
        <f>_xll.DBRW(pFact,pCompany,W$3,W$1,$F$1,$A138,"Month")</f>
        <v>1071.95</v>
      </c>
      <c r="X138" s="109">
        <f>_xll.DBRW(pFact,pCompany,X$3,X$1,$F$1,$A138,"Month")</f>
        <v>0</v>
      </c>
      <c r="Y138" s="109">
        <f>_xll.DBRW(pFact,pCompany,Y$3,Y$1,$F$1,$A138,"Month")</f>
        <v>0</v>
      </c>
      <c r="Z138" s="109">
        <f>_xll.DBRW(pFact,pCompany,Z$3,Z$1,$F$1,$A138,"Month")</f>
        <v>0</v>
      </c>
      <c r="AA138" s="109">
        <f>_xll.DBRW(pFact,pCompany,AA$3,AA$1,$F$1,$A138,"Month")</f>
        <v>0</v>
      </c>
      <c r="AB138" s="109">
        <f>_xll.DBRW(pFact,pCompany,AB$3,AB$1,$F$1,$A138,"Month")</f>
        <v>0</v>
      </c>
      <c r="AC138" s="109">
        <f>_xll.DBRW(pFact,pCompany,AC$3,AC$1,$F$1,$A138,"Month")</f>
        <v>0</v>
      </c>
      <c r="AD138" s="109">
        <f>_xll.DBRW(pFact,pCompany,AD$3,AD$1,$F$1,$A138,"Month")</f>
        <v>0</v>
      </c>
      <c r="AE138" s="109">
        <f>_xll.DBRW(pFact,pCompany,AE$3,AE$1,$F$1,$A138,"Month")</f>
        <v>0</v>
      </c>
      <c r="AF138" s="109">
        <f>_xll.DBRW(pFact,pCompany,AF$3,AF$1,$F$1,$A138,"Month")</f>
        <v>0</v>
      </c>
      <c r="AG138" s="109">
        <f>_xll.DBRW(pFact,pCompany,AG$3,AG$1,$F$1,$A138,"Month")</f>
        <v>0</v>
      </c>
      <c r="AH138" s="109"/>
      <c r="AI138" s="109">
        <f t="shared" si="173"/>
        <v>2199.75</v>
      </c>
      <c r="AJ138" s="109">
        <f t="shared" si="174"/>
        <v>0</v>
      </c>
      <c r="AK138" s="109">
        <f t="shared" si="175"/>
        <v>0</v>
      </c>
      <c r="AL138" s="109">
        <f t="shared" si="176"/>
        <v>0</v>
      </c>
      <c r="AM138" s="111">
        <f t="shared" si="185"/>
        <v>2199.75</v>
      </c>
      <c r="AN138" s="110">
        <f t="shared" si="149"/>
        <v>0</v>
      </c>
      <c r="AO138" s="109">
        <f>_xll.DBRW(pFact,pCompany,AO$3,AO$1,$F$1,$A138,"Month")</f>
        <v>1266.8999999999999</v>
      </c>
      <c r="AP138" s="109">
        <f>_xll.DBRW(pFact,pCompany,AP$3,AP$1,$F$1,$A138,"Month")</f>
        <v>1288.25</v>
      </c>
      <c r="AQ138" s="109">
        <f>_xll.DBRW(pFact,pCompany,AQ$3,AQ$1,$F$1,$A138,"Month")</f>
        <v>9718.3868972</v>
      </c>
      <c r="AR138" s="109">
        <f>_xll.DBRW(pFact,pCompany,AR$3,AR$1,$F$1,$A138,"Month")</f>
        <v>9870.6843788000006</v>
      </c>
      <c r="AS138" s="109">
        <f>_xll.DBRW(pFact,pCompany,AS$3,AS$1,$F$1,$A138,"Month")</f>
        <v>9086.0827404600022</v>
      </c>
      <c r="AT138" s="109">
        <f>_xll.DBRW(pFact,pCompany,AT$3,AT$1,$F$1,$A138,"Month")</f>
        <v>21489.056251920003</v>
      </c>
      <c r="AU138" s="109">
        <f>_xll.DBRW(pFact,pCompany,AU$3,AU$1,$F$1,$A138,"Month")</f>
        <v>4019.3899999999994</v>
      </c>
      <c r="AV138" s="109">
        <f>_xll.DBRW(pFact,pCompany,AV$3,AV$1,$F$1,$A138,"Month")</f>
        <v>-21122.89447118</v>
      </c>
      <c r="AW138" s="109">
        <f>_xll.DBRW(pFact,pCompany,AW$3,AW$1,$F$1,$A138,"Month")</f>
        <v>-2663.08</v>
      </c>
      <c r="AX138" s="109">
        <f>_xll.DBRW(pFact,pCompany,AX$3,AX$1,$F$1,$A138,"Month")</f>
        <v>13535.620999999999</v>
      </c>
      <c r="AY138" s="109">
        <f>_xll.DBRW(pFact,pCompany,AY$3,AY$1,$F$1,$A138,"Month")</f>
        <v>1197.425</v>
      </c>
      <c r="AZ138" s="109">
        <f>_xll.DBRW(pFact,pCompany,AZ$3,AZ$1,$F$1,$A138,"Month")</f>
        <v>-15245.279999999999</v>
      </c>
      <c r="BA138" s="109"/>
      <c r="BB138" s="109">
        <f t="shared" si="177"/>
        <v>12273.5368972</v>
      </c>
      <c r="BC138" s="109">
        <f t="shared" si="178"/>
        <v>40445.823371180006</v>
      </c>
      <c r="BD138" s="109">
        <f t="shared" si="179"/>
        <v>-19766.584471180002</v>
      </c>
      <c r="BE138" s="109">
        <f t="shared" si="180"/>
        <v>-512.23400000000038</v>
      </c>
      <c r="BF138" s="111">
        <f t="shared" si="186"/>
        <v>32440.541797200003</v>
      </c>
      <c r="BG138" s="109"/>
      <c r="BH138" s="109">
        <f>_xll.DBRW(pFact,pCompany,BH$3,BH$1,$F$1,$A138,"Month")</f>
        <v>2351.4979042800001</v>
      </c>
      <c r="BI138" s="109">
        <f>_xll.DBRW(pFact,pCompany,BI$3,BI$1,$F$1,$A138,"Month")</f>
        <v>2351.4979042800001</v>
      </c>
      <c r="BJ138" s="109">
        <f>_xll.DBRW(pFact,pCompany,BJ$3,BJ$1,$F$1,$A138,"Month")</f>
        <v>2351.4979042800001</v>
      </c>
      <c r="BK138" s="109">
        <f>_xll.DBRW(pFact,pCompany,BK$3,BK$1,$F$1,$A138,"Month")</f>
        <v>2351.4979042800001</v>
      </c>
      <c r="BL138" s="109">
        <f>_xll.DBRW(pFact,pCompany,BL$3,BL$1,$F$1,$A138,"Month")</f>
        <v>2351.4979042800001</v>
      </c>
      <c r="BM138" s="109">
        <f>_xll.DBRW(pFact,pCompany,BM$3,BM$1,$F$1,$A138,"Month")</f>
        <v>2351.4979042800001</v>
      </c>
      <c r="BN138" s="109">
        <f>_xll.DBRW(pFact,pCompany,BN$3,BN$1,$F$1,$A138,"Month")</f>
        <v>2351.4979042800001</v>
      </c>
      <c r="BO138" s="109">
        <f>_xll.DBRW(pFact,pCompany,BO$3,BO$1,$F$1,$A138,"Month")</f>
        <v>2351.4979042800001</v>
      </c>
      <c r="BP138" s="109">
        <f>_xll.DBRW(pFact,pCompany,BP$3,BP$1,$F$1,$A138,"Month")</f>
        <v>2351.4979042800001</v>
      </c>
      <c r="BQ138" s="109">
        <f>_xll.DBRW(pFact,pCompany,BQ$3,BQ$1,$F$1,$A138,"Month")</f>
        <v>2351.4979042800001</v>
      </c>
      <c r="BR138" s="109">
        <f>_xll.DBRW(pFact,pCompany,BR$3,BR$1,$F$1,$A138,"Month")</f>
        <v>2351.5790472799999</v>
      </c>
      <c r="BS138" s="109">
        <f>_xll.DBRW(pFact,pCompany,BS$3,BS$1,$F$1,$A138,"Month")</f>
        <v>2351.4979042800001</v>
      </c>
      <c r="BT138" s="109"/>
      <c r="BU138" s="109">
        <f t="shared" si="181"/>
        <v>7054.4937128399997</v>
      </c>
      <c r="BV138" s="109">
        <f t="shared" si="182"/>
        <v>7054.4937128399997</v>
      </c>
      <c r="BW138" s="109">
        <f t="shared" si="183"/>
        <v>7054.4937128399997</v>
      </c>
      <c r="BX138" s="109">
        <f t="shared" si="184"/>
        <v>7054.574855840001</v>
      </c>
      <c r="BY138" s="111">
        <f t="shared" si="187"/>
        <v>28218.055994360002</v>
      </c>
      <c r="BZ138" s="109"/>
      <c r="CA138" s="109">
        <f>_xll.DBRW(pFact,pCompany,CA$3,CA$1,$F$1,$A138,"Month")</f>
        <v>54107.610907599999</v>
      </c>
      <c r="CB138" s="109">
        <f>_xll.DBRW(pFact,pCompany,CB$3,CB$1,$F$1,$A138,"Month")</f>
        <v>103262.55560398001</v>
      </c>
      <c r="CC138" s="109">
        <f>_xll.DBRW(pFact,pCompany,CC$3,CC$1,$F$1,$A138,"Month")</f>
        <v>0</v>
      </c>
    </row>
    <row r="139" spans="1:81" ht="15" customHeight="1" x14ac:dyDescent="0.25">
      <c r="A139" s="17" t="str">
        <f>_xll.DIMNM(pAccounts,_xll.DIMIX(pAccounts,$F139))</f>
        <v>L1_Withholding Tax</v>
      </c>
      <c r="B139" s="6" t="s">
        <v>228</v>
      </c>
      <c r="E139" s="17">
        <v>129</v>
      </c>
      <c r="F139" s="21" t="s">
        <v>229</v>
      </c>
      <c r="G139" s="109">
        <f>_xll.DBRW(pFact,pCompany,G$3,G$1,$F$1,$A139,"Month")</f>
        <v>0</v>
      </c>
      <c r="H139" s="109">
        <f>_xll.DBRW(pFact,pCompany,H$3,H$1,$F$1,$A139,"Month")</f>
        <v>0</v>
      </c>
      <c r="I139" s="109">
        <f>_xll.DBRW(pFact,pCompany,I$3,I$1,$F$1,$A139,"Month")</f>
        <v>0</v>
      </c>
      <c r="J139" s="110"/>
      <c r="K139" s="111">
        <f>_xll.DBRW(pFact,pCompany,K$3,K$1,$F$1,$A139,"Month")</f>
        <v>0</v>
      </c>
      <c r="L139" s="109">
        <f>_xll.DBRW(pFact,pCompany,$K$3,L$1,$F$1,$A139,"Month")</f>
        <v>0</v>
      </c>
      <c r="M139" s="109">
        <f>_xll.DBRW(pFact,pCompany,M$3,M$1,$F$1,$A139,"Month")</f>
        <v>1170.19264374</v>
      </c>
      <c r="N139" s="109">
        <f t="shared" si="171"/>
        <v>0</v>
      </c>
      <c r="O139" s="110"/>
      <c r="P139" s="109">
        <f t="shared" si="98"/>
        <v>0</v>
      </c>
      <c r="Q139" s="109">
        <f t="shared" si="99"/>
        <v>0</v>
      </c>
      <c r="R139" s="109">
        <f t="shared" si="100"/>
        <v>1170.19264374</v>
      </c>
      <c r="S139" s="109">
        <f t="shared" si="172"/>
        <v>0</v>
      </c>
      <c r="T139" s="109"/>
      <c r="U139" s="110"/>
      <c r="V139" s="109">
        <f>_xll.DBRW(pFact,pCompany,V$3,V$1,$F$1,$A139,"Month")</f>
        <v>0</v>
      </c>
      <c r="W139" s="109">
        <f>_xll.DBRW(pFact,pCompany,W$3,W$1,$F$1,$A139,"Month")</f>
        <v>0</v>
      </c>
      <c r="X139" s="109">
        <f>_xll.DBRW(pFact,pCompany,X$3,X$1,$F$1,$A139,"Month")</f>
        <v>0</v>
      </c>
      <c r="Y139" s="109">
        <f>_xll.DBRW(pFact,pCompany,Y$3,Y$1,$F$1,$A139,"Month")</f>
        <v>0</v>
      </c>
      <c r="Z139" s="109">
        <f>_xll.DBRW(pFact,pCompany,Z$3,Z$1,$F$1,$A139,"Month")</f>
        <v>0</v>
      </c>
      <c r="AA139" s="109">
        <f>_xll.DBRW(pFact,pCompany,AA$3,AA$1,$F$1,$A139,"Month")</f>
        <v>0</v>
      </c>
      <c r="AB139" s="109">
        <f>_xll.DBRW(pFact,pCompany,AB$3,AB$1,$F$1,$A139,"Month")</f>
        <v>0</v>
      </c>
      <c r="AC139" s="109">
        <f>_xll.DBRW(pFact,pCompany,AC$3,AC$1,$F$1,$A139,"Month")</f>
        <v>0</v>
      </c>
      <c r="AD139" s="109">
        <f>_xll.DBRW(pFact,pCompany,AD$3,AD$1,$F$1,$A139,"Month")</f>
        <v>0</v>
      </c>
      <c r="AE139" s="109">
        <f>_xll.DBRW(pFact,pCompany,AE$3,AE$1,$F$1,$A139,"Month")</f>
        <v>0</v>
      </c>
      <c r="AF139" s="109">
        <f>_xll.DBRW(pFact,pCompany,AF$3,AF$1,$F$1,$A139,"Month")</f>
        <v>0</v>
      </c>
      <c r="AG139" s="109">
        <f>_xll.DBRW(pFact,pCompany,AG$3,AG$1,$F$1,$A139,"Month")</f>
        <v>0</v>
      </c>
      <c r="AH139" s="109"/>
      <c r="AI139" s="109">
        <f t="shared" si="173"/>
        <v>0</v>
      </c>
      <c r="AJ139" s="109">
        <f t="shared" si="174"/>
        <v>0</v>
      </c>
      <c r="AK139" s="109">
        <f t="shared" si="175"/>
        <v>0</v>
      </c>
      <c r="AL139" s="109">
        <f t="shared" si="176"/>
        <v>0</v>
      </c>
      <c r="AM139" s="111">
        <f t="shared" si="185"/>
        <v>0</v>
      </c>
      <c r="AN139" s="110">
        <f t="shared" si="149"/>
        <v>0</v>
      </c>
      <c r="AO139" s="109">
        <f>_xll.DBRW(pFact,pCompany,AO$3,AO$1,$F$1,$A139,"Month")</f>
        <v>0</v>
      </c>
      <c r="AP139" s="109">
        <f>_xll.DBRW(pFact,pCompany,AP$3,AP$1,$F$1,$A139,"Month")</f>
        <v>1170.19264374</v>
      </c>
      <c r="AQ139" s="109">
        <f>_xll.DBRW(pFact,pCompany,AQ$3,AQ$1,$F$1,$A139,"Month")</f>
        <v>0</v>
      </c>
      <c r="AR139" s="109">
        <f>_xll.DBRW(pFact,pCompany,AR$3,AR$1,$F$1,$A139,"Month")</f>
        <v>0</v>
      </c>
      <c r="AS139" s="109">
        <f>_xll.DBRW(pFact,pCompany,AS$3,AS$1,$F$1,$A139,"Month")</f>
        <v>0</v>
      </c>
      <c r="AT139" s="109">
        <f>_xll.DBRW(pFact,pCompany,AT$3,AT$1,$F$1,$A139,"Month")</f>
        <v>0</v>
      </c>
      <c r="AU139" s="109">
        <f>_xll.DBRW(pFact,pCompany,AU$3,AU$1,$F$1,$A139,"Month")</f>
        <v>0</v>
      </c>
      <c r="AV139" s="109">
        <f>_xll.DBRW(pFact,pCompany,AV$3,AV$1,$F$1,$A139,"Month")</f>
        <v>0</v>
      </c>
      <c r="AW139" s="109">
        <f>_xll.DBRW(pFact,pCompany,AW$3,AW$1,$F$1,$A139,"Month")</f>
        <v>0</v>
      </c>
      <c r="AX139" s="109">
        <f>_xll.DBRW(pFact,pCompany,AX$3,AX$1,$F$1,$A139,"Month")</f>
        <v>0</v>
      </c>
      <c r="AY139" s="109">
        <f>_xll.DBRW(pFact,pCompany,AY$3,AY$1,$F$1,$A139,"Month")</f>
        <v>0</v>
      </c>
      <c r="AZ139" s="109">
        <f>_xll.DBRW(pFact,pCompany,AZ$3,AZ$1,$F$1,$A139,"Month")</f>
        <v>0</v>
      </c>
      <c r="BA139" s="109"/>
      <c r="BB139" s="109">
        <f t="shared" si="177"/>
        <v>1170.19264374</v>
      </c>
      <c r="BC139" s="109">
        <f t="shared" si="178"/>
        <v>0</v>
      </c>
      <c r="BD139" s="109">
        <f t="shared" si="179"/>
        <v>0</v>
      </c>
      <c r="BE139" s="109">
        <f t="shared" si="180"/>
        <v>0</v>
      </c>
      <c r="BF139" s="111">
        <f t="shared" si="186"/>
        <v>1170.19264374</v>
      </c>
      <c r="BG139" s="109"/>
      <c r="BH139" s="109">
        <f>_xll.DBRW(pFact,pCompany,BH$3,BH$1,$F$1,$A139,"Month")</f>
        <v>0</v>
      </c>
      <c r="BI139" s="109">
        <f>_xll.DBRW(pFact,pCompany,BI$3,BI$1,$F$1,$A139,"Month")</f>
        <v>0</v>
      </c>
      <c r="BJ139" s="109">
        <f>_xll.DBRW(pFact,pCompany,BJ$3,BJ$1,$F$1,$A139,"Month")</f>
        <v>0</v>
      </c>
      <c r="BK139" s="109">
        <f>_xll.DBRW(pFact,pCompany,BK$3,BK$1,$F$1,$A139,"Month")</f>
        <v>0</v>
      </c>
      <c r="BL139" s="109">
        <f>_xll.DBRW(pFact,pCompany,BL$3,BL$1,$F$1,$A139,"Month")</f>
        <v>0</v>
      </c>
      <c r="BM139" s="109">
        <f>_xll.DBRW(pFact,pCompany,BM$3,BM$1,$F$1,$A139,"Month")</f>
        <v>0</v>
      </c>
      <c r="BN139" s="109">
        <f>_xll.DBRW(pFact,pCompany,BN$3,BN$1,$F$1,$A139,"Month")</f>
        <v>0</v>
      </c>
      <c r="BO139" s="109">
        <f>_xll.DBRW(pFact,pCompany,BO$3,BO$1,$F$1,$A139,"Month")</f>
        <v>0</v>
      </c>
      <c r="BP139" s="109">
        <f>_xll.DBRW(pFact,pCompany,BP$3,BP$1,$F$1,$A139,"Month")</f>
        <v>0</v>
      </c>
      <c r="BQ139" s="109">
        <f>_xll.DBRW(pFact,pCompany,BQ$3,BQ$1,$F$1,$A139,"Month")</f>
        <v>0</v>
      </c>
      <c r="BR139" s="109">
        <f>_xll.DBRW(pFact,pCompany,BR$3,BR$1,$F$1,$A139,"Month")</f>
        <v>8.1143000000000007E-2</v>
      </c>
      <c r="BS139" s="109">
        <f>_xll.DBRW(pFact,pCompany,BS$3,BS$1,$F$1,$A139,"Month")</f>
        <v>0</v>
      </c>
      <c r="BT139" s="109"/>
      <c r="BU139" s="109">
        <f t="shared" si="181"/>
        <v>0</v>
      </c>
      <c r="BV139" s="109">
        <f t="shared" si="182"/>
        <v>0</v>
      </c>
      <c r="BW139" s="109">
        <f t="shared" si="183"/>
        <v>0</v>
      </c>
      <c r="BX139" s="109">
        <f t="shared" si="184"/>
        <v>8.1143000000000007E-2</v>
      </c>
      <c r="BY139" s="111">
        <f t="shared" si="187"/>
        <v>8.1143000000000007E-2</v>
      </c>
      <c r="BZ139" s="109"/>
      <c r="CA139" s="109">
        <f>_xll.DBRW(pFact,pCompany,CA$3,CA$1,$F$1,$A139,"Month")</f>
        <v>14122.155407900002</v>
      </c>
      <c r="CB139" s="109">
        <f>_xll.DBRW(pFact,pCompany,CB$3,CB$1,$F$1,$A139,"Month")</f>
        <v>29659.496140080002</v>
      </c>
      <c r="CC139" s="109">
        <f>_xll.DBRW(pFact,pCompany,CC$3,CC$1,$F$1,$A139,"Month")</f>
        <v>0</v>
      </c>
    </row>
    <row r="140" spans="1:81" ht="15" customHeight="1" x14ac:dyDescent="0.25">
      <c r="A140" s="17" t="str">
        <f>_xll.DIMNM(pAccounts,_xll.DIMIX(pAccounts,$F140))</f>
        <v/>
      </c>
      <c r="E140" s="17">
        <v>130</v>
      </c>
      <c r="F140" s="21" t="s">
        <v>47</v>
      </c>
      <c r="G140" s="109">
        <f>SUM(G141:G147)</f>
        <v>17909.395208599999</v>
      </c>
      <c r="H140" s="109">
        <f t="shared" ref="H140:I140" si="188">SUM(H141:H147)</f>
        <v>-47509.703713729985</v>
      </c>
      <c r="I140" s="109">
        <f t="shared" si="188"/>
        <v>4458.5982788000001</v>
      </c>
      <c r="J140" s="110"/>
      <c r="K140" s="111">
        <f t="shared" ref="K140:M140" si="189">SUM(K141:K147)</f>
        <v>1812.9850580600005</v>
      </c>
      <c r="L140" s="109">
        <f t="shared" si="189"/>
        <v>-787.41031158968144</v>
      </c>
      <c r="M140" s="109">
        <f t="shared" si="189"/>
        <v>17835.414316940001</v>
      </c>
      <c r="N140" s="109"/>
      <c r="O140" s="110"/>
      <c r="P140" s="109">
        <f t="shared" si="98"/>
        <v>6271.5833368600006</v>
      </c>
      <c r="Q140" s="109">
        <f t="shared" si="99"/>
        <v>1726.5480941467972</v>
      </c>
      <c r="R140" s="109">
        <f t="shared" si="100"/>
        <v>25791.057916700003</v>
      </c>
      <c r="S140" s="109">
        <f t="shared" si="172"/>
        <v>4545.0352427132038</v>
      </c>
      <c r="T140" s="109"/>
      <c r="U140" s="110"/>
      <c r="V140" s="109">
        <f t="shared" ref="V140:AG140" si="190">SUM(V141:V147)</f>
        <v>4458.5982788000001</v>
      </c>
      <c r="W140" s="109">
        <f t="shared" si="190"/>
        <v>1812.9850580600005</v>
      </c>
      <c r="X140" s="109">
        <f t="shared" si="190"/>
        <v>0</v>
      </c>
      <c r="Y140" s="109">
        <f t="shared" si="190"/>
        <v>0</v>
      </c>
      <c r="Z140" s="109">
        <f t="shared" si="190"/>
        <v>0</v>
      </c>
      <c r="AA140" s="109">
        <f t="shared" si="190"/>
        <v>0</v>
      </c>
      <c r="AB140" s="109">
        <f t="shared" si="190"/>
        <v>0</v>
      </c>
      <c r="AC140" s="109">
        <f t="shared" si="190"/>
        <v>0</v>
      </c>
      <c r="AD140" s="109">
        <f t="shared" si="190"/>
        <v>0</v>
      </c>
      <c r="AE140" s="109">
        <f t="shared" si="190"/>
        <v>0</v>
      </c>
      <c r="AF140" s="109">
        <f t="shared" si="190"/>
        <v>0</v>
      </c>
      <c r="AG140" s="109">
        <f t="shared" si="190"/>
        <v>0</v>
      </c>
      <c r="AH140" s="109"/>
      <c r="AI140" s="109">
        <f t="shared" si="173"/>
        <v>6271.5833368600006</v>
      </c>
      <c r="AJ140" s="109">
        <f t="shared" si="174"/>
        <v>0</v>
      </c>
      <c r="AK140" s="109">
        <f t="shared" si="175"/>
        <v>0</v>
      </c>
      <c r="AL140" s="109">
        <f t="shared" si="176"/>
        <v>0</v>
      </c>
      <c r="AM140" s="111">
        <f>SUM(AM141:AM147)</f>
        <v>6271.5833368600015</v>
      </c>
      <c r="AN140" s="110">
        <f t="shared" si="149"/>
        <v>0</v>
      </c>
      <c r="AO140" s="109">
        <f t="shared" ref="AO140:AZ140" si="191">SUM(AO141:AO147)</f>
        <v>7955.6435997600011</v>
      </c>
      <c r="AP140" s="109">
        <f t="shared" si="191"/>
        <v>17835.414316940001</v>
      </c>
      <c r="AQ140" s="109">
        <f t="shared" si="191"/>
        <v>7228.0245894199998</v>
      </c>
      <c r="AR140" s="109">
        <f t="shared" si="191"/>
        <v>7829.7307871299963</v>
      </c>
      <c r="AS140" s="109">
        <f t="shared" si="191"/>
        <v>8235.977561079997</v>
      </c>
      <c r="AT140" s="109">
        <f t="shared" si="191"/>
        <v>17057.006245299999</v>
      </c>
      <c r="AU140" s="109">
        <f t="shared" si="191"/>
        <v>16575.197490450002</v>
      </c>
      <c r="AV140" s="109">
        <f t="shared" si="191"/>
        <v>15011.714991680003</v>
      </c>
      <c r="AW140" s="109">
        <f t="shared" si="191"/>
        <v>-12953.699830160003</v>
      </c>
      <c r="AX140" s="109">
        <f t="shared" si="191"/>
        <v>21342.838797389999</v>
      </c>
      <c r="AY140" s="109">
        <f t="shared" si="191"/>
        <v>17909.395208599999</v>
      </c>
      <c r="AZ140" s="109">
        <f t="shared" si="191"/>
        <v>-47509.703713729985</v>
      </c>
      <c r="BA140" s="109"/>
      <c r="BB140" s="109">
        <f t="shared" si="177"/>
        <v>33019.082506120001</v>
      </c>
      <c r="BC140" s="109">
        <f t="shared" si="178"/>
        <v>33122.714593509991</v>
      </c>
      <c r="BD140" s="109">
        <f t="shared" si="179"/>
        <v>18633.212651970003</v>
      </c>
      <c r="BE140" s="109">
        <f t="shared" si="180"/>
        <v>-8257.4697077399833</v>
      </c>
      <c r="BF140" s="111">
        <f>SUM(BF141:BF147)</f>
        <v>76517.540043860005</v>
      </c>
      <c r="BG140" s="109"/>
      <c r="BH140" s="109">
        <f t="shared" ref="BH140:BS140" si="192">SUM(BH141:BH147)</f>
        <v>2513.9584057364787</v>
      </c>
      <c r="BI140" s="109">
        <f t="shared" si="192"/>
        <v>-787.41031158968144</v>
      </c>
      <c r="BJ140" s="109">
        <f t="shared" si="192"/>
        <v>997.79076689022349</v>
      </c>
      <c r="BK140" s="109">
        <f t="shared" si="192"/>
        <v>2410.4693704000015</v>
      </c>
      <c r="BL140" s="109">
        <f t="shared" si="192"/>
        <v>3863.3093704000012</v>
      </c>
      <c r="BM140" s="109">
        <f t="shared" si="192"/>
        <v>6013.3093704000012</v>
      </c>
      <c r="BN140" s="109">
        <f t="shared" si="192"/>
        <v>2723.3093704000012</v>
      </c>
      <c r="BO140" s="109">
        <f t="shared" si="192"/>
        <v>2773.3093704000012</v>
      </c>
      <c r="BP140" s="109">
        <f t="shared" si="192"/>
        <v>2723.3093704000012</v>
      </c>
      <c r="BQ140" s="109">
        <f t="shared" si="192"/>
        <v>163.59137039999951</v>
      </c>
      <c r="BR140" s="109">
        <f t="shared" si="192"/>
        <v>114.2405144000013</v>
      </c>
      <c r="BS140" s="109">
        <f t="shared" si="192"/>
        <v>663.59137040000041</v>
      </c>
      <c r="BT140" s="109"/>
      <c r="BU140" s="109">
        <f t="shared" si="181"/>
        <v>2724.3388610370207</v>
      </c>
      <c r="BV140" s="109">
        <f t="shared" si="182"/>
        <v>12287.088111200002</v>
      </c>
      <c r="BW140" s="109">
        <f t="shared" si="183"/>
        <v>8219.9281112000026</v>
      </c>
      <c r="BX140" s="109">
        <f t="shared" si="184"/>
        <v>941.42325520000122</v>
      </c>
      <c r="BY140" s="111">
        <f>SUM(BY141:BY147)</f>
        <v>24172.778338637028</v>
      </c>
      <c r="BZ140" s="109"/>
      <c r="CA140" s="109">
        <f>SUMIF(BK$7:BV$7,CA$8,BK140:BV140)</f>
        <v>0</v>
      </c>
      <c r="CB140" s="109">
        <f>SUMIF(BL$7:BW$7,CB$8,BL140:BW140)</f>
        <v>0</v>
      </c>
      <c r="CC140" s="109">
        <f>SUMIF(BM$7:BX$7,CC$8,BM140:BX140)</f>
        <v>0</v>
      </c>
    </row>
    <row r="141" spans="1:81" ht="15" customHeight="1" outlineLevel="1" x14ac:dyDescent="0.25">
      <c r="A141" s="17" t="str">
        <f>_xll.DIMNM(pAccounts,_xll.DIMIX(pAccounts,$F141))</f>
        <v>L1_Advertising &amp; Marketing</v>
      </c>
      <c r="B141" s="6" t="s">
        <v>230</v>
      </c>
      <c r="E141" s="17">
        <v>131</v>
      </c>
      <c r="F141" s="50" t="s">
        <v>231</v>
      </c>
      <c r="G141" s="119">
        <f>_xll.DBRW(pFact,pCompany,G$3,G$1,$F$1,$A141,"Month")</f>
        <v>2394.8625657599978</v>
      </c>
      <c r="H141" s="119">
        <f>_xll.DBRW(pFact,pCompany,H$3,H$1,$F$1,$A141,"Month")</f>
        <v>3586.6226886300046</v>
      </c>
      <c r="I141" s="119">
        <f>_xll.DBRW(pFact,pCompany,I$3,I$1,$F$1,$A141,"Month")</f>
        <v>-3154.5131490200001</v>
      </c>
      <c r="J141" s="120"/>
      <c r="K141" s="121">
        <f>_xll.DBRW(pFact,pCompany,K$3,K$1,$F$1,$A141,"Month")</f>
        <v>-6320.4826031199991</v>
      </c>
      <c r="L141" s="119">
        <f>_xll.DBRW(pFact,pCompany,$K$3,L$1,$F$1,$A141,"Month")</f>
        <v>-4590.6871810799985</v>
      </c>
      <c r="M141" s="119">
        <f>_xll.DBRW(pFact,pCompany,M$3,M$1,$F$1,$A141,"Month")</f>
        <v>2778.7199999999993</v>
      </c>
      <c r="N141" s="119">
        <f t="shared" ref="N141:N148" si="193">(K141-L141)</f>
        <v>-1729.7954220400006</v>
      </c>
      <c r="O141" s="110"/>
      <c r="P141" s="119">
        <f t="shared" si="98"/>
        <v>-9474.9957521399992</v>
      </c>
      <c r="Q141" s="119">
        <f t="shared" si="99"/>
        <v>-7640.6093621599975</v>
      </c>
      <c r="R141" s="119">
        <f t="shared" si="100"/>
        <v>1451.4999999999995</v>
      </c>
      <c r="S141" s="119">
        <f t="shared" si="172"/>
        <v>-1834.3863899800017</v>
      </c>
      <c r="T141" s="119"/>
      <c r="U141" s="110"/>
      <c r="V141" s="119">
        <f>_xll.DBRW(pFact,pCompany,V$3,V$1,$F$1,$A141,"Month")</f>
        <v>-3154.5131490200001</v>
      </c>
      <c r="W141" s="119">
        <f>_xll.DBRW(pFact,pCompany,W$3,W$1,$F$1,$A141,"Month")</f>
        <v>-6320.4826031199991</v>
      </c>
      <c r="X141" s="119">
        <f>_xll.DBRW(pFact,pCompany,X$3,X$1,$F$1,$A141,"Month")</f>
        <v>0</v>
      </c>
      <c r="Y141" s="119">
        <f>_xll.DBRW(pFact,pCompany,Y$3,Y$1,$F$1,$A141,"Month")</f>
        <v>0</v>
      </c>
      <c r="Z141" s="119">
        <f>_xll.DBRW(pFact,pCompany,Z$3,Z$1,$F$1,$A141,"Month")</f>
        <v>0</v>
      </c>
      <c r="AA141" s="119">
        <f>_xll.DBRW(pFact,pCompany,AA$3,AA$1,$F$1,$A141,"Month")</f>
        <v>0</v>
      </c>
      <c r="AB141" s="119">
        <f>_xll.DBRW(pFact,pCompany,AB$3,AB$1,$F$1,$A141,"Month")</f>
        <v>0</v>
      </c>
      <c r="AC141" s="119">
        <f>_xll.DBRW(pFact,pCompany,AC$3,AC$1,$F$1,$A141,"Month")</f>
        <v>0</v>
      </c>
      <c r="AD141" s="119">
        <f>_xll.DBRW(pFact,pCompany,AD$3,AD$1,$F$1,$A141,"Month")</f>
        <v>0</v>
      </c>
      <c r="AE141" s="119">
        <f>_xll.DBRW(pFact,pCompany,AE$3,AE$1,$F$1,$A141,"Month")</f>
        <v>0</v>
      </c>
      <c r="AF141" s="119">
        <f>_xll.DBRW(pFact,pCompany,AF$3,AF$1,$F$1,$A141,"Month")</f>
        <v>0</v>
      </c>
      <c r="AG141" s="119">
        <f>_xll.DBRW(pFact,pCompany,AG$3,AG$1,$F$1,$A141,"Month")</f>
        <v>0</v>
      </c>
      <c r="AH141" s="119"/>
      <c r="AI141" s="119">
        <f t="shared" si="173"/>
        <v>-9474.9957521399992</v>
      </c>
      <c r="AJ141" s="119">
        <f t="shared" si="174"/>
        <v>0</v>
      </c>
      <c r="AK141" s="119">
        <f t="shared" si="175"/>
        <v>0</v>
      </c>
      <c r="AL141" s="119">
        <f t="shared" si="176"/>
        <v>0</v>
      </c>
      <c r="AM141" s="121">
        <f t="shared" ref="AM141:AM147" si="194">SUM(AI141:AL141)</f>
        <v>-9474.9957521399992</v>
      </c>
      <c r="AN141" s="110">
        <f t="shared" si="149"/>
        <v>0</v>
      </c>
      <c r="AO141" s="119">
        <f>_xll.DBRW(pFact,pCompany,AO$3,AO$1,$F$1,$A141,"Month")</f>
        <v>-1327.2199999999998</v>
      </c>
      <c r="AP141" s="119">
        <f>_xll.DBRW(pFact,pCompany,AP$3,AP$1,$F$1,$A141,"Month")</f>
        <v>2778.7199999999993</v>
      </c>
      <c r="AQ141" s="119">
        <f>_xll.DBRW(pFact,pCompany,AQ$3,AQ$1,$F$1,$A141,"Month")</f>
        <v>1370.0052357600002</v>
      </c>
      <c r="AR141" s="119">
        <f>_xll.DBRW(pFact,pCompany,AR$3,AR$1,$F$1,$A141,"Month")</f>
        <v>2163.5484130599998</v>
      </c>
      <c r="AS141" s="119">
        <f>_xll.DBRW(pFact,pCompany,AS$3,AS$1,$F$1,$A141,"Month")</f>
        <v>1847.2579697599999</v>
      </c>
      <c r="AT141" s="119">
        <f>_xll.DBRW(pFact,pCompany,AT$3,AT$1,$F$1,$A141,"Month")</f>
        <v>3901.7699816599993</v>
      </c>
      <c r="AU141" s="119">
        <f>_xll.DBRW(pFact,pCompany,AU$3,AU$1,$F$1,$A141,"Month")</f>
        <v>5209.9768880300007</v>
      </c>
      <c r="AV141" s="119">
        <f>_xll.DBRW(pFact,pCompany,AV$3,AV$1,$F$1,$A141,"Month")</f>
        <v>3970.2562918799999</v>
      </c>
      <c r="AW141" s="119">
        <f>_xll.DBRW(pFact,pCompany,AW$3,AW$1,$F$1,$A141,"Month")</f>
        <v>3068.6950556800016</v>
      </c>
      <c r="AX141" s="119">
        <f>_xll.DBRW(pFact,pCompany,AX$3,AX$1,$F$1,$A141,"Month")</f>
        <v>4472.5021127699983</v>
      </c>
      <c r="AY141" s="119">
        <f>_xll.DBRW(pFact,pCompany,AY$3,AY$1,$F$1,$A141,"Month")</f>
        <v>2394.8625657599978</v>
      </c>
      <c r="AZ141" s="119">
        <f>_xll.DBRW(pFact,pCompany,AZ$3,AZ$1,$F$1,$A141,"Month")</f>
        <v>3586.6226886300046</v>
      </c>
      <c r="BA141" s="119"/>
      <c r="BB141" s="119">
        <f t="shared" si="177"/>
        <v>2821.5052357599998</v>
      </c>
      <c r="BC141" s="119">
        <f t="shared" si="178"/>
        <v>7912.576364479999</v>
      </c>
      <c r="BD141" s="119">
        <f t="shared" si="179"/>
        <v>12248.928235590003</v>
      </c>
      <c r="BE141" s="119">
        <f t="shared" si="180"/>
        <v>10453.98736716</v>
      </c>
      <c r="BF141" s="121">
        <f t="shared" ref="BF141:BF147" si="195">SUM(BB141:BE141)</f>
        <v>33436.997202990002</v>
      </c>
      <c r="BG141" s="119"/>
      <c r="BH141" s="119">
        <f>_xll.DBRW(pFact,pCompany,BH$3,BH$1,$F$1,$A141,"Month")</f>
        <v>-3049.9221810799991</v>
      </c>
      <c r="BI141" s="119">
        <f>_xll.DBRW(pFact,pCompany,BI$3,BI$1,$F$1,$A141,"Month")</f>
        <v>-4590.6871810799985</v>
      </c>
      <c r="BJ141" s="119">
        <f>_xll.DBRW(pFact,pCompany,BJ$3,BJ$1,$F$1,$A141,"Month")</f>
        <v>-2840.6871810799998</v>
      </c>
      <c r="BK141" s="119">
        <f>_xll.DBRW(pFact,pCompany,BK$3,BK$1,$F$1,$A141,"Month")</f>
        <v>-1393.5271810799995</v>
      </c>
      <c r="BL141" s="119">
        <f>_xll.DBRW(pFact,pCompany,BL$3,BL$1,$F$1,$A141,"Month")</f>
        <v>59.312818920000154</v>
      </c>
      <c r="BM141" s="119">
        <f>_xll.DBRW(pFact,pCompany,BM$3,BM$1,$F$1,$A141,"Month")</f>
        <v>209.31281892000015</v>
      </c>
      <c r="BN141" s="119">
        <f>_xll.DBRW(pFact,pCompany,BN$3,BN$1,$F$1,$A141,"Month")</f>
        <v>-3080.6871810799998</v>
      </c>
      <c r="BO141" s="119">
        <f>_xll.DBRW(pFact,pCompany,BO$3,BO$1,$F$1,$A141,"Month")</f>
        <v>-3030.6871810799998</v>
      </c>
      <c r="BP141" s="119">
        <f>_xll.DBRW(pFact,pCompany,BP$3,BP$1,$F$1,$A141,"Month")</f>
        <v>-3080.6871810799998</v>
      </c>
      <c r="BQ141" s="119">
        <f>_xll.DBRW(pFact,pCompany,BQ$3,BQ$1,$F$1,$A141,"Month")</f>
        <v>-4747.8321810800007</v>
      </c>
      <c r="BR141" s="119">
        <f>_xll.DBRW(pFact,pCompany,BR$3,BR$1,$F$1,$A141,"Month")</f>
        <v>-4797.7510380800004</v>
      </c>
      <c r="BS141" s="119">
        <f>_xll.DBRW(pFact,pCompany,BS$3,BS$1,$F$1,$A141,"Month")</f>
        <v>-4247.8321810800007</v>
      </c>
      <c r="BT141" s="119"/>
      <c r="BU141" s="119">
        <f t="shared" si="181"/>
        <v>-10481.296543239998</v>
      </c>
      <c r="BV141" s="119">
        <f t="shared" si="182"/>
        <v>-1124.9015432399992</v>
      </c>
      <c r="BW141" s="119">
        <f t="shared" si="183"/>
        <v>-9192.0615432399991</v>
      </c>
      <c r="BX141" s="119">
        <f t="shared" si="184"/>
        <v>-13793.415400240003</v>
      </c>
      <c r="BY141" s="121">
        <f t="shared" ref="BY141:BY147" si="196">SUM(BU141:BX141)</f>
        <v>-34591.675029959995</v>
      </c>
      <c r="BZ141" s="119"/>
      <c r="CA141" s="119">
        <f>_xll.DBRW(pFact,pCompany,CA$3,CA$1,$F$1,$A141,"Month")</f>
        <v>668.27236780000021</v>
      </c>
      <c r="CB141" s="119">
        <f>_xll.DBRW(pFact,pCompany,CB$3,CB$1,$F$1,$A141,"Month")</f>
        <v>4666.9221023999999</v>
      </c>
      <c r="CC141" s="119">
        <f>_xll.DBRW(pFact,pCompany,CC$3,CC$1,$F$1,$A141,"Month")</f>
        <v>0</v>
      </c>
    </row>
    <row r="142" spans="1:81" ht="15" customHeight="1" outlineLevel="1" x14ac:dyDescent="0.25">
      <c r="A142" s="17" t="str">
        <f>_xll.DIMNM(pAccounts,_xll.DIMIX(pAccounts,$F142))</f>
        <v>L1_Delivery Expenses</v>
      </c>
      <c r="B142" s="6" t="s">
        <v>232</v>
      </c>
      <c r="E142" s="17">
        <v>132</v>
      </c>
      <c r="F142" s="50" t="s">
        <v>233</v>
      </c>
      <c r="G142" s="119">
        <f>_xll.DBRW(pFact,pCompany,G$3,G$1,$F$1,$A142,"Month")</f>
        <v>161.70133113999995</v>
      </c>
      <c r="H142" s="119">
        <f>_xll.DBRW(pFact,pCompany,H$3,H$1,$F$1,$A142,"Month")</f>
        <v>251.7997041700001</v>
      </c>
      <c r="I142" s="119">
        <f>_xll.DBRW(pFact,pCompany,I$3,I$1,$F$1,$A142,"Month")</f>
        <v>287.58565726</v>
      </c>
      <c r="J142" s="120"/>
      <c r="K142" s="121">
        <f>_xll.DBRW(pFact,pCompany,K$3,K$1,$F$1,$A142,"Month")</f>
        <v>274.38723080000005</v>
      </c>
      <c r="L142" s="119">
        <f>_xll.DBRW(pFact,pCompany,$K$3,L$1,$F$1,$A142,"Month")</f>
        <v>215.12689618000002</v>
      </c>
      <c r="M142" s="119">
        <f>_xll.DBRW(pFact,pCompany,M$3,M$1,$F$1,$A142,"Month")</f>
        <v>179.32228302999999</v>
      </c>
      <c r="N142" s="119">
        <f t="shared" si="193"/>
        <v>59.260334620000037</v>
      </c>
      <c r="O142" s="110"/>
      <c r="P142" s="119">
        <f t="shared" ref="P142:P193" si="197">SUMIF($V$5:$AG$5,P$5,$V142:$AG142)</f>
        <v>561.97288806000006</v>
      </c>
      <c r="Q142" s="119">
        <f t="shared" ref="Q142:Q193" si="198">SUMIF($BH$5:$BS$5,Q$5,$BH142:$BS142)</f>
        <v>430.25379236000003</v>
      </c>
      <c r="R142" s="119">
        <f t="shared" ref="R142:R193" si="199">SUMIF($AO$5:$AZ$5,R$5,$AO142:$AZ142)</f>
        <v>325.38495162999999</v>
      </c>
      <c r="S142" s="119">
        <f t="shared" si="172"/>
        <v>131.71909570000003</v>
      </c>
      <c r="T142" s="119"/>
      <c r="U142" s="110"/>
      <c r="V142" s="119">
        <f>_xll.DBRW(pFact,pCompany,V$3,V$1,$F$1,$A142,"Month")</f>
        <v>287.58565726</v>
      </c>
      <c r="W142" s="119">
        <f>_xll.DBRW(pFact,pCompany,W$3,W$1,$F$1,$A142,"Month")</f>
        <v>274.38723080000005</v>
      </c>
      <c r="X142" s="119">
        <f>_xll.DBRW(pFact,pCompany,X$3,X$1,$F$1,$A142,"Month")</f>
        <v>0</v>
      </c>
      <c r="Y142" s="119">
        <f>_xll.DBRW(pFact,pCompany,Y$3,Y$1,$F$1,$A142,"Month")</f>
        <v>0</v>
      </c>
      <c r="Z142" s="119">
        <f>_xll.DBRW(pFact,pCompany,Z$3,Z$1,$F$1,$A142,"Month")</f>
        <v>0</v>
      </c>
      <c r="AA142" s="119">
        <f>_xll.DBRW(pFact,pCompany,AA$3,AA$1,$F$1,$A142,"Month")</f>
        <v>0</v>
      </c>
      <c r="AB142" s="119">
        <f>_xll.DBRW(pFact,pCompany,AB$3,AB$1,$F$1,$A142,"Month")</f>
        <v>0</v>
      </c>
      <c r="AC142" s="119">
        <f>_xll.DBRW(pFact,pCompany,AC$3,AC$1,$F$1,$A142,"Month")</f>
        <v>0</v>
      </c>
      <c r="AD142" s="119">
        <f>_xll.DBRW(pFact,pCompany,AD$3,AD$1,$F$1,$A142,"Month")</f>
        <v>0</v>
      </c>
      <c r="AE142" s="119">
        <f>_xll.DBRW(pFact,pCompany,AE$3,AE$1,$F$1,$A142,"Month")</f>
        <v>0</v>
      </c>
      <c r="AF142" s="119">
        <f>_xll.DBRW(pFact,pCompany,AF$3,AF$1,$F$1,$A142,"Month")</f>
        <v>0</v>
      </c>
      <c r="AG142" s="119">
        <f>_xll.DBRW(pFact,pCompany,AG$3,AG$1,$F$1,$A142,"Month")</f>
        <v>0</v>
      </c>
      <c r="AH142" s="119"/>
      <c r="AI142" s="119">
        <f t="shared" si="173"/>
        <v>561.97288806000006</v>
      </c>
      <c r="AJ142" s="119">
        <f t="shared" si="174"/>
        <v>0</v>
      </c>
      <c r="AK142" s="119">
        <f t="shared" si="175"/>
        <v>0</v>
      </c>
      <c r="AL142" s="119">
        <f t="shared" si="176"/>
        <v>0</v>
      </c>
      <c r="AM142" s="121">
        <f t="shared" si="194"/>
        <v>561.97288806000006</v>
      </c>
      <c r="AN142" s="110">
        <f t="shared" si="149"/>
        <v>0</v>
      </c>
      <c r="AO142" s="119">
        <f>_xll.DBRW(pFact,pCompany,AO$3,AO$1,$F$1,$A142,"Month")</f>
        <v>146.06266859999999</v>
      </c>
      <c r="AP142" s="119">
        <f>_xll.DBRW(pFact,pCompany,AP$3,AP$1,$F$1,$A142,"Month")</f>
        <v>179.32228302999999</v>
      </c>
      <c r="AQ142" s="119">
        <f>_xll.DBRW(pFact,pCompany,AQ$3,AQ$1,$F$1,$A142,"Month")</f>
        <v>78.941075900000001</v>
      </c>
      <c r="AR142" s="119">
        <f>_xll.DBRW(pFact,pCompany,AR$3,AR$1,$F$1,$A142,"Month")</f>
        <v>171.46628114999996</v>
      </c>
      <c r="AS142" s="119">
        <f>_xll.DBRW(pFact,pCompany,AS$3,AS$1,$F$1,$A142,"Month")</f>
        <v>225.45052028000006</v>
      </c>
      <c r="AT142" s="119">
        <f>_xll.DBRW(pFact,pCompany,AT$3,AT$1,$F$1,$A142,"Month")</f>
        <v>240.23807957999995</v>
      </c>
      <c r="AU142" s="119">
        <f>_xll.DBRW(pFact,pCompany,AU$3,AU$1,$F$1,$A142,"Month")</f>
        <v>306.17499419999996</v>
      </c>
      <c r="AV142" s="119">
        <f>_xll.DBRW(pFact,pCompany,AV$3,AV$1,$F$1,$A142,"Month")</f>
        <v>177.18431135</v>
      </c>
      <c r="AW142" s="119">
        <f>_xll.DBRW(pFact,pCompany,AW$3,AW$1,$F$1,$A142,"Month")</f>
        <v>254.57861096000011</v>
      </c>
      <c r="AX142" s="119">
        <f>_xll.DBRW(pFact,pCompany,AX$3,AX$1,$F$1,$A142,"Month")</f>
        <v>1822.6894998399998</v>
      </c>
      <c r="AY142" s="119">
        <f>_xll.DBRW(pFact,pCompany,AY$3,AY$1,$F$1,$A142,"Month")</f>
        <v>161.70133113999995</v>
      </c>
      <c r="AZ142" s="119">
        <f>_xll.DBRW(pFact,pCompany,AZ$3,AZ$1,$F$1,$A142,"Month")</f>
        <v>251.7997041700001</v>
      </c>
      <c r="BA142" s="119"/>
      <c r="BB142" s="119">
        <f t="shared" si="177"/>
        <v>404.32602752999998</v>
      </c>
      <c r="BC142" s="119">
        <f t="shared" si="178"/>
        <v>637.15488100999994</v>
      </c>
      <c r="BD142" s="119">
        <f t="shared" si="179"/>
        <v>737.93791651000004</v>
      </c>
      <c r="BE142" s="119">
        <f t="shared" si="180"/>
        <v>2236.19053515</v>
      </c>
      <c r="BF142" s="121">
        <f t="shared" si="195"/>
        <v>4015.6093602000001</v>
      </c>
      <c r="BG142" s="119"/>
      <c r="BH142" s="119">
        <f>_xll.DBRW(pFact,pCompany,BH$3,BH$1,$F$1,$A142,"Month")</f>
        <v>215.12689618000002</v>
      </c>
      <c r="BI142" s="119">
        <f>_xll.DBRW(pFact,pCompany,BI$3,BI$1,$F$1,$A142,"Month")</f>
        <v>215.12689618000002</v>
      </c>
      <c r="BJ142" s="119">
        <f>_xll.DBRW(pFact,pCompany,BJ$3,BJ$1,$F$1,$A142,"Month")</f>
        <v>215.12689618000002</v>
      </c>
      <c r="BK142" s="119">
        <f>_xll.DBRW(pFact,pCompany,BK$3,BK$1,$F$1,$A142,"Month")</f>
        <v>215.12689618000002</v>
      </c>
      <c r="BL142" s="119">
        <f>_xll.DBRW(pFact,pCompany,BL$3,BL$1,$F$1,$A142,"Month")</f>
        <v>215.12689618000002</v>
      </c>
      <c r="BM142" s="119">
        <f>_xll.DBRW(pFact,pCompany,BM$3,BM$1,$F$1,$A142,"Month")</f>
        <v>215.12689618000002</v>
      </c>
      <c r="BN142" s="119">
        <f>_xll.DBRW(pFact,pCompany,BN$3,BN$1,$F$1,$A142,"Month")</f>
        <v>215.12689618000002</v>
      </c>
      <c r="BO142" s="119">
        <f>_xll.DBRW(pFact,pCompany,BO$3,BO$1,$F$1,$A142,"Month")</f>
        <v>215.12689618000002</v>
      </c>
      <c r="BP142" s="119">
        <f>_xll.DBRW(pFact,pCompany,BP$3,BP$1,$F$1,$A142,"Month")</f>
        <v>215.12689618000002</v>
      </c>
      <c r="BQ142" s="119">
        <f>_xll.DBRW(pFact,pCompany,BQ$3,BQ$1,$F$1,$A142,"Month")</f>
        <v>215.12689618000002</v>
      </c>
      <c r="BR142" s="119">
        <f>_xll.DBRW(pFact,pCompany,BR$3,BR$1,$F$1,$A142,"Month")</f>
        <v>215.20803918000001</v>
      </c>
      <c r="BS142" s="119">
        <f>_xll.DBRW(pFact,pCompany,BS$3,BS$1,$F$1,$A142,"Month")</f>
        <v>215.12689618000002</v>
      </c>
      <c r="BT142" s="119"/>
      <c r="BU142" s="119">
        <f t="shared" si="181"/>
        <v>645.38068854000005</v>
      </c>
      <c r="BV142" s="119">
        <f t="shared" si="182"/>
        <v>645.38068854000005</v>
      </c>
      <c r="BW142" s="119">
        <f t="shared" si="183"/>
        <v>645.38068854000005</v>
      </c>
      <c r="BX142" s="119">
        <f t="shared" si="184"/>
        <v>645.46183154000005</v>
      </c>
      <c r="BY142" s="121">
        <f t="shared" si="196"/>
        <v>2581.6038971600001</v>
      </c>
      <c r="BZ142" s="119"/>
      <c r="CA142" s="119">
        <f>_xll.DBRW(pFact,pCompany,CA$3,CA$1,$F$1,$A142,"Month")</f>
        <v>1526.60777951</v>
      </c>
      <c r="CB142" s="119">
        <f>_xll.DBRW(pFact,pCompany,CB$3,CB$1,$F$1,$A142,"Month")</f>
        <v>2274.3441957300001</v>
      </c>
      <c r="CC142" s="119">
        <f>_xll.DBRW(pFact,pCompany,CC$3,CC$1,$F$1,$A142,"Month")</f>
        <v>0</v>
      </c>
    </row>
    <row r="143" spans="1:81" ht="15" customHeight="1" outlineLevel="1" x14ac:dyDescent="0.25">
      <c r="A143" s="17" t="str">
        <f>_xll.DIMNM(pAccounts,_xll.DIMIX(pAccounts,$F143))</f>
        <v>L1_Discount Allowed</v>
      </c>
      <c r="B143" s="6" t="s">
        <v>234</v>
      </c>
      <c r="E143" s="17">
        <v>133</v>
      </c>
      <c r="F143" s="50" t="s">
        <v>235</v>
      </c>
      <c r="G143" s="119">
        <f>_xll.DBRW(pFact,pCompany,G$3,G$1,$F$1,$A143,"Month")</f>
        <v>0</v>
      </c>
      <c r="H143" s="119">
        <f>_xll.DBRW(pFact,pCompany,H$3,H$1,$F$1,$A143,"Month")</f>
        <v>0</v>
      </c>
      <c r="I143" s="119">
        <f>_xll.DBRW(pFact,pCompany,I$3,I$1,$F$1,$A143,"Month")</f>
        <v>0</v>
      </c>
      <c r="J143" s="120"/>
      <c r="K143" s="121">
        <f>_xll.DBRW(pFact,pCompany,K$3,K$1,$F$1,$A143,"Month")</f>
        <v>0</v>
      </c>
      <c r="L143" s="119">
        <f>_xll.DBRW(pFact,pCompany,$K$3,L$1,$F$1,$A143,"Month")</f>
        <v>0</v>
      </c>
      <c r="M143" s="119">
        <f>_xll.DBRW(pFact,pCompany,M$3,M$1,$F$1,$A143,"Month")</f>
        <v>0</v>
      </c>
      <c r="N143" s="119">
        <f t="shared" si="193"/>
        <v>0</v>
      </c>
      <c r="O143" s="110"/>
      <c r="P143" s="119">
        <f t="shared" si="197"/>
        <v>0</v>
      </c>
      <c r="Q143" s="119">
        <f t="shared" si="198"/>
        <v>0</v>
      </c>
      <c r="R143" s="119">
        <f t="shared" si="199"/>
        <v>0</v>
      </c>
      <c r="S143" s="119">
        <f t="shared" si="172"/>
        <v>0</v>
      </c>
      <c r="T143" s="119"/>
      <c r="U143" s="110"/>
      <c r="V143" s="119">
        <f>_xll.DBRW(pFact,pCompany,V$3,V$1,$F$1,$A143,"Month")</f>
        <v>0</v>
      </c>
      <c r="W143" s="119">
        <f>_xll.DBRW(pFact,pCompany,W$3,W$1,$F$1,$A143,"Month")</f>
        <v>0</v>
      </c>
      <c r="X143" s="119">
        <f>_xll.DBRW(pFact,pCompany,X$3,X$1,$F$1,$A143,"Month")</f>
        <v>0</v>
      </c>
      <c r="Y143" s="119">
        <f>_xll.DBRW(pFact,pCompany,Y$3,Y$1,$F$1,$A143,"Month")</f>
        <v>0</v>
      </c>
      <c r="Z143" s="119">
        <f>_xll.DBRW(pFact,pCompany,Z$3,Z$1,$F$1,$A143,"Month")</f>
        <v>0</v>
      </c>
      <c r="AA143" s="119">
        <f>_xll.DBRW(pFact,pCompany,AA$3,AA$1,$F$1,$A143,"Month")</f>
        <v>0</v>
      </c>
      <c r="AB143" s="119">
        <f>_xll.DBRW(pFact,pCompany,AB$3,AB$1,$F$1,$A143,"Month")</f>
        <v>0</v>
      </c>
      <c r="AC143" s="119">
        <f>_xll.DBRW(pFact,pCompany,AC$3,AC$1,$F$1,$A143,"Month")</f>
        <v>0</v>
      </c>
      <c r="AD143" s="119">
        <f>_xll.DBRW(pFact,pCompany,AD$3,AD$1,$F$1,$A143,"Month")</f>
        <v>0</v>
      </c>
      <c r="AE143" s="119">
        <f>_xll.DBRW(pFact,pCompany,AE$3,AE$1,$F$1,$A143,"Month")</f>
        <v>0</v>
      </c>
      <c r="AF143" s="119">
        <f>_xll.DBRW(pFact,pCompany,AF$3,AF$1,$F$1,$A143,"Month")</f>
        <v>0</v>
      </c>
      <c r="AG143" s="119">
        <f>_xll.DBRW(pFact,pCompany,AG$3,AG$1,$F$1,$A143,"Month")</f>
        <v>0</v>
      </c>
      <c r="AH143" s="119"/>
      <c r="AI143" s="119">
        <f t="shared" si="173"/>
        <v>0</v>
      </c>
      <c r="AJ143" s="119">
        <f t="shared" si="174"/>
        <v>0</v>
      </c>
      <c r="AK143" s="119">
        <f t="shared" si="175"/>
        <v>0</v>
      </c>
      <c r="AL143" s="119">
        <f t="shared" si="176"/>
        <v>0</v>
      </c>
      <c r="AM143" s="121">
        <f t="shared" si="194"/>
        <v>0</v>
      </c>
      <c r="AN143" s="110">
        <f t="shared" si="149"/>
        <v>0</v>
      </c>
      <c r="AO143" s="119">
        <f>_xll.DBRW(pFact,pCompany,AO$3,AO$1,$F$1,$A143,"Month")</f>
        <v>0</v>
      </c>
      <c r="AP143" s="119">
        <f>_xll.DBRW(pFact,pCompany,AP$3,AP$1,$F$1,$A143,"Month")</f>
        <v>0</v>
      </c>
      <c r="AQ143" s="119">
        <f>_xll.DBRW(pFact,pCompany,AQ$3,AQ$1,$F$1,$A143,"Month")</f>
        <v>0</v>
      </c>
      <c r="AR143" s="119">
        <f>_xll.DBRW(pFact,pCompany,AR$3,AR$1,$F$1,$A143,"Month")</f>
        <v>0</v>
      </c>
      <c r="AS143" s="119">
        <f>_xll.DBRW(pFact,pCompany,AS$3,AS$1,$F$1,$A143,"Month")</f>
        <v>0</v>
      </c>
      <c r="AT143" s="119">
        <f>_xll.DBRW(pFact,pCompany,AT$3,AT$1,$F$1,$A143,"Month")</f>
        <v>0</v>
      </c>
      <c r="AU143" s="119">
        <f>_xll.DBRW(pFact,pCompany,AU$3,AU$1,$F$1,$A143,"Month")</f>
        <v>0</v>
      </c>
      <c r="AV143" s="119">
        <f>_xll.DBRW(pFact,pCompany,AV$3,AV$1,$F$1,$A143,"Month")</f>
        <v>0</v>
      </c>
      <c r="AW143" s="119">
        <f>_xll.DBRW(pFact,pCompany,AW$3,AW$1,$F$1,$A143,"Month")</f>
        <v>0</v>
      </c>
      <c r="AX143" s="119">
        <f>_xll.DBRW(pFact,pCompany,AX$3,AX$1,$F$1,$A143,"Month")</f>
        <v>0</v>
      </c>
      <c r="AY143" s="119">
        <f>_xll.DBRW(pFact,pCompany,AY$3,AY$1,$F$1,$A143,"Month")</f>
        <v>0</v>
      </c>
      <c r="AZ143" s="119">
        <f>_xll.DBRW(pFact,pCompany,AZ$3,AZ$1,$F$1,$A143,"Month")</f>
        <v>0</v>
      </c>
      <c r="BA143" s="119"/>
      <c r="BB143" s="119">
        <f t="shared" si="177"/>
        <v>0</v>
      </c>
      <c r="BC143" s="119">
        <f t="shared" si="178"/>
        <v>0</v>
      </c>
      <c r="BD143" s="119">
        <f t="shared" si="179"/>
        <v>0</v>
      </c>
      <c r="BE143" s="119">
        <f t="shared" si="180"/>
        <v>0</v>
      </c>
      <c r="BF143" s="121">
        <f t="shared" si="195"/>
        <v>0</v>
      </c>
      <c r="BG143" s="119"/>
      <c r="BH143" s="119">
        <f>_xll.DBRW(pFact,pCompany,BH$3,BH$1,$F$1,$A143,"Month")</f>
        <v>0</v>
      </c>
      <c r="BI143" s="119">
        <f>_xll.DBRW(pFact,pCompany,BI$3,BI$1,$F$1,$A143,"Month")</f>
        <v>0</v>
      </c>
      <c r="BJ143" s="119">
        <f>_xll.DBRW(pFact,pCompany,BJ$3,BJ$1,$F$1,$A143,"Month")</f>
        <v>0</v>
      </c>
      <c r="BK143" s="119">
        <f>_xll.DBRW(pFact,pCompany,BK$3,BK$1,$F$1,$A143,"Month")</f>
        <v>0</v>
      </c>
      <c r="BL143" s="119">
        <f>_xll.DBRW(pFact,pCompany,BL$3,BL$1,$F$1,$A143,"Month")</f>
        <v>0</v>
      </c>
      <c r="BM143" s="119">
        <f>_xll.DBRW(pFact,pCompany,BM$3,BM$1,$F$1,$A143,"Month")</f>
        <v>0</v>
      </c>
      <c r="BN143" s="119">
        <f>_xll.DBRW(pFact,pCompany,BN$3,BN$1,$F$1,$A143,"Month")</f>
        <v>0</v>
      </c>
      <c r="BO143" s="119">
        <f>_xll.DBRW(pFact,pCompany,BO$3,BO$1,$F$1,$A143,"Month")</f>
        <v>0</v>
      </c>
      <c r="BP143" s="119">
        <f>_xll.DBRW(pFact,pCompany,BP$3,BP$1,$F$1,$A143,"Month")</f>
        <v>0</v>
      </c>
      <c r="BQ143" s="119">
        <f>_xll.DBRW(pFact,pCompany,BQ$3,BQ$1,$F$1,$A143,"Month")</f>
        <v>0</v>
      </c>
      <c r="BR143" s="119">
        <f>_xll.DBRW(pFact,pCompany,BR$3,BR$1,$F$1,$A143,"Month")</f>
        <v>8.1143000000000007E-2</v>
      </c>
      <c r="BS143" s="119">
        <f>_xll.DBRW(pFact,pCompany,BS$3,BS$1,$F$1,$A143,"Month")</f>
        <v>0</v>
      </c>
      <c r="BT143" s="119"/>
      <c r="BU143" s="119">
        <f t="shared" si="181"/>
        <v>0</v>
      </c>
      <c r="BV143" s="119">
        <f t="shared" si="182"/>
        <v>0</v>
      </c>
      <c r="BW143" s="119">
        <f t="shared" si="183"/>
        <v>0</v>
      </c>
      <c r="BX143" s="119">
        <f t="shared" si="184"/>
        <v>8.1143000000000007E-2</v>
      </c>
      <c r="BY143" s="121">
        <f t="shared" si="196"/>
        <v>8.1143000000000007E-2</v>
      </c>
      <c r="BZ143" s="119"/>
      <c r="CA143" s="119">
        <f>_xll.DBRW(pFact,pCompany,CA$3,CA$1,$F$1,$A143,"Month")</f>
        <v>0</v>
      </c>
      <c r="CB143" s="119">
        <f>_xll.DBRW(pFact,pCompany,CB$3,CB$1,$F$1,$A143,"Month")</f>
        <v>0</v>
      </c>
      <c r="CC143" s="119">
        <f>_xll.DBRW(pFact,pCompany,CC$3,CC$1,$F$1,$A143,"Month")</f>
        <v>0</v>
      </c>
    </row>
    <row r="144" spans="1:81" ht="15" customHeight="1" outlineLevel="1" x14ac:dyDescent="0.25">
      <c r="A144" s="17" t="str">
        <f>_xll.DIMNM(pAccounts,_xll.DIMIX(pAccounts,$F144))</f>
        <v>L1_Donations</v>
      </c>
      <c r="B144" s="6" t="s">
        <v>236</v>
      </c>
      <c r="E144" s="17">
        <v>134</v>
      </c>
      <c r="F144" s="50" t="s">
        <v>237</v>
      </c>
      <c r="G144" s="119">
        <f>_xll.DBRW(pFact,pCompany,G$3,G$1,$F$1,$A144,"Month")</f>
        <v>0</v>
      </c>
      <c r="H144" s="119">
        <f>_xll.DBRW(pFact,pCompany,H$3,H$1,$F$1,$A144,"Month")</f>
        <v>12.873403340000008</v>
      </c>
      <c r="I144" s="119">
        <f>_xll.DBRW(pFact,pCompany,I$3,I$1,$F$1,$A144,"Month")</f>
        <v>0</v>
      </c>
      <c r="J144" s="120"/>
      <c r="K144" s="121">
        <f>_xll.DBRW(pFact,pCompany,K$3,K$1,$F$1,$A144,"Month")</f>
        <v>0</v>
      </c>
      <c r="L144" s="119">
        <f>_xll.DBRW(pFact,pCompany,$K$3,L$1,$F$1,$A144,"Month")</f>
        <v>0</v>
      </c>
      <c r="M144" s="119">
        <f>_xll.DBRW(pFact,pCompany,M$3,M$1,$F$1,$A144,"Month")</f>
        <v>0</v>
      </c>
      <c r="N144" s="119">
        <f t="shared" si="193"/>
        <v>0</v>
      </c>
      <c r="O144" s="110"/>
      <c r="P144" s="119">
        <f t="shared" si="197"/>
        <v>0</v>
      </c>
      <c r="Q144" s="119">
        <f t="shared" si="198"/>
        <v>0</v>
      </c>
      <c r="R144" s="119">
        <f t="shared" si="199"/>
        <v>0</v>
      </c>
      <c r="S144" s="119">
        <f t="shared" si="172"/>
        <v>0</v>
      </c>
      <c r="T144" s="119"/>
      <c r="U144" s="110"/>
      <c r="V144" s="119">
        <f>_xll.DBRW(pFact,pCompany,V$3,V$1,$F$1,$A144,"Month")</f>
        <v>0</v>
      </c>
      <c r="W144" s="119">
        <f>_xll.DBRW(pFact,pCompany,W$3,W$1,$F$1,$A144,"Month")</f>
        <v>0</v>
      </c>
      <c r="X144" s="119">
        <f>_xll.DBRW(pFact,pCompany,X$3,X$1,$F$1,$A144,"Month")</f>
        <v>0</v>
      </c>
      <c r="Y144" s="119">
        <f>_xll.DBRW(pFact,pCompany,Y$3,Y$1,$F$1,$A144,"Month")</f>
        <v>0</v>
      </c>
      <c r="Z144" s="119">
        <f>_xll.DBRW(pFact,pCompany,Z$3,Z$1,$F$1,$A144,"Month")</f>
        <v>0</v>
      </c>
      <c r="AA144" s="119">
        <f>_xll.DBRW(pFact,pCompany,AA$3,AA$1,$F$1,$A144,"Month")</f>
        <v>0</v>
      </c>
      <c r="AB144" s="119">
        <f>_xll.DBRW(pFact,pCompany,AB$3,AB$1,$F$1,$A144,"Month")</f>
        <v>0</v>
      </c>
      <c r="AC144" s="119">
        <f>_xll.DBRW(pFact,pCompany,AC$3,AC$1,$F$1,$A144,"Month")</f>
        <v>0</v>
      </c>
      <c r="AD144" s="119">
        <f>_xll.DBRW(pFact,pCompany,AD$3,AD$1,$F$1,$A144,"Month")</f>
        <v>0</v>
      </c>
      <c r="AE144" s="119">
        <f>_xll.DBRW(pFact,pCompany,AE$3,AE$1,$F$1,$A144,"Month")</f>
        <v>0</v>
      </c>
      <c r="AF144" s="119">
        <f>_xll.DBRW(pFact,pCompany,AF$3,AF$1,$F$1,$A144,"Month")</f>
        <v>0</v>
      </c>
      <c r="AG144" s="119">
        <f>_xll.DBRW(pFact,pCompany,AG$3,AG$1,$F$1,$A144,"Month")</f>
        <v>0</v>
      </c>
      <c r="AH144" s="119"/>
      <c r="AI144" s="119">
        <f t="shared" si="173"/>
        <v>0</v>
      </c>
      <c r="AJ144" s="119">
        <f t="shared" si="174"/>
        <v>0</v>
      </c>
      <c r="AK144" s="119">
        <f t="shared" si="175"/>
        <v>0</v>
      </c>
      <c r="AL144" s="119">
        <f t="shared" si="176"/>
        <v>0</v>
      </c>
      <c r="AM144" s="121">
        <f t="shared" si="194"/>
        <v>0</v>
      </c>
      <c r="AN144" s="110">
        <f t="shared" si="149"/>
        <v>0</v>
      </c>
      <c r="AO144" s="119">
        <f>_xll.DBRW(pFact,pCompany,AO$3,AO$1,$F$1,$A144,"Month")</f>
        <v>0</v>
      </c>
      <c r="AP144" s="119">
        <f>_xll.DBRW(pFact,pCompany,AP$3,AP$1,$F$1,$A144,"Month")</f>
        <v>0</v>
      </c>
      <c r="AQ144" s="119">
        <f>_xll.DBRW(pFact,pCompany,AQ$3,AQ$1,$F$1,$A144,"Month")</f>
        <v>631.73749999999995</v>
      </c>
      <c r="AR144" s="119">
        <f>_xll.DBRW(pFact,pCompany,AR$3,AR$1,$F$1,$A144,"Month")</f>
        <v>0</v>
      </c>
      <c r="AS144" s="119">
        <f>_xll.DBRW(pFact,pCompany,AS$3,AS$1,$F$1,$A144,"Month")</f>
        <v>0</v>
      </c>
      <c r="AT144" s="119">
        <f>_xll.DBRW(pFact,pCompany,AT$3,AT$1,$F$1,$A144,"Month")</f>
        <v>41.582999999999998</v>
      </c>
      <c r="AU144" s="119">
        <f>_xll.DBRW(pFact,pCompany,AU$3,AU$1,$F$1,$A144,"Month")</f>
        <v>0</v>
      </c>
      <c r="AV144" s="119">
        <f>_xll.DBRW(pFact,pCompany,AV$3,AV$1,$F$1,$A144,"Month")</f>
        <v>0</v>
      </c>
      <c r="AW144" s="119">
        <f>_xll.DBRW(pFact,pCompany,AW$3,AW$1,$F$1,$A144,"Month")</f>
        <v>0</v>
      </c>
      <c r="AX144" s="119">
        <f>_xll.DBRW(pFact,pCompany,AX$3,AX$1,$F$1,$A144,"Month")</f>
        <v>0</v>
      </c>
      <c r="AY144" s="119">
        <f>_xll.DBRW(pFact,pCompany,AY$3,AY$1,$F$1,$A144,"Month")</f>
        <v>0</v>
      </c>
      <c r="AZ144" s="119">
        <f>_xll.DBRW(pFact,pCompany,AZ$3,AZ$1,$F$1,$A144,"Month")</f>
        <v>12.873403340000008</v>
      </c>
      <c r="BA144" s="119"/>
      <c r="BB144" s="119">
        <f t="shared" si="177"/>
        <v>631.73749999999995</v>
      </c>
      <c r="BC144" s="119">
        <f t="shared" si="178"/>
        <v>41.582999999999998</v>
      </c>
      <c r="BD144" s="119">
        <f t="shared" si="179"/>
        <v>0</v>
      </c>
      <c r="BE144" s="119">
        <f t="shared" si="180"/>
        <v>12.873403340000008</v>
      </c>
      <c r="BF144" s="121">
        <f t="shared" si="195"/>
        <v>686.19390333999991</v>
      </c>
      <c r="BG144" s="119"/>
      <c r="BH144" s="119">
        <f>_xll.DBRW(pFact,pCompany,BH$3,BH$1,$F$1,$A144,"Month")</f>
        <v>0</v>
      </c>
      <c r="BI144" s="119">
        <f>_xll.DBRW(pFact,pCompany,BI$3,BI$1,$F$1,$A144,"Month")</f>
        <v>0</v>
      </c>
      <c r="BJ144" s="119">
        <f>_xll.DBRW(pFact,pCompany,BJ$3,BJ$1,$F$1,$A144,"Month")</f>
        <v>0</v>
      </c>
      <c r="BK144" s="119">
        <f>_xll.DBRW(pFact,pCompany,BK$3,BK$1,$F$1,$A144,"Month")</f>
        <v>0</v>
      </c>
      <c r="BL144" s="119">
        <f>_xll.DBRW(pFact,pCompany,BL$3,BL$1,$F$1,$A144,"Month")</f>
        <v>0</v>
      </c>
      <c r="BM144" s="119">
        <f>_xll.DBRW(pFact,pCompany,BM$3,BM$1,$F$1,$A144,"Month")</f>
        <v>0</v>
      </c>
      <c r="BN144" s="119">
        <f>_xll.DBRW(pFact,pCompany,BN$3,BN$1,$F$1,$A144,"Month")</f>
        <v>0</v>
      </c>
      <c r="BO144" s="119">
        <f>_xll.DBRW(pFact,pCompany,BO$3,BO$1,$F$1,$A144,"Month")</f>
        <v>0</v>
      </c>
      <c r="BP144" s="119">
        <f>_xll.DBRW(pFact,pCompany,BP$3,BP$1,$F$1,$A144,"Month")</f>
        <v>0</v>
      </c>
      <c r="BQ144" s="119">
        <f>_xll.DBRW(pFact,pCompany,BQ$3,BQ$1,$F$1,$A144,"Month")</f>
        <v>0</v>
      </c>
      <c r="BR144" s="119">
        <f>_xll.DBRW(pFact,pCompany,BR$3,BR$1,$F$1,$A144,"Month")</f>
        <v>8.1143000000000007E-2</v>
      </c>
      <c r="BS144" s="119">
        <f>_xll.DBRW(pFact,pCompany,BS$3,BS$1,$F$1,$A144,"Month")</f>
        <v>0</v>
      </c>
      <c r="BT144" s="119"/>
      <c r="BU144" s="119">
        <f t="shared" si="181"/>
        <v>0</v>
      </c>
      <c r="BV144" s="119">
        <f t="shared" si="182"/>
        <v>0</v>
      </c>
      <c r="BW144" s="119">
        <f t="shared" si="183"/>
        <v>0</v>
      </c>
      <c r="BX144" s="119">
        <f t="shared" si="184"/>
        <v>8.1143000000000007E-2</v>
      </c>
      <c r="BY144" s="121">
        <f t="shared" si="196"/>
        <v>8.1143000000000007E-2</v>
      </c>
      <c r="BZ144" s="119"/>
      <c r="CA144" s="119">
        <f>_xll.DBRW(pFact,pCompany,CA$3,CA$1,$F$1,$A144,"Month")</f>
        <v>1036.95937675</v>
      </c>
      <c r="CB144" s="119">
        <f>_xll.DBRW(pFact,pCompany,CB$3,CB$1,$F$1,$A144,"Month")</f>
        <v>976.31999999999994</v>
      </c>
      <c r="CC144" s="119">
        <f>_xll.DBRW(pFact,pCompany,CC$3,CC$1,$F$1,$A144,"Month")</f>
        <v>0</v>
      </c>
    </row>
    <row r="145" spans="1:81" ht="15" customHeight="1" outlineLevel="1" x14ac:dyDescent="0.25">
      <c r="A145" s="17" t="str">
        <f>_xll.DIMNM(pAccounts,_xll.DIMIX(pAccounts,$F145))</f>
        <v>L1_Fines &amp; Penalties</v>
      </c>
      <c r="B145" s="6" t="s">
        <v>238</v>
      </c>
      <c r="E145" s="17">
        <v>135</v>
      </c>
      <c r="F145" s="50" t="s">
        <v>239</v>
      </c>
      <c r="G145" s="119">
        <f>_xll.DBRW(pFact,pCompany,G$3,G$1,$F$1,$A145,"Month")</f>
        <v>170.81041861999972</v>
      </c>
      <c r="H145" s="119">
        <f>_xll.DBRW(pFact,pCompany,H$3,H$1,$F$1,$A145,"Month")</f>
        <v>373.12348543999997</v>
      </c>
      <c r="I145" s="119">
        <f>_xll.DBRW(pFact,pCompany,I$3,I$1,$F$1,$A145,"Month")</f>
        <v>130.70779028000001</v>
      </c>
      <c r="J145" s="120"/>
      <c r="K145" s="121">
        <f>_xll.DBRW(pFact,pCompany,K$3,K$1,$F$1,$A145,"Month")</f>
        <v>130.53537092999997</v>
      </c>
      <c r="L145" s="119">
        <f>_xll.DBRW(pFact,pCompany,$K$3,L$1,$F$1,$A145,"Month")</f>
        <v>-121.09842956</v>
      </c>
      <c r="M145" s="119">
        <f>_xll.DBRW(pFact,pCompany,M$3,M$1,$F$1,$A145,"Month")</f>
        <v>110.23788572000002</v>
      </c>
      <c r="N145" s="119">
        <f t="shared" si="193"/>
        <v>251.63380048999997</v>
      </c>
      <c r="O145" s="110"/>
      <c r="P145" s="119">
        <f t="shared" si="197"/>
        <v>261.24316120999998</v>
      </c>
      <c r="Q145" s="119">
        <f t="shared" si="198"/>
        <v>-242.19685912</v>
      </c>
      <c r="R145" s="119">
        <f t="shared" si="199"/>
        <v>262.26820856000001</v>
      </c>
      <c r="S145" s="119">
        <f t="shared" si="172"/>
        <v>503.44002032999998</v>
      </c>
      <c r="T145" s="119"/>
      <c r="U145" s="110"/>
      <c r="V145" s="119">
        <f>_xll.DBRW(pFact,pCompany,V$3,V$1,$F$1,$A145,"Month")</f>
        <v>130.70779028000001</v>
      </c>
      <c r="W145" s="119">
        <f>_xll.DBRW(pFact,pCompany,W$3,W$1,$F$1,$A145,"Month")</f>
        <v>130.53537092999997</v>
      </c>
      <c r="X145" s="119">
        <f>_xll.DBRW(pFact,pCompany,X$3,X$1,$F$1,$A145,"Month")</f>
        <v>0</v>
      </c>
      <c r="Y145" s="119">
        <f>_xll.DBRW(pFact,pCompany,Y$3,Y$1,$F$1,$A145,"Month")</f>
        <v>0</v>
      </c>
      <c r="Z145" s="119">
        <f>_xll.DBRW(pFact,pCompany,Z$3,Z$1,$F$1,$A145,"Month")</f>
        <v>0</v>
      </c>
      <c r="AA145" s="119">
        <f>_xll.DBRW(pFact,pCompany,AA$3,AA$1,$F$1,$A145,"Month")</f>
        <v>0</v>
      </c>
      <c r="AB145" s="119">
        <f>_xll.DBRW(pFact,pCompany,AB$3,AB$1,$F$1,$A145,"Month")</f>
        <v>0</v>
      </c>
      <c r="AC145" s="119">
        <f>_xll.DBRW(pFact,pCompany,AC$3,AC$1,$F$1,$A145,"Month")</f>
        <v>0</v>
      </c>
      <c r="AD145" s="119">
        <f>_xll.DBRW(pFact,pCompany,AD$3,AD$1,$F$1,$A145,"Month")</f>
        <v>0</v>
      </c>
      <c r="AE145" s="119">
        <f>_xll.DBRW(pFact,pCompany,AE$3,AE$1,$F$1,$A145,"Month")</f>
        <v>0</v>
      </c>
      <c r="AF145" s="119">
        <f>_xll.DBRW(pFact,pCompany,AF$3,AF$1,$F$1,$A145,"Month")</f>
        <v>0</v>
      </c>
      <c r="AG145" s="119">
        <f>_xll.DBRW(pFact,pCompany,AG$3,AG$1,$F$1,$A145,"Month")</f>
        <v>0</v>
      </c>
      <c r="AH145" s="119"/>
      <c r="AI145" s="119">
        <f t="shared" si="173"/>
        <v>261.24316120999998</v>
      </c>
      <c r="AJ145" s="119">
        <f t="shared" si="174"/>
        <v>0</v>
      </c>
      <c r="AK145" s="119">
        <f t="shared" si="175"/>
        <v>0</v>
      </c>
      <c r="AL145" s="119">
        <f t="shared" si="176"/>
        <v>0</v>
      </c>
      <c r="AM145" s="121">
        <f t="shared" si="194"/>
        <v>261.24316120999998</v>
      </c>
      <c r="AN145" s="110">
        <f t="shared" si="149"/>
        <v>0</v>
      </c>
      <c r="AO145" s="119">
        <f>_xll.DBRW(pFact,pCompany,AO$3,AO$1,$F$1,$A145,"Month")</f>
        <v>152.03032284</v>
      </c>
      <c r="AP145" s="119">
        <f>_xll.DBRW(pFact,pCompany,AP$3,AP$1,$F$1,$A145,"Month")</f>
        <v>110.23788572000002</v>
      </c>
      <c r="AQ145" s="119">
        <f>_xll.DBRW(pFact,pCompany,AQ$3,AQ$1,$F$1,$A145,"Month")</f>
        <v>111.49703876999999</v>
      </c>
      <c r="AR145" s="119">
        <f>_xll.DBRW(pFact,pCompany,AR$3,AR$1,$F$1,$A145,"Month")</f>
        <v>134.3403505200001</v>
      </c>
      <c r="AS145" s="119">
        <f>_xll.DBRW(pFact,pCompany,AS$3,AS$1,$F$1,$A145,"Month")</f>
        <v>92.328349799999856</v>
      </c>
      <c r="AT145" s="119">
        <f>_xll.DBRW(pFact,pCompany,AT$3,AT$1,$F$1,$A145,"Month")</f>
        <v>-1152.2008218000001</v>
      </c>
      <c r="AU145" s="119">
        <f>_xll.DBRW(pFact,pCompany,AU$3,AU$1,$F$1,$A145,"Month")</f>
        <v>125.62848494999999</v>
      </c>
      <c r="AV145" s="119">
        <f>_xll.DBRW(pFact,pCompany,AV$3,AV$1,$F$1,$A145,"Month")</f>
        <v>-58.40283335000008</v>
      </c>
      <c r="AW145" s="119">
        <f>_xll.DBRW(pFact,pCompany,AW$3,AW$1,$F$1,$A145,"Month")</f>
        <v>204.15558110000012</v>
      </c>
      <c r="AX145" s="119">
        <f>_xll.DBRW(pFact,pCompany,AX$3,AX$1,$F$1,$A145,"Month")</f>
        <v>122.94485907000035</v>
      </c>
      <c r="AY145" s="119">
        <f>_xll.DBRW(pFact,pCompany,AY$3,AY$1,$F$1,$A145,"Month")</f>
        <v>170.81041861999972</v>
      </c>
      <c r="AZ145" s="119">
        <f>_xll.DBRW(pFact,pCompany,AZ$3,AZ$1,$F$1,$A145,"Month")</f>
        <v>373.12348543999997</v>
      </c>
      <c r="BA145" s="119"/>
      <c r="BB145" s="119">
        <f t="shared" si="177"/>
        <v>373.76524732999997</v>
      </c>
      <c r="BC145" s="119">
        <f t="shared" si="178"/>
        <v>-925.53212148000011</v>
      </c>
      <c r="BD145" s="119">
        <f t="shared" si="179"/>
        <v>271.38123270000006</v>
      </c>
      <c r="BE145" s="119">
        <f t="shared" si="180"/>
        <v>666.87876313000004</v>
      </c>
      <c r="BF145" s="121">
        <f t="shared" si="195"/>
        <v>386.49312167999994</v>
      </c>
      <c r="BG145" s="119"/>
      <c r="BH145" s="119">
        <f>_xll.DBRW(pFact,pCompany,BH$3,BH$1,$F$1,$A145,"Month")</f>
        <v>-121.09842956000001</v>
      </c>
      <c r="BI145" s="119">
        <f>_xll.DBRW(pFact,pCompany,BI$3,BI$1,$F$1,$A145,"Month")</f>
        <v>-121.09842956</v>
      </c>
      <c r="BJ145" s="119">
        <f>_xll.DBRW(pFact,pCompany,BJ$3,BJ$1,$F$1,$A145,"Month")</f>
        <v>-121.09842956000001</v>
      </c>
      <c r="BK145" s="119">
        <f>_xll.DBRW(pFact,pCompany,BK$3,BK$1,$F$1,$A145,"Month")</f>
        <v>-121.09842956000001</v>
      </c>
      <c r="BL145" s="119">
        <f>_xll.DBRW(pFact,pCompany,BL$3,BL$1,$F$1,$A145,"Month")</f>
        <v>-121.09842956000001</v>
      </c>
      <c r="BM145" s="119">
        <f>_xll.DBRW(pFact,pCompany,BM$3,BM$1,$F$1,$A145,"Month")</f>
        <v>-121.09842956000001</v>
      </c>
      <c r="BN145" s="119">
        <f>_xll.DBRW(pFact,pCompany,BN$3,BN$1,$F$1,$A145,"Month")</f>
        <v>-121.09842956000001</v>
      </c>
      <c r="BO145" s="119">
        <f>_xll.DBRW(pFact,pCompany,BO$3,BO$1,$F$1,$A145,"Month")</f>
        <v>-121.09842956000001</v>
      </c>
      <c r="BP145" s="119">
        <f>_xll.DBRW(pFact,pCompany,BP$3,BP$1,$F$1,$A145,"Month")</f>
        <v>-121.09842956000001</v>
      </c>
      <c r="BQ145" s="119">
        <f>_xll.DBRW(pFact,pCompany,BQ$3,BQ$1,$F$1,$A145,"Month")</f>
        <v>-121.09842956000001</v>
      </c>
      <c r="BR145" s="119">
        <f>_xll.DBRW(pFact,pCompany,BR$3,BR$1,$F$1,$A145,"Month")</f>
        <v>-121.01728656000002</v>
      </c>
      <c r="BS145" s="119">
        <f>_xll.DBRW(pFact,pCompany,BS$3,BS$1,$F$1,$A145,"Month")</f>
        <v>-121.09842956000001</v>
      </c>
      <c r="BT145" s="119"/>
      <c r="BU145" s="119">
        <f t="shared" si="181"/>
        <v>-363.29528868</v>
      </c>
      <c r="BV145" s="119">
        <f t="shared" si="182"/>
        <v>-363.29528868000006</v>
      </c>
      <c r="BW145" s="119">
        <f t="shared" si="183"/>
        <v>-363.29528868000006</v>
      </c>
      <c r="BX145" s="119">
        <f t="shared" si="184"/>
        <v>-363.21414568000006</v>
      </c>
      <c r="BY145" s="121">
        <f t="shared" si="196"/>
        <v>-1453.1000117200001</v>
      </c>
      <c r="BZ145" s="119"/>
      <c r="CA145" s="119">
        <f>_xll.DBRW(pFact,pCompany,CA$3,CA$1,$F$1,$A145,"Month")</f>
        <v>10539.57083681</v>
      </c>
      <c r="CB145" s="119">
        <f>_xll.DBRW(pFact,pCompany,CB$3,CB$1,$F$1,$A145,"Month")</f>
        <v>3895.3351066199998</v>
      </c>
      <c r="CC145" s="119">
        <f>_xll.DBRW(pFact,pCompany,CC$3,CC$1,$F$1,$A145,"Month")</f>
        <v>0</v>
      </c>
    </row>
    <row r="146" spans="1:81" ht="15" customHeight="1" outlineLevel="1" x14ac:dyDescent="0.25">
      <c r="A146" s="17" t="str">
        <f>_xll.DIMNM(pAccounts,_xll.DIMIX(pAccounts,$F146))</f>
        <v>L1_Profit On Sale Of Assets</v>
      </c>
      <c r="B146" s="6" t="s">
        <v>240</v>
      </c>
      <c r="E146" s="17">
        <v>136</v>
      </c>
      <c r="F146" s="50" t="s">
        <v>241</v>
      </c>
      <c r="G146" s="119">
        <f>_xll.DBRW(pFact,pCompany,G$3,G$1,$F$1,$A146,"Month")</f>
        <v>-8.7124135461635891E-14</v>
      </c>
      <c r="H146" s="119">
        <f>_xll.DBRW(pFact,pCompany,H$3,H$1,$F$1,$A146,"Month")</f>
        <v>-12504.519999999999</v>
      </c>
      <c r="I146" s="119">
        <f>_xll.DBRW(pFact,pCompany,I$3,I$1,$F$1,$A146,"Month")</f>
        <v>0</v>
      </c>
      <c r="J146" s="120"/>
      <c r="K146" s="121">
        <f>_xll.DBRW(pFact,pCompany,K$3,K$1,$F$1,$A146,"Month")</f>
        <v>0</v>
      </c>
      <c r="L146" s="119">
        <f>_xll.DBRW(pFact,pCompany,$K$3,L$1,$F$1,$A146,"Month")</f>
        <v>87.88</v>
      </c>
      <c r="M146" s="119">
        <f>_xll.DBRW(pFact,pCompany,M$3,M$1,$F$1,$A146,"Month")</f>
        <v>0</v>
      </c>
      <c r="N146" s="119">
        <f t="shared" si="193"/>
        <v>-87.88</v>
      </c>
      <c r="O146" s="110"/>
      <c r="P146" s="119">
        <f t="shared" si="197"/>
        <v>0</v>
      </c>
      <c r="Q146" s="119">
        <f t="shared" si="198"/>
        <v>175.76</v>
      </c>
      <c r="R146" s="119">
        <f t="shared" si="199"/>
        <v>0</v>
      </c>
      <c r="S146" s="119">
        <f t="shared" si="172"/>
        <v>-175.76</v>
      </c>
      <c r="T146" s="119"/>
      <c r="U146" s="110"/>
      <c r="V146" s="119">
        <f>_xll.DBRW(pFact,pCompany,V$3,V$1,$F$1,$A146,"Month")</f>
        <v>0</v>
      </c>
      <c r="W146" s="119">
        <f>_xll.DBRW(pFact,pCompany,W$3,W$1,$F$1,$A146,"Month")</f>
        <v>0</v>
      </c>
      <c r="X146" s="119">
        <f>_xll.DBRW(pFact,pCompany,X$3,X$1,$F$1,$A146,"Month")</f>
        <v>0</v>
      </c>
      <c r="Y146" s="119">
        <f>_xll.DBRW(pFact,pCompany,Y$3,Y$1,$F$1,$A146,"Month")</f>
        <v>0</v>
      </c>
      <c r="Z146" s="119">
        <f>_xll.DBRW(pFact,pCompany,Z$3,Z$1,$F$1,$A146,"Month")</f>
        <v>0</v>
      </c>
      <c r="AA146" s="119">
        <f>_xll.DBRW(pFact,pCompany,AA$3,AA$1,$F$1,$A146,"Month")</f>
        <v>0</v>
      </c>
      <c r="AB146" s="119">
        <f>_xll.DBRW(pFact,pCompany,AB$3,AB$1,$F$1,$A146,"Month")</f>
        <v>0</v>
      </c>
      <c r="AC146" s="119">
        <f>_xll.DBRW(pFact,pCompany,AC$3,AC$1,$F$1,$A146,"Month")</f>
        <v>0</v>
      </c>
      <c r="AD146" s="119">
        <f>_xll.DBRW(pFact,pCompany,AD$3,AD$1,$F$1,$A146,"Month")</f>
        <v>0</v>
      </c>
      <c r="AE146" s="119">
        <f>_xll.DBRW(pFact,pCompany,AE$3,AE$1,$F$1,$A146,"Month")</f>
        <v>0</v>
      </c>
      <c r="AF146" s="119">
        <f>_xll.DBRW(pFact,pCompany,AF$3,AF$1,$F$1,$A146,"Month")</f>
        <v>0</v>
      </c>
      <c r="AG146" s="119">
        <f>_xll.DBRW(pFact,pCompany,AG$3,AG$1,$F$1,$A146,"Month")</f>
        <v>0</v>
      </c>
      <c r="AH146" s="119"/>
      <c r="AI146" s="119">
        <f t="shared" si="173"/>
        <v>0</v>
      </c>
      <c r="AJ146" s="119">
        <f t="shared" si="174"/>
        <v>0</v>
      </c>
      <c r="AK146" s="119">
        <f t="shared" si="175"/>
        <v>0</v>
      </c>
      <c r="AL146" s="119">
        <f t="shared" si="176"/>
        <v>0</v>
      </c>
      <c r="AM146" s="121">
        <f t="shared" si="194"/>
        <v>0</v>
      </c>
      <c r="AN146" s="110">
        <f t="shared" si="149"/>
        <v>0</v>
      </c>
      <c r="AO146" s="119">
        <f>_xll.DBRW(pFact,pCompany,AO$3,AO$1,$F$1,$A146,"Month")</f>
        <v>0</v>
      </c>
      <c r="AP146" s="119">
        <f>_xll.DBRW(pFact,pCompany,AP$3,AP$1,$F$1,$A146,"Month")</f>
        <v>0</v>
      </c>
      <c r="AQ146" s="119">
        <f>_xll.DBRW(pFact,pCompany,AQ$3,AQ$1,$F$1,$A146,"Month")</f>
        <v>791.0455250199999</v>
      </c>
      <c r="AR146" s="119">
        <f>_xll.DBRW(pFact,pCompany,AR$3,AR$1,$F$1,$A146,"Month")</f>
        <v>-9.3370545073412362E-14</v>
      </c>
      <c r="AS146" s="119">
        <f>_xll.DBRW(pFact,pCompany,AS$3,AS$1,$F$1,$A146,"Month")</f>
        <v>0</v>
      </c>
      <c r="AT146" s="119">
        <f>_xll.DBRW(pFact,pCompany,AT$3,AT$1,$F$1,$A146,"Month")</f>
        <v>0</v>
      </c>
      <c r="AU146" s="119">
        <f>_xll.DBRW(pFact,pCompany,AU$3,AU$1,$F$1,$A146,"Month")</f>
        <v>0</v>
      </c>
      <c r="AV146" s="119">
        <f>_xll.DBRW(pFact,pCompany,AV$3,AV$1,$F$1,$A146,"Month")</f>
        <v>0</v>
      </c>
      <c r="AW146" s="119">
        <f>_xll.DBRW(pFact,pCompany,AW$3,AW$1,$F$1,$A146,"Month")</f>
        <v>0</v>
      </c>
      <c r="AX146" s="119">
        <f>_xll.DBRW(pFact,pCompany,AX$3,AX$1,$F$1,$A146,"Month")</f>
        <v>0</v>
      </c>
      <c r="AY146" s="119">
        <f>_xll.DBRW(pFact,pCompany,AY$3,AY$1,$F$1,$A146,"Month")</f>
        <v>-8.7124135461635891E-14</v>
      </c>
      <c r="AZ146" s="119">
        <f>_xll.DBRW(pFact,pCompany,AZ$3,AZ$1,$F$1,$A146,"Month")</f>
        <v>-12504.519999999999</v>
      </c>
      <c r="BA146" s="119"/>
      <c r="BB146" s="119">
        <f t="shared" si="177"/>
        <v>791.0455250199999</v>
      </c>
      <c r="BC146" s="119">
        <f t="shared" si="178"/>
        <v>-9.3370545073412362E-14</v>
      </c>
      <c r="BD146" s="119">
        <f t="shared" si="179"/>
        <v>0</v>
      </c>
      <c r="BE146" s="119">
        <f t="shared" si="180"/>
        <v>-12504.519999999999</v>
      </c>
      <c r="BF146" s="121">
        <f t="shared" si="195"/>
        <v>-11713.474474979999</v>
      </c>
      <c r="BG146" s="119"/>
      <c r="BH146" s="119">
        <f>_xll.DBRW(pFact,pCompany,BH$3,BH$1,$F$1,$A146,"Month")</f>
        <v>87.88</v>
      </c>
      <c r="BI146" s="119">
        <f>_xll.DBRW(pFact,pCompany,BI$3,BI$1,$F$1,$A146,"Month")</f>
        <v>87.88</v>
      </c>
      <c r="BJ146" s="119">
        <f>_xll.DBRW(pFact,pCompany,BJ$3,BJ$1,$F$1,$A146,"Month")</f>
        <v>87.88</v>
      </c>
      <c r="BK146" s="119">
        <f>_xll.DBRW(pFact,pCompany,BK$3,BK$1,$F$1,$A146,"Month")</f>
        <v>87.88</v>
      </c>
      <c r="BL146" s="119">
        <f>_xll.DBRW(pFact,pCompany,BL$3,BL$1,$F$1,$A146,"Month")</f>
        <v>87.88</v>
      </c>
      <c r="BM146" s="119">
        <f>_xll.DBRW(pFact,pCompany,BM$3,BM$1,$F$1,$A146,"Month")</f>
        <v>87.88</v>
      </c>
      <c r="BN146" s="119">
        <f>_xll.DBRW(pFact,pCompany,BN$3,BN$1,$F$1,$A146,"Month")</f>
        <v>87.88</v>
      </c>
      <c r="BO146" s="119">
        <f>_xll.DBRW(pFact,pCompany,BO$3,BO$1,$F$1,$A146,"Month")</f>
        <v>87.88</v>
      </c>
      <c r="BP146" s="119">
        <f>_xll.DBRW(pFact,pCompany,BP$3,BP$1,$F$1,$A146,"Month")</f>
        <v>87.88</v>
      </c>
      <c r="BQ146" s="119">
        <f>_xll.DBRW(pFact,pCompany,BQ$3,BQ$1,$F$1,$A146,"Month")</f>
        <v>87.88</v>
      </c>
      <c r="BR146" s="119">
        <f>_xll.DBRW(pFact,pCompany,BR$3,BR$1,$F$1,$A146,"Month")</f>
        <v>87.961142999999993</v>
      </c>
      <c r="BS146" s="119">
        <f>_xll.DBRW(pFact,pCompany,BS$3,BS$1,$F$1,$A146,"Month")</f>
        <v>87.88</v>
      </c>
      <c r="BT146" s="119"/>
      <c r="BU146" s="119">
        <f t="shared" si="181"/>
        <v>263.64</v>
      </c>
      <c r="BV146" s="119">
        <f t="shared" si="182"/>
        <v>263.64</v>
      </c>
      <c r="BW146" s="119">
        <f t="shared" si="183"/>
        <v>263.64</v>
      </c>
      <c r="BX146" s="119">
        <f t="shared" si="184"/>
        <v>263.72114299999998</v>
      </c>
      <c r="BY146" s="121">
        <f t="shared" si="196"/>
        <v>1054.6411429999998</v>
      </c>
      <c r="BZ146" s="119"/>
      <c r="CA146" s="119">
        <f>_xll.DBRW(pFact,pCompany,CA$3,CA$1,$F$1,$A146,"Month")</f>
        <v>0</v>
      </c>
      <c r="CB146" s="119">
        <f>_xll.DBRW(pFact,pCompany,CB$3,CB$1,$F$1,$A146,"Month")</f>
        <v>-6492.5279999999993</v>
      </c>
      <c r="CC146" s="119">
        <f>_xll.DBRW(pFact,pCompany,CC$3,CC$1,$F$1,$A146,"Month")</f>
        <v>0</v>
      </c>
    </row>
    <row r="147" spans="1:81" ht="15" customHeight="1" outlineLevel="1" x14ac:dyDescent="0.25">
      <c r="A147" s="17" t="str">
        <f>_xll.DIMNM(pAccounts,_xll.DIMIX(pAccounts,$F147))</f>
        <v>L1_Other Operating Expense</v>
      </c>
      <c r="B147" s="6" t="s">
        <v>242</v>
      </c>
      <c r="E147" s="17">
        <v>137</v>
      </c>
      <c r="F147" s="50" t="s">
        <v>243</v>
      </c>
      <c r="G147" s="119">
        <f>_xll.DBRW(pFact,pCompany,G$3,G$1,$F$1,$A147,"Month")</f>
        <v>15182.020893080002</v>
      </c>
      <c r="H147" s="119">
        <f>_xll.DBRW(pFact,pCompany,H$3,H$1,$F$1,$A147,"Month")</f>
        <v>-39229.602995309993</v>
      </c>
      <c r="I147" s="119">
        <f>_xll.DBRW(pFact,pCompany,I$3,I$1,$F$1,$A147,"Month")</f>
        <v>7194.8179802799996</v>
      </c>
      <c r="J147" s="120"/>
      <c r="K147" s="121">
        <f>_xll.DBRW(pFact,pCompany,K$3,K$1,$F$1,$A147,"Month")</f>
        <v>7728.5450594499998</v>
      </c>
      <c r="L147" s="119">
        <f>_xll.DBRW(pFact,pCompany,$K$3,L$1,$F$1,$A147,"Month")</f>
        <v>3621.3684028703174</v>
      </c>
      <c r="M147" s="119">
        <f>_xll.DBRW(pFact,pCompany,M$3,M$1,$F$1,$A147,"Month")</f>
        <v>14767.134148190002</v>
      </c>
      <c r="N147" s="119">
        <f t="shared" si="193"/>
        <v>4107.1766565796825</v>
      </c>
      <c r="O147" s="110"/>
      <c r="P147" s="119">
        <f t="shared" si="197"/>
        <v>14923.36303973</v>
      </c>
      <c r="Q147" s="119">
        <f t="shared" si="198"/>
        <v>9003.3405230667959</v>
      </c>
      <c r="R147" s="119">
        <f t="shared" si="199"/>
        <v>23751.904756510005</v>
      </c>
      <c r="S147" s="119">
        <f t="shared" si="172"/>
        <v>5920.0225166632044</v>
      </c>
      <c r="T147" s="119"/>
      <c r="U147" s="110"/>
      <c r="V147" s="119">
        <f>_xll.DBRW(pFact,pCompany,V$3,V$1,$F$1,$A147,"Month")</f>
        <v>7194.8179802799996</v>
      </c>
      <c r="W147" s="119">
        <f>_xll.DBRW(pFact,pCompany,W$3,W$1,$F$1,$A147,"Month")</f>
        <v>7728.5450594499998</v>
      </c>
      <c r="X147" s="119">
        <f>_xll.DBRW(pFact,pCompany,X$3,X$1,$F$1,$A147,"Month")</f>
        <v>0</v>
      </c>
      <c r="Y147" s="119">
        <f>_xll.DBRW(pFact,pCompany,Y$3,Y$1,$F$1,$A147,"Month")</f>
        <v>0</v>
      </c>
      <c r="Z147" s="119">
        <f>_xll.DBRW(pFact,pCompany,Z$3,Z$1,$F$1,$A147,"Month")</f>
        <v>0</v>
      </c>
      <c r="AA147" s="119">
        <f>_xll.DBRW(pFact,pCompany,AA$3,AA$1,$F$1,$A147,"Month")</f>
        <v>0</v>
      </c>
      <c r="AB147" s="119">
        <f>_xll.DBRW(pFact,pCompany,AB$3,AB$1,$F$1,$A147,"Month")</f>
        <v>0</v>
      </c>
      <c r="AC147" s="119">
        <f>_xll.DBRW(pFact,pCompany,AC$3,AC$1,$F$1,$A147,"Month")</f>
        <v>0</v>
      </c>
      <c r="AD147" s="119">
        <f>_xll.DBRW(pFact,pCompany,AD$3,AD$1,$F$1,$A147,"Month")</f>
        <v>0</v>
      </c>
      <c r="AE147" s="119">
        <f>_xll.DBRW(pFact,pCompany,AE$3,AE$1,$F$1,$A147,"Month")</f>
        <v>0</v>
      </c>
      <c r="AF147" s="119">
        <f>_xll.DBRW(pFact,pCompany,AF$3,AF$1,$F$1,$A147,"Month")</f>
        <v>0</v>
      </c>
      <c r="AG147" s="119">
        <f>_xll.DBRW(pFact,pCompany,AG$3,AG$1,$F$1,$A147,"Month")</f>
        <v>0</v>
      </c>
      <c r="AH147" s="119"/>
      <c r="AI147" s="119">
        <f t="shared" si="173"/>
        <v>14923.36303973</v>
      </c>
      <c r="AJ147" s="119">
        <f t="shared" si="174"/>
        <v>0</v>
      </c>
      <c r="AK147" s="119">
        <f t="shared" si="175"/>
        <v>0</v>
      </c>
      <c r="AL147" s="119">
        <f t="shared" si="176"/>
        <v>0</v>
      </c>
      <c r="AM147" s="121">
        <f t="shared" si="194"/>
        <v>14923.36303973</v>
      </c>
      <c r="AN147" s="110">
        <f t="shared" si="149"/>
        <v>0</v>
      </c>
      <c r="AO147" s="119">
        <f>_xll.DBRW(pFact,pCompany,AO$3,AO$1,$F$1,$A147,"Month")</f>
        <v>8984.770608320001</v>
      </c>
      <c r="AP147" s="119">
        <f>_xll.DBRW(pFact,pCompany,AP$3,AP$1,$F$1,$A147,"Month")</f>
        <v>14767.134148190002</v>
      </c>
      <c r="AQ147" s="119">
        <f>_xll.DBRW(pFact,pCompany,AQ$3,AQ$1,$F$1,$A147,"Month")</f>
        <v>4244.7982139699998</v>
      </c>
      <c r="AR147" s="119">
        <f>_xll.DBRW(pFact,pCompany,AR$3,AR$1,$F$1,$A147,"Month")</f>
        <v>5360.3757423999969</v>
      </c>
      <c r="AS147" s="119">
        <f>_xll.DBRW(pFact,pCompany,AS$3,AS$1,$F$1,$A147,"Month")</f>
        <v>6070.9407212399965</v>
      </c>
      <c r="AT147" s="119">
        <f>_xll.DBRW(pFact,pCompany,AT$3,AT$1,$F$1,$A147,"Month")</f>
        <v>14025.616005860002</v>
      </c>
      <c r="AU147" s="119">
        <f>_xll.DBRW(pFact,pCompany,AU$3,AU$1,$F$1,$A147,"Month")</f>
        <v>10933.417123270003</v>
      </c>
      <c r="AV147" s="119">
        <f>_xll.DBRW(pFact,pCompany,AV$3,AV$1,$F$1,$A147,"Month")</f>
        <v>10922.677221800002</v>
      </c>
      <c r="AW147" s="119">
        <f>_xll.DBRW(pFact,pCompany,AW$3,AW$1,$F$1,$A147,"Month")</f>
        <v>-16481.129077900005</v>
      </c>
      <c r="AX147" s="119">
        <f>_xll.DBRW(pFact,pCompany,AX$3,AX$1,$F$1,$A147,"Month")</f>
        <v>14924.702325710001</v>
      </c>
      <c r="AY147" s="119">
        <f>_xll.DBRW(pFact,pCompany,AY$3,AY$1,$F$1,$A147,"Month")</f>
        <v>15182.020893080002</v>
      </c>
      <c r="AZ147" s="119">
        <f>_xll.DBRW(pFact,pCompany,AZ$3,AZ$1,$F$1,$A147,"Month")</f>
        <v>-39229.602995309993</v>
      </c>
      <c r="BA147" s="119"/>
      <c r="BB147" s="119">
        <f t="shared" si="177"/>
        <v>27996.702970480004</v>
      </c>
      <c r="BC147" s="119">
        <f t="shared" si="178"/>
        <v>25456.932469499996</v>
      </c>
      <c r="BD147" s="119">
        <f t="shared" si="179"/>
        <v>5374.9652671700023</v>
      </c>
      <c r="BE147" s="119">
        <f t="shared" si="180"/>
        <v>-9122.8797765199924</v>
      </c>
      <c r="BF147" s="121">
        <f t="shared" si="195"/>
        <v>49705.720930630014</v>
      </c>
      <c r="BG147" s="119"/>
      <c r="BH147" s="119">
        <f>_xll.DBRW(pFact,pCompany,BH$3,BH$1,$F$1,$A147,"Month")</f>
        <v>5381.9721201964776</v>
      </c>
      <c r="BI147" s="119">
        <f>_xll.DBRW(pFact,pCompany,BI$3,BI$1,$F$1,$A147,"Month")</f>
        <v>3621.3684028703174</v>
      </c>
      <c r="BJ147" s="119">
        <f>_xll.DBRW(pFact,pCompany,BJ$3,BJ$1,$F$1,$A147,"Month")</f>
        <v>3656.5694813502232</v>
      </c>
      <c r="BK147" s="119">
        <f>_xll.DBRW(pFact,pCompany,BK$3,BK$1,$F$1,$A147,"Month")</f>
        <v>3622.0880848600009</v>
      </c>
      <c r="BL147" s="119">
        <f>_xll.DBRW(pFact,pCompany,BL$3,BL$1,$F$1,$A147,"Month")</f>
        <v>3622.0880848600009</v>
      </c>
      <c r="BM147" s="119">
        <f>_xll.DBRW(pFact,pCompany,BM$3,BM$1,$F$1,$A147,"Month")</f>
        <v>5622.0880848600009</v>
      </c>
      <c r="BN147" s="119">
        <f>_xll.DBRW(pFact,pCompany,BN$3,BN$1,$F$1,$A147,"Month")</f>
        <v>5622.0880848600009</v>
      </c>
      <c r="BO147" s="119">
        <f>_xll.DBRW(pFact,pCompany,BO$3,BO$1,$F$1,$A147,"Month")</f>
        <v>5622.0880848600009</v>
      </c>
      <c r="BP147" s="119">
        <f>_xll.DBRW(pFact,pCompany,BP$3,BP$1,$F$1,$A147,"Month")</f>
        <v>5622.0880848600009</v>
      </c>
      <c r="BQ147" s="119">
        <f>_xll.DBRW(pFact,pCompany,BQ$3,BQ$1,$F$1,$A147,"Month")</f>
        <v>4729.5150848600006</v>
      </c>
      <c r="BR147" s="119">
        <f>_xll.DBRW(pFact,pCompany,BR$3,BR$1,$F$1,$A147,"Month")</f>
        <v>4729.6773708600003</v>
      </c>
      <c r="BS147" s="119">
        <f>_xll.DBRW(pFact,pCompany,BS$3,BS$1,$F$1,$A147,"Month")</f>
        <v>4729.5150848600006</v>
      </c>
      <c r="BT147" s="119"/>
      <c r="BU147" s="119">
        <f t="shared" si="181"/>
        <v>12659.910004417019</v>
      </c>
      <c r="BV147" s="119">
        <f t="shared" si="182"/>
        <v>12866.264254580003</v>
      </c>
      <c r="BW147" s="119">
        <f t="shared" si="183"/>
        <v>16866.264254580004</v>
      </c>
      <c r="BX147" s="119">
        <f t="shared" si="184"/>
        <v>14188.707540580001</v>
      </c>
      <c r="BY147" s="121">
        <f t="shared" si="196"/>
        <v>56581.146054157027</v>
      </c>
      <c r="BZ147" s="119"/>
      <c r="CA147" s="119">
        <f>_xll.DBRW(pFact,pCompany,CA$3,CA$1,$F$1,$A147,"Month")</f>
        <v>42028.445387659995</v>
      </c>
      <c r="CB147" s="119">
        <f>_xll.DBRW(pFact,pCompany,CB$3,CB$1,$F$1,$A147,"Month")</f>
        <v>54949.374776830002</v>
      </c>
      <c r="CC147" s="119">
        <f>_xll.DBRW(pFact,pCompany,CC$3,CC$1,$F$1,$A147,"Month")</f>
        <v>0</v>
      </c>
    </row>
    <row r="148" spans="1:81" ht="15" customHeight="1" collapsed="1" x14ac:dyDescent="0.3">
      <c r="A148" s="17" t="str">
        <f>_xll.DIMNM(pAccounts,_xll.DIMIX(pAccounts,$F148))</f>
        <v/>
      </c>
      <c r="E148" s="17">
        <v>138</v>
      </c>
      <c r="F148" s="22" t="s">
        <v>244</v>
      </c>
      <c r="G148" s="131">
        <f>((((((((G130+G133)+G134)+G135)+G136)+G137)+G138)+G139)+G140)</f>
        <v>15842.227618219931</v>
      </c>
      <c r="H148" s="131">
        <f>((((((((H130+H133)+H134)+H135)+H136)+H137)+H138)+H139)+H140)</f>
        <v>-84707.904493529873</v>
      </c>
      <c r="I148" s="131">
        <f>((((((((I130+I133)+I134)+I135)+I136)+I137)+I138)+I139)+I140)</f>
        <v>394.19604342000548</v>
      </c>
      <c r="J148" s="110"/>
      <c r="K148" s="129">
        <f>((((((((K130+K133)+K134)+K135)+K136)+K137)+K138)+K139)+K140)</f>
        <v>-225.21497772999624</v>
      </c>
      <c r="L148" s="131">
        <f>((((((((L130+L133)+L134)+L135)+L136)+L137)+L138)+L139)+L140)</f>
        <v>1238.4231652755493</v>
      </c>
      <c r="M148" s="131">
        <f>((((((((M130+M133)+M134)+M135)+M136)+M137)+M138)+M139)+M140)</f>
        <v>42461.914172839999</v>
      </c>
      <c r="N148" s="131">
        <f t="shared" si="193"/>
        <v>-1463.6381430055455</v>
      </c>
      <c r="O148" s="110"/>
      <c r="P148" s="131">
        <f t="shared" si="197"/>
        <v>168.98106569000925</v>
      </c>
      <c r="Q148" s="131">
        <f t="shared" si="198"/>
        <v>-11238.563240280033</v>
      </c>
      <c r="R148" s="131">
        <f t="shared" si="199"/>
        <v>66588.878389789999</v>
      </c>
      <c r="S148" s="131">
        <f t="shared" si="172"/>
        <v>11407.544305970043</v>
      </c>
      <c r="T148" s="132"/>
      <c r="U148" s="110"/>
      <c r="V148" s="131">
        <f t="shared" ref="V148:AG148" si="200">((((((((V130+V133)+V134)+V135)+V136)+V137)+V138)+V139)+V140)</f>
        <v>394.19604342000548</v>
      </c>
      <c r="W148" s="131">
        <f t="shared" si="200"/>
        <v>-225.21497772999624</v>
      </c>
      <c r="X148" s="131">
        <f t="shared" si="200"/>
        <v>0</v>
      </c>
      <c r="Y148" s="131">
        <f t="shared" si="200"/>
        <v>0</v>
      </c>
      <c r="Z148" s="131">
        <f t="shared" si="200"/>
        <v>0</v>
      </c>
      <c r="AA148" s="131">
        <f t="shared" si="200"/>
        <v>0</v>
      </c>
      <c r="AB148" s="131">
        <f t="shared" si="200"/>
        <v>0</v>
      </c>
      <c r="AC148" s="131">
        <f t="shared" si="200"/>
        <v>0</v>
      </c>
      <c r="AD148" s="131">
        <f t="shared" si="200"/>
        <v>0</v>
      </c>
      <c r="AE148" s="131">
        <f t="shared" si="200"/>
        <v>0</v>
      </c>
      <c r="AF148" s="131">
        <f t="shared" si="200"/>
        <v>0</v>
      </c>
      <c r="AG148" s="131">
        <f t="shared" si="200"/>
        <v>0</v>
      </c>
      <c r="AH148" s="115"/>
      <c r="AI148" s="131">
        <f t="shared" si="173"/>
        <v>168.98106569000925</v>
      </c>
      <c r="AJ148" s="131">
        <f t="shared" si="174"/>
        <v>0</v>
      </c>
      <c r="AK148" s="131">
        <f t="shared" si="175"/>
        <v>0</v>
      </c>
      <c r="AL148" s="131">
        <f t="shared" si="176"/>
        <v>0</v>
      </c>
      <c r="AM148" s="134">
        <f>((((((((AM130+AM133)+AM134)+AM135)+AM136)+AM137)+AM138)+AM139)+AM140)</f>
        <v>168.98106569000265</v>
      </c>
      <c r="AN148" s="110">
        <f t="shared" si="149"/>
        <v>-6.5938365878537297E-12</v>
      </c>
      <c r="AO148" s="131">
        <f t="shared" ref="AO148:AZ148" si="201">((((((((AO130+AO133)+AO134)+AO135)+AO136)+AO137)+AO138)+AO139)+AO140)</f>
        <v>24126.96421695</v>
      </c>
      <c r="AP148" s="131">
        <f t="shared" si="201"/>
        <v>42461.914172839999</v>
      </c>
      <c r="AQ148" s="131">
        <f t="shared" si="201"/>
        <v>44084.665923940003</v>
      </c>
      <c r="AR148" s="131">
        <f t="shared" si="201"/>
        <v>29655.909266549985</v>
      </c>
      <c r="AS148" s="131">
        <f t="shared" si="201"/>
        <v>27919.79262711</v>
      </c>
      <c r="AT148" s="131">
        <f t="shared" si="201"/>
        <v>41142.787295920003</v>
      </c>
      <c r="AU148" s="131">
        <f t="shared" si="201"/>
        <v>12307.498706419976</v>
      </c>
      <c r="AV148" s="131">
        <f t="shared" si="201"/>
        <v>9641.7928230800553</v>
      </c>
      <c r="AW148" s="131">
        <f t="shared" si="201"/>
        <v>-35117.93773043999</v>
      </c>
      <c r="AX148" s="131">
        <f t="shared" si="201"/>
        <v>21556.273531589977</v>
      </c>
      <c r="AY148" s="131">
        <f t="shared" si="201"/>
        <v>15842.227618219931</v>
      </c>
      <c r="AZ148" s="131">
        <f t="shared" si="201"/>
        <v>-84707.904493529873</v>
      </c>
      <c r="BA148" s="115"/>
      <c r="BB148" s="131">
        <f t="shared" si="177"/>
        <v>110673.54431373</v>
      </c>
      <c r="BC148" s="131">
        <f t="shared" si="178"/>
        <v>98718.489189579996</v>
      </c>
      <c r="BD148" s="131">
        <f t="shared" si="179"/>
        <v>-13168.646200939958</v>
      </c>
      <c r="BE148" s="131">
        <f t="shared" si="180"/>
        <v>-47309.403343719969</v>
      </c>
      <c r="BF148" s="134">
        <f>((((((((BF130+BF133)+BF134)+BF135)+BF136)+BF137)+BF138)+BF139)+BF140)</f>
        <v>148913.98395865003</v>
      </c>
      <c r="BG148" s="115"/>
      <c r="BH148" s="131">
        <f t="shared" ref="BH148:BS148" si="202">((((((((BH130+BH133)+BH134)+BH135)+BH136)+BH137)+BH138)+BH139)+BH140)</f>
        <v>-12476.986405555583</v>
      </c>
      <c r="BI148" s="131">
        <f t="shared" si="202"/>
        <v>1238.4231652755493</v>
      </c>
      <c r="BJ148" s="131">
        <f t="shared" si="202"/>
        <v>4239.6032720517596</v>
      </c>
      <c r="BK148" s="131">
        <f t="shared" si="202"/>
        <v>5548.5591700300056</v>
      </c>
      <c r="BL148" s="131">
        <f t="shared" si="202"/>
        <v>7687.2002367100049</v>
      </c>
      <c r="BM148" s="131">
        <f t="shared" si="202"/>
        <v>9821.2293007500029</v>
      </c>
      <c r="BN148" s="131">
        <f t="shared" si="202"/>
        <v>6024.3082358300035</v>
      </c>
      <c r="BO148" s="131">
        <f t="shared" si="202"/>
        <v>6584.2457691900036</v>
      </c>
      <c r="BP148" s="131">
        <f t="shared" si="202"/>
        <v>6529.9276133500043</v>
      </c>
      <c r="BQ148" s="131">
        <f t="shared" si="202"/>
        <v>164.16932803000009</v>
      </c>
      <c r="BR148" s="131">
        <f t="shared" si="202"/>
        <v>117.27704595000398</v>
      </c>
      <c r="BS148" s="131">
        <f t="shared" si="202"/>
        <v>664.88979687000256</v>
      </c>
      <c r="BT148" s="115"/>
      <c r="BU148" s="131">
        <f t="shared" si="181"/>
        <v>-6998.9599682282733</v>
      </c>
      <c r="BV148" s="131">
        <f t="shared" si="182"/>
        <v>23056.988707490011</v>
      </c>
      <c r="BW148" s="131">
        <f t="shared" si="183"/>
        <v>19138.48161837001</v>
      </c>
      <c r="BX148" s="131">
        <f t="shared" si="184"/>
        <v>946.33617085000662</v>
      </c>
      <c r="BY148" s="134">
        <f>((((((((BY130+BY133)+BY134)+BY135)+BY136)+BY137)+BY138)+BY139)+BY140)</f>
        <v>36142.846528481794</v>
      </c>
      <c r="BZ148" s="110"/>
      <c r="CA148" s="131">
        <f>((((((((CA130+CA133)+CA134)+CA135)+CA136)+CA137)+CA138)+CA139)+CA140)</f>
        <v>367319.34587912995</v>
      </c>
      <c r="CB148" s="131">
        <f>((((((((CB130+CB133)+CB134)+CB135)+CB136)+CB137)+CB138)+CB139)+CB140)</f>
        <v>727553.66530430003</v>
      </c>
      <c r="CC148" s="131">
        <f>((((((((CC130+CC133)+CC134)+CC135)+CC136)+CC137)+CC138)+CC139)+CC140)</f>
        <v>0</v>
      </c>
    </row>
    <row r="149" spans="1:81" ht="15" customHeight="1" x14ac:dyDescent="0.3">
      <c r="A149" s="17" t="str">
        <f>_xll.DIMNM(pAccounts,_xll.DIMIX(pAccounts,$F149))</f>
        <v/>
      </c>
      <c r="E149" s="17">
        <v>139</v>
      </c>
      <c r="F149" s="22"/>
      <c r="G149" s="132"/>
      <c r="H149" s="132"/>
      <c r="I149" s="132"/>
      <c r="J149" s="110"/>
      <c r="K149" s="117"/>
      <c r="L149" s="132"/>
      <c r="M149" s="132"/>
      <c r="N149" s="132"/>
      <c r="O149" s="110"/>
      <c r="P149" s="132"/>
      <c r="Q149" s="132"/>
      <c r="R149" s="132"/>
      <c r="S149" s="132"/>
      <c r="T149" s="132"/>
      <c r="U149" s="110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15"/>
      <c r="AI149" s="132"/>
      <c r="AJ149" s="132"/>
      <c r="AK149" s="132"/>
      <c r="AL149" s="132"/>
      <c r="AM149" s="150"/>
      <c r="AN149" s="110">
        <f t="shared" si="149"/>
        <v>0</v>
      </c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15"/>
      <c r="BB149" s="132"/>
      <c r="BC149" s="132"/>
      <c r="BD149" s="132"/>
      <c r="BE149" s="132"/>
      <c r="BF149" s="150"/>
      <c r="BG149" s="115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15"/>
      <c r="BU149" s="132"/>
      <c r="BV149" s="132"/>
      <c r="BW149" s="132"/>
      <c r="BX149" s="132"/>
      <c r="BY149" s="150"/>
      <c r="BZ149" s="110"/>
      <c r="CA149" s="132"/>
      <c r="CB149" s="132"/>
      <c r="CC149" s="132"/>
    </row>
    <row r="150" spans="1:81" ht="15" customHeight="1" x14ac:dyDescent="0.3">
      <c r="A150" s="17" t="str">
        <f>_xll.DIMNM(pAccounts,_xll.DIMIX(pAccounts,$F150))</f>
        <v>Intra Regional Allocation</v>
      </c>
      <c r="B150" s="6" t="s">
        <v>245</v>
      </c>
      <c r="E150" s="17">
        <v>140</v>
      </c>
      <c r="F150" s="21" t="s">
        <v>246</v>
      </c>
      <c r="G150" s="109">
        <f>_xll.DBRW(pFact,pCompany,G$3,G$1,$F$1,$A150,"Month")</f>
        <v>-29211.878123999977</v>
      </c>
      <c r="H150" s="109">
        <f>_xll.DBRW(pFact,pCompany,H$3,H$1,$F$1,$A150,"Month")</f>
        <v>-46410.902625250033</v>
      </c>
      <c r="I150" s="109">
        <f>_xll.DBRW(pFact,pCompany,I$3,I$1,$F$1,$A150,"Month")</f>
        <v>-40076.244038999997</v>
      </c>
      <c r="J150" s="110"/>
      <c r="K150" s="117">
        <f>_xll.DBRW(pFact,pCompany,K$3,K$1,$F$1,$A150,"Month")</f>
        <v>-30689.96542052001</v>
      </c>
      <c r="L150" s="109">
        <f>_xll.DBRW(pFact,pCompany,$K$3,L$1,$F$1,$A150,"Month")</f>
        <v>-2.1165200014365837E-3</v>
      </c>
      <c r="M150" s="109">
        <f>_xll.DBRW(pFact,pCompany,M$3,M$1,$F$1,$A150,"Month")</f>
        <v>-15776.185425000003</v>
      </c>
      <c r="N150" s="109">
        <f>(K150-L150)</f>
        <v>-30689.963304000008</v>
      </c>
      <c r="O150" s="110"/>
      <c r="P150" s="109">
        <f t="shared" si="197"/>
        <v>-70766.209459520003</v>
      </c>
      <c r="Q150" s="109">
        <f t="shared" si="198"/>
        <v>-4.3616499970084988E-3</v>
      </c>
      <c r="R150" s="109">
        <f t="shared" si="199"/>
        <v>-36606.987729</v>
      </c>
      <c r="S150" s="109">
        <f>(P150-Q150)</f>
        <v>-70766.205097869999</v>
      </c>
      <c r="T150" s="109"/>
      <c r="U150" s="110"/>
      <c r="V150" s="116">
        <f>_xll.DBRW(pFact,pCompany,V$3,V$1,$F$1,$A150,"Month")</f>
        <v>-40076.244038999997</v>
      </c>
      <c r="W150" s="116">
        <f>_xll.DBRW(pFact,pCompany,W$3,W$1,$F$1,$A150,"Month")</f>
        <v>-30689.96542052001</v>
      </c>
      <c r="X150" s="116">
        <f>_xll.DBRW(pFact,pCompany,X$3,X$1,$F$1,$A150,"Month")</f>
        <v>0</v>
      </c>
      <c r="Y150" s="116">
        <f>_xll.DBRW(pFact,pCompany,Y$3,Y$1,$F$1,$A150,"Month")</f>
        <v>0</v>
      </c>
      <c r="Z150" s="116">
        <f>_xll.DBRW(pFact,pCompany,Z$3,Z$1,$F$1,$A150,"Month")</f>
        <v>0</v>
      </c>
      <c r="AA150" s="116">
        <f>_xll.DBRW(pFact,pCompany,AA$3,AA$1,$F$1,$A150,"Month")</f>
        <v>0</v>
      </c>
      <c r="AB150" s="116">
        <f>_xll.DBRW(pFact,pCompany,AB$3,AB$1,$F$1,$A150,"Month")</f>
        <v>0</v>
      </c>
      <c r="AC150" s="116">
        <f>_xll.DBRW(pFact,pCompany,AC$3,AC$1,$F$1,$A150,"Month")</f>
        <v>0</v>
      </c>
      <c r="AD150" s="116">
        <f>_xll.DBRW(pFact,pCompany,AD$3,AD$1,$F$1,$A150,"Month")</f>
        <v>0</v>
      </c>
      <c r="AE150" s="116">
        <f>_xll.DBRW(pFact,pCompany,AE$3,AE$1,$F$1,$A150,"Month")</f>
        <v>0</v>
      </c>
      <c r="AF150" s="116">
        <f>_xll.DBRW(pFact,pCompany,AF$3,AF$1,$F$1,$A150,"Month")</f>
        <v>0</v>
      </c>
      <c r="AG150" s="116">
        <f>_xll.DBRW(pFact,pCompany,AG$3,AG$1,$F$1,$A150,"Month")</f>
        <v>0</v>
      </c>
      <c r="AH150" s="115"/>
      <c r="AI150" s="109">
        <f>SUMIF(V$7:AG$7,AI$8,V150:AG150)</f>
        <v>-70766.209459520003</v>
      </c>
      <c r="AJ150" s="109">
        <f>SUMIF(V$7:AG$7,AJ$8,V150:AG150)</f>
        <v>0</v>
      </c>
      <c r="AK150" s="109">
        <f>SUMIF(V$7:AG$7,AK$8,V150:AG150)</f>
        <v>0</v>
      </c>
      <c r="AL150" s="109">
        <f>SUMIF(V$7:AG$7,AL$8,V150:AG150)</f>
        <v>0</v>
      </c>
      <c r="AM150" s="118">
        <f>SUM(AI150:AL150)</f>
        <v>-70766.209459520003</v>
      </c>
      <c r="AN150" s="110">
        <f t="shared" si="149"/>
        <v>0</v>
      </c>
      <c r="AO150" s="116">
        <f>_xll.DBRW(pFact,pCompany,AO$3,AO$1,$F$1,$A150,"Month")</f>
        <v>-20830.802303999997</v>
      </c>
      <c r="AP150" s="116">
        <f>_xll.DBRW(pFact,pCompany,AP$3,AP$1,$F$1,$A150,"Month")</f>
        <v>-15776.185425000003</v>
      </c>
      <c r="AQ150" s="116">
        <f>_xll.DBRW(pFact,pCompany,AQ$3,AQ$1,$F$1,$A150,"Month")</f>
        <v>-23656.0769674</v>
      </c>
      <c r="AR150" s="116">
        <f>_xll.DBRW(pFact,pCompany,AR$3,AR$1,$F$1,$A150,"Month")</f>
        <v>-26261.016497539993</v>
      </c>
      <c r="AS150" s="116">
        <f>_xll.DBRW(pFact,pCompany,AS$3,AS$1,$F$1,$A150,"Month")</f>
        <v>-18170.79724724</v>
      </c>
      <c r="AT150" s="116">
        <f>_xll.DBRW(pFact,pCompany,AT$3,AT$1,$F$1,$A150,"Month")</f>
        <v>-24493.330523999997</v>
      </c>
      <c r="AU150" s="116">
        <f>_xll.DBRW(pFact,pCompany,AU$3,AU$1,$F$1,$A150,"Month")</f>
        <v>-20333.003941530013</v>
      </c>
      <c r="AV150" s="116">
        <f>_xll.DBRW(pFact,pCompany,AV$3,AV$1,$F$1,$A150,"Month")</f>
        <v>-26626.292974309978</v>
      </c>
      <c r="AW150" s="116">
        <f>_xll.DBRW(pFact,pCompany,AW$3,AW$1,$F$1,$A150,"Month")</f>
        <v>-26932.081644000031</v>
      </c>
      <c r="AX150" s="116">
        <f>_xll.DBRW(pFact,pCompany,AX$3,AX$1,$F$1,$A150,"Month")</f>
        <v>-28837.420560000002</v>
      </c>
      <c r="AY150" s="116">
        <f>_xll.DBRW(pFact,pCompany,AY$3,AY$1,$F$1,$A150,"Month")</f>
        <v>-29211.878123999977</v>
      </c>
      <c r="AZ150" s="116">
        <f>_xll.DBRW(pFact,pCompany,AZ$3,AZ$1,$F$1,$A150,"Month")</f>
        <v>-46410.902625250033</v>
      </c>
      <c r="BA150" s="115"/>
      <c r="BB150" s="109">
        <f>SUMIF(AO$7:AZ$7,BB$8,AO150:AZ150)</f>
        <v>-60263.064696400004</v>
      </c>
      <c r="BC150" s="109">
        <f>SUMIF(AO$7:AZ$7,BC$8,AO150:AZ150)</f>
        <v>-68925.144268779986</v>
      </c>
      <c r="BD150" s="109">
        <f>SUMIF(AO$7:AZ$7,BD$8,AO150:AZ150)</f>
        <v>-73891.378559840028</v>
      </c>
      <c r="BE150" s="109">
        <f>SUMIF(AO$7:AZ$7,BE$8,AO150:AZ150)</f>
        <v>-104460.20130925001</v>
      </c>
      <c r="BF150" s="118">
        <f>SUM(BB150:BE150)</f>
        <v>-307539.78883427003</v>
      </c>
      <c r="BG150" s="115"/>
      <c r="BH150" s="116">
        <f>_xll.DBRW(pFact,pCompany,BH$3,BH$1,$F$1,$A150,"Month")</f>
        <v>-2.2451299955719151E-3</v>
      </c>
      <c r="BI150" s="116">
        <f>_xll.DBRW(pFact,pCompany,BI$3,BI$1,$F$1,$A150,"Month")</f>
        <v>-2.1165200014365837E-3</v>
      </c>
      <c r="BJ150" s="116">
        <f>_xll.DBRW(pFact,pCompany,BJ$3,BJ$1,$F$1,$A150,"Month")</f>
        <v>-2.0412200065038633E-3</v>
      </c>
      <c r="BK150" s="116">
        <f>_xll.DBRW(pFact,pCompany,BK$3,BK$1,$F$1,$A150,"Month")</f>
        <v>-4.409860004670918E-3</v>
      </c>
      <c r="BL150" s="116">
        <f>_xll.DBRW(pFact,pCompany,BL$3,BL$1,$F$1,$A150,"Month")</f>
        <v>-2.204930002335459E-3</v>
      </c>
      <c r="BM150" s="116">
        <f>_xll.DBRW(pFact,pCompany,BM$3,BM$1,$F$1,$A150,"Month")</f>
        <v>-4.4098599973949604E-3</v>
      </c>
      <c r="BN150" s="116">
        <f>_xll.DBRW(pFact,pCompany,BN$3,BN$1,$F$1,$A150,"Month")</f>
        <v>-2.204930002335459E-3</v>
      </c>
      <c r="BO150" s="116">
        <f>_xll.DBRW(pFact,pCompany,BO$3,BO$1,$F$1,$A150,"Month")</f>
        <v>-4.4098600010329392E-3</v>
      </c>
      <c r="BP150" s="116">
        <f>_xll.DBRW(pFact,pCompany,BP$3,BP$1,$F$1,$A150,"Month")</f>
        <v>-2.204930002335459E-3</v>
      </c>
      <c r="BQ150" s="116">
        <f>_xll.DBRW(pFact,pCompany,BQ$3,BQ$1,$F$1,$A150,"Month")</f>
        <v>-2.2049299986974802E-3</v>
      </c>
      <c r="BR150" s="116">
        <f>_xll.DBRW(pFact,pCompany,BR$3,BR$1,$F$1,$A150,"Month")</f>
        <v>-2.204930002335459E-3</v>
      </c>
      <c r="BS150" s="116">
        <f>_xll.DBRW(pFact,pCompany,BS$3,BS$1,$F$1,$A150,"Month")</f>
        <v>-2.204930002335459E-3</v>
      </c>
      <c r="BT150" s="115"/>
      <c r="BU150" s="109">
        <f>SUMIF(BH$7:BS$7,BU$8,BH150:BS150)</f>
        <v>-6.402870003512362E-3</v>
      </c>
      <c r="BV150" s="109">
        <f>SUMIF(BH$7:BS$7,BV$8,BH150:BS150)</f>
        <v>-1.1024650004401337E-2</v>
      </c>
      <c r="BW150" s="109">
        <f>SUMIF(BH$7:BS$7,BW$8,BH150:BS150)</f>
        <v>-8.8197200057038572E-3</v>
      </c>
      <c r="BX150" s="109">
        <f>SUMIF(BH$7:BS$7,BX$8,BH150:BS150)</f>
        <v>-6.6147900033683982E-3</v>
      </c>
      <c r="BY150" s="118">
        <f>SUM(BU150:BX150)</f>
        <v>-3.2862030016985955E-2</v>
      </c>
      <c r="BZ150" s="110"/>
      <c r="CA150" s="116">
        <f>_xll.DBRW(pFact,pCompany,CA$3,CA$1,$F$1,$A150,"Month")</f>
        <v>-303822.49067913997</v>
      </c>
      <c r="CB150" s="116">
        <f>_xll.DBRW(pFact,pCompany,CB$3,CB$1,$F$1,$A150,"Month")</f>
        <v>0</v>
      </c>
      <c r="CC150" s="116">
        <f>_xll.DBRW(pFact,pCompany,CC$3,CC$1,$F$1,$A150,"Month")</f>
        <v>0</v>
      </c>
    </row>
    <row r="151" spans="1:81" ht="15" customHeight="1" x14ac:dyDescent="0.3">
      <c r="A151" s="17" t="str">
        <f>_xll.DIMNM(pAccounts,_xll.DIMIX(pAccounts,$F151))</f>
        <v>Total Cost before Shared Service</v>
      </c>
      <c r="E151" s="17">
        <v>141</v>
      </c>
      <c r="F151" s="53" t="s">
        <v>247</v>
      </c>
      <c r="G151" s="132">
        <f>(((G148+G108)+G128)+G150)</f>
        <v>241183.21345685993</v>
      </c>
      <c r="H151" s="132">
        <f>(((H148+H108)+H128)+H150)</f>
        <v>1755.3287407497774</v>
      </c>
      <c r="I151" s="132">
        <f>(((I148+I108)+I128)+I150)</f>
        <v>209334.91181765997</v>
      </c>
      <c r="J151" s="110"/>
      <c r="K151" s="151">
        <f>(((K148+K108)+K128)+K150)</f>
        <v>251095.00257429012</v>
      </c>
      <c r="L151" s="132">
        <f>(((L148+L108)+L128)+L150)</f>
        <v>352806.72225944762</v>
      </c>
      <c r="M151" s="132">
        <f>(((M148+M108)+M128)+M150)</f>
        <v>162052.22947034001</v>
      </c>
      <c r="N151" s="132">
        <f>(K151-L151)</f>
        <v>-101711.7196851575</v>
      </c>
      <c r="O151" s="110"/>
      <c r="P151" s="132">
        <f t="shared" si="197"/>
        <v>460429.91439195012</v>
      </c>
      <c r="Q151" s="132">
        <f t="shared" si="198"/>
        <v>654105.98671177158</v>
      </c>
      <c r="R151" s="132">
        <f t="shared" si="199"/>
        <v>329260.24337226007</v>
      </c>
      <c r="S151" s="132">
        <f>(P151-Q151)</f>
        <v>-193676.07231982145</v>
      </c>
      <c r="T151" s="132"/>
      <c r="U151" s="110"/>
      <c r="V151" s="132">
        <f t="shared" ref="V151:AG151" si="203">(((V148+V108)+V128)+V150)</f>
        <v>209334.91181765997</v>
      </c>
      <c r="W151" s="132">
        <f t="shared" si="203"/>
        <v>251095.00257429012</v>
      </c>
      <c r="X151" s="132">
        <f t="shared" si="203"/>
        <v>0</v>
      </c>
      <c r="Y151" s="132">
        <f t="shared" si="203"/>
        <v>0</v>
      </c>
      <c r="Z151" s="132">
        <f t="shared" si="203"/>
        <v>0</v>
      </c>
      <c r="AA151" s="132">
        <f t="shared" si="203"/>
        <v>0</v>
      </c>
      <c r="AB151" s="132">
        <f t="shared" si="203"/>
        <v>0</v>
      </c>
      <c r="AC151" s="132">
        <f t="shared" si="203"/>
        <v>0</v>
      </c>
      <c r="AD151" s="132">
        <f t="shared" si="203"/>
        <v>0</v>
      </c>
      <c r="AE151" s="132">
        <f t="shared" si="203"/>
        <v>0</v>
      </c>
      <c r="AF151" s="132">
        <f t="shared" si="203"/>
        <v>0</v>
      </c>
      <c r="AG151" s="132">
        <f t="shared" si="203"/>
        <v>0</v>
      </c>
      <c r="AH151" s="115"/>
      <c r="AI151" s="132">
        <f>SUMIF(V$7:AG$7,AI$8,V151:AG151)</f>
        <v>460429.91439195012</v>
      </c>
      <c r="AJ151" s="132">
        <f>SUMIF(V$7:AG$7,AJ$8,V151:AG151)</f>
        <v>0</v>
      </c>
      <c r="AK151" s="132">
        <f>SUMIF(V$7:AG$7,AK$8,V151:AG151)</f>
        <v>0</v>
      </c>
      <c r="AL151" s="132">
        <f>SUMIF(V$7:AG$7,AL$8,V151:AG151)</f>
        <v>0</v>
      </c>
      <c r="AM151" s="150">
        <f>(((AM148+AM108)+AM128)+AM150)</f>
        <v>460429.91439195018</v>
      </c>
      <c r="AN151" s="110">
        <f t="shared" si="149"/>
        <v>0</v>
      </c>
      <c r="AO151" s="132">
        <f t="shared" ref="AO151:AZ151" si="204">(((AO148+AO108)+AO128)+AO150)</f>
        <v>167208.01390192006</v>
      </c>
      <c r="AP151" s="132">
        <f t="shared" si="204"/>
        <v>162052.22947034001</v>
      </c>
      <c r="AQ151" s="132">
        <f t="shared" si="204"/>
        <v>226627.31855330011</v>
      </c>
      <c r="AR151" s="132">
        <f t="shared" si="204"/>
        <v>195793.35590259993</v>
      </c>
      <c r="AS151" s="132">
        <f t="shared" si="204"/>
        <v>164470.69641739008</v>
      </c>
      <c r="AT151" s="132">
        <f t="shared" si="204"/>
        <v>178890.1513599302</v>
      </c>
      <c r="AU151" s="132">
        <f t="shared" si="204"/>
        <v>171617.49820472987</v>
      </c>
      <c r="AV151" s="132">
        <f t="shared" si="204"/>
        <v>114196.40715599006</v>
      </c>
      <c r="AW151" s="132">
        <f t="shared" si="204"/>
        <v>127015.63968629001</v>
      </c>
      <c r="AX151" s="132">
        <f t="shared" si="204"/>
        <v>257558.38621999015</v>
      </c>
      <c r="AY151" s="132">
        <f t="shared" si="204"/>
        <v>241183.21345685993</v>
      </c>
      <c r="AZ151" s="132">
        <f t="shared" si="204"/>
        <v>1755.3287407497774</v>
      </c>
      <c r="BA151" s="115"/>
      <c r="BB151" s="132">
        <f>SUMIF(AO$7:AZ$7,BB$8,AO151:AZ151)</f>
        <v>555887.56192556024</v>
      </c>
      <c r="BC151" s="132">
        <f>SUMIF(AO$7:AZ$7,BC$8,AO151:AZ151)</f>
        <v>539154.20367992017</v>
      </c>
      <c r="BD151" s="132">
        <f>SUMIF(AO$7:AZ$7,BD$8,AO151:AZ151)</f>
        <v>412829.54504700995</v>
      </c>
      <c r="BE151" s="132">
        <f>SUMIF(AO$7:AZ$7,BE$8,AO151:AZ151)</f>
        <v>500496.92841759988</v>
      </c>
      <c r="BF151" s="150">
        <f>(((BF148+BF108)+BF128)+BF150)</f>
        <v>1874214.7588746594</v>
      </c>
      <c r="BG151" s="115"/>
      <c r="BH151" s="132">
        <f t="shared" ref="BH151:BS151" si="205">(((BH148+BH108)+BH128)+BH150)</f>
        <v>301299.26445232396</v>
      </c>
      <c r="BI151" s="132">
        <f t="shared" si="205"/>
        <v>352806.72225944762</v>
      </c>
      <c r="BJ151" s="132">
        <f t="shared" si="205"/>
        <v>333166.47925320658</v>
      </c>
      <c r="BK151" s="132">
        <f t="shared" si="205"/>
        <v>320004.36302159005</v>
      </c>
      <c r="BL151" s="132">
        <f t="shared" si="205"/>
        <v>309342.94796404021</v>
      </c>
      <c r="BM151" s="132">
        <f t="shared" si="205"/>
        <v>316710.96146039007</v>
      </c>
      <c r="BN151" s="132">
        <f t="shared" si="205"/>
        <v>321857.19568804995</v>
      </c>
      <c r="BO151" s="132">
        <f t="shared" si="205"/>
        <v>313641.51955468988</v>
      </c>
      <c r="BP151" s="132">
        <f t="shared" si="205"/>
        <v>310811.89845674997</v>
      </c>
      <c r="BQ151" s="132">
        <f t="shared" si="205"/>
        <v>256230.81655577995</v>
      </c>
      <c r="BR151" s="132">
        <f t="shared" si="205"/>
        <v>260527.79755214995</v>
      </c>
      <c r="BS151" s="132">
        <f t="shared" si="205"/>
        <v>259636.61581370997</v>
      </c>
      <c r="BT151" s="115"/>
      <c r="BU151" s="132">
        <f>SUMIF(BH$7:BS$7,BU$8,BH151:BS151)</f>
        <v>987272.4659649781</v>
      </c>
      <c r="BV151" s="132">
        <f>SUMIF(BH$7:BS$7,BV$8,BH151:BS151)</f>
        <v>946058.27244602027</v>
      </c>
      <c r="BW151" s="132">
        <f>SUMIF(BH$7:BS$7,BW$8,BH151:BS151)</f>
        <v>946310.61369948974</v>
      </c>
      <c r="BX151" s="132">
        <f>SUMIF(BH$7:BS$7,BX$8,BH151:BS151)</f>
        <v>776395.2299216399</v>
      </c>
      <c r="BY151" s="150">
        <f>(((BY148+BY108)+BY128)+BY150)</f>
        <v>1183333.6589293373</v>
      </c>
      <c r="BZ151" s="110"/>
      <c r="CA151" s="132">
        <f>(((CA148+CA108)+CA128)+CA150)</f>
        <v>1653158.8208239498</v>
      </c>
      <c r="CB151" s="132">
        <f>(((CB148+CB108)+CB128)+CB150)</f>
        <v>32203719.69230425</v>
      </c>
      <c r="CC151" s="132">
        <f>(((CC148+CC108)+CC128)+CC150)</f>
        <v>0</v>
      </c>
    </row>
    <row r="152" spans="1:81" ht="15" customHeight="1" x14ac:dyDescent="0.3">
      <c r="A152" s="17" t="str">
        <f>_xll.DIMNM(pAccounts,_xll.DIMIX(pAccounts,$F152))</f>
        <v/>
      </c>
      <c r="E152" s="17">
        <v>142</v>
      </c>
      <c r="F152" s="22"/>
      <c r="G152" s="109"/>
      <c r="H152" s="109"/>
      <c r="I152" s="109"/>
      <c r="J152" s="110"/>
      <c r="K152" s="151"/>
      <c r="L152" s="109"/>
      <c r="M152" s="109"/>
      <c r="N152" s="109"/>
      <c r="O152" s="110"/>
      <c r="P152" s="109"/>
      <c r="Q152" s="109"/>
      <c r="R152" s="109"/>
      <c r="S152" s="109"/>
      <c r="T152" s="109"/>
      <c r="U152" s="110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15"/>
      <c r="AI152" s="109"/>
      <c r="AJ152" s="109"/>
      <c r="AK152" s="109"/>
      <c r="AL152" s="109"/>
      <c r="AM152" s="118"/>
      <c r="AN152" s="110">
        <f t="shared" si="149"/>
        <v>0</v>
      </c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15"/>
      <c r="BB152" s="109"/>
      <c r="BC152" s="109"/>
      <c r="BD152" s="109"/>
      <c r="BE152" s="109"/>
      <c r="BF152" s="118"/>
      <c r="BG152" s="115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5"/>
      <c r="BU152" s="109"/>
      <c r="BV152" s="109"/>
      <c r="BW152" s="109"/>
      <c r="BX152" s="109"/>
      <c r="BY152" s="118"/>
      <c r="BZ152" s="110"/>
      <c r="CA152" s="109"/>
      <c r="CB152" s="109"/>
      <c r="CC152" s="109"/>
    </row>
    <row r="153" spans="1:81" ht="15" customHeight="1" x14ac:dyDescent="0.25">
      <c r="A153" s="17" t="str">
        <f>_xll.DIMNM(pAccounts,_xll.DIMIX(pAccounts,$F153))</f>
        <v>Local EBITDA</v>
      </c>
      <c r="E153" s="17">
        <v>143</v>
      </c>
      <c r="F153" s="20" t="s">
        <v>248</v>
      </c>
      <c r="G153" s="154">
        <f>G72-G151</f>
        <v>733587.53274877672</v>
      </c>
      <c r="H153" s="154">
        <f>H72-H151</f>
        <v>1311309.8419536902</v>
      </c>
      <c r="I153" s="154">
        <f>I72-I151</f>
        <v>885515.74514528376</v>
      </c>
      <c r="J153" s="110"/>
      <c r="K153" s="153">
        <f>K72-K151</f>
        <v>724980.31054977071</v>
      </c>
      <c r="L153" s="154">
        <f>L72-L151</f>
        <v>742294.96838563285</v>
      </c>
      <c r="M153" s="154">
        <f>M72-M151</f>
        <v>583931.68377382751</v>
      </c>
      <c r="N153" s="154">
        <f>N72-N151</f>
        <v>-17314.657835862337</v>
      </c>
      <c r="O153" s="110"/>
      <c r="P153" s="154">
        <f t="shared" si="197"/>
        <v>1610496.0556950546</v>
      </c>
      <c r="Q153" s="154">
        <f t="shared" si="198"/>
        <v>1623134.8156550843</v>
      </c>
      <c r="R153" s="154">
        <f t="shared" si="199"/>
        <v>1222914.9147073224</v>
      </c>
      <c r="S153" s="152">
        <f>(S72-S151)</f>
        <v>-12638.759960030438</v>
      </c>
      <c r="T153" s="110"/>
      <c r="U153" s="110"/>
      <c r="V153" s="152">
        <f t="shared" ref="V153:AG153" si="206">V72-V151</f>
        <v>885515.74514528376</v>
      </c>
      <c r="W153" s="152">
        <f t="shared" si="206"/>
        <v>724980.31054977071</v>
      </c>
      <c r="X153" s="152">
        <f t="shared" si="206"/>
        <v>0</v>
      </c>
      <c r="Y153" s="152">
        <f t="shared" si="206"/>
        <v>0</v>
      </c>
      <c r="Z153" s="152">
        <f t="shared" si="206"/>
        <v>0</v>
      </c>
      <c r="AA153" s="152">
        <f t="shared" si="206"/>
        <v>0</v>
      </c>
      <c r="AB153" s="152">
        <f t="shared" si="206"/>
        <v>0</v>
      </c>
      <c r="AC153" s="152">
        <f t="shared" si="206"/>
        <v>0</v>
      </c>
      <c r="AD153" s="152">
        <f t="shared" si="206"/>
        <v>0</v>
      </c>
      <c r="AE153" s="152">
        <f t="shared" si="206"/>
        <v>0</v>
      </c>
      <c r="AF153" s="152">
        <f t="shared" si="206"/>
        <v>0</v>
      </c>
      <c r="AG153" s="152">
        <f t="shared" si="206"/>
        <v>0</v>
      </c>
      <c r="AH153" s="110"/>
      <c r="AI153" s="154">
        <f>AI72-AI151</f>
        <v>1610496.0556950546</v>
      </c>
      <c r="AJ153" s="154">
        <f>AJ72-AJ151</f>
        <v>0</v>
      </c>
      <c r="AK153" s="154">
        <f>AK72-AK151</f>
        <v>0</v>
      </c>
      <c r="AL153" s="154">
        <f>AL72-AL151</f>
        <v>0</v>
      </c>
      <c r="AM153" s="154">
        <f>AM72-AM151</f>
        <v>1150723.5585748302</v>
      </c>
      <c r="AN153" s="110">
        <f t="shared" si="149"/>
        <v>-459772.49712022441</v>
      </c>
      <c r="AO153" s="152">
        <f t="shared" ref="AO153:AZ153" si="207">AO72-AO151</f>
        <v>638983.23093349487</v>
      </c>
      <c r="AP153" s="152">
        <f t="shared" si="207"/>
        <v>583931.68377382751</v>
      </c>
      <c r="AQ153" s="152">
        <f t="shared" si="207"/>
        <v>689575.07447304646</v>
      </c>
      <c r="AR153" s="152">
        <f t="shared" si="207"/>
        <v>611391.93594457651</v>
      </c>
      <c r="AS153" s="152">
        <f t="shared" si="207"/>
        <v>630910.86512879794</v>
      </c>
      <c r="AT153" s="152">
        <f t="shared" si="207"/>
        <v>632067.71275416529</v>
      </c>
      <c r="AU153" s="152">
        <f t="shared" si="207"/>
        <v>858472.2566417855</v>
      </c>
      <c r="AV153" s="152">
        <f t="shared" si="207"/>
        <v>784588.57286230812</v>
      </c>
      <c r="AW153" s="152">
        <f t="shared" si="207"/>
        <v>779558.89592958859</v>
      </c>
      <c r="AX153" s="152">
        <f t="shared" si="207"/>
        <v>574271.49076867732</v>
      </c>
      <c r="AY153" s="152">
        <f t="shared" si="207"/>
        <v>733587.53274877672</v>
      </c>
      <c r="AZ153" s="152">
        <f t="shared" si="207"/>
        <v>1311309.8419536902</v>
      </c>
      <c r="BA153" s="110"/>
      <c r="BB153" s="154">
        <f>BB72-BB151</f>
        <v>1912489.9891803688</v>
      </c>
      <c r="BC153" s="154">
        <f>BC72-BC151</f>
        <v>1874370.51382754</v>
      </c>
      <c r="BD153" s="154">
        <f>BD72-BD151</f>
        <v>2422619.7254336826</v>
      </c>
      <c r="BE153" s="154">
        <f>BE72-BE151</f>
        <v>2619168.8654711442</v>
      </c>
      <c r="BF153" s="154">
        <f>BF72-BF151</f>
        <v>6698036.1202120585</v>
      </c>
      <c r="BG153" s="110"/>
      <c r="BH153" s="152">
        <f t="shared" ref="BH153:BS153" si="208">BH72-BH151</f>
        <v>880839.84726945148</v>
      </c>
      <c r="BI153" s="152">
        <f t="shared" si="208"/>
        <v>742294.96838563285</v>
      </c>
      <c r="BJ153" s="152">
        <f t="shared" si="208"/>
        <v>936346.75529753184</v>
      </c>
      <c r="BK153" s="152">
        <f t="shared" si="208"/>
        <v>1061294.899176856</v>
      </c>
      <c r="BL153" s="152">
        <f t="shared" si="208"/>
        <v>949659.98136812809</v>
      </c>
      <c r="BM153" s="152">
        <f t="shared" si="208"/>
        <v>904986.48324745125</v>
      </c>
      <c r="BN153" s="152">
        <f t="shared" si="208"/>
        <v>1153531.3853720012</v>
      </c>
      <c r="BO153" s="152">
        <f t="shared" si="208"/>
        <v>1139599.1244995506</v>
      </c>
      <c r="BP153" s="152">
        <f t="shared" si="208"/>
        <v>1102003.3459767194</v>
      </c>
      <c r="BQ153" s="152">
        <f t="shared" si="208"/>
        <v>895205.86396856117</v>
      </c>
      <c r="BR153" s="152">
        <f t="shared" si="208"/>
        <v>1013026.7479986118</v>
      </c>
      <c r="BS153" s="152">
        <f t="shared" si="208"/>
        <v>1051198.5224335194</v>
      </c>
      <c r="BT153" s="110"/>
      <c r="BU153" s="154">
        <f>BU72-BU151</f>
        <v>2559481.5709526162</v>
      </c>
      <c r="BV153" s="154">
        <f>BV72-BV151</f>
        <v>2915941.3637924353</v>
      </c>
      <c r="BW153" s="154">
        <f>BW72-BW151</f>
        <v>3395133.8558482709</v>
      </c>
      <c r="BX153" s="154">
        <f>BX72-BX151</f>
        <v>2959431.1344006918</v>
      </c>
      <c r="BY153" s="154">
        <f>BY72-BY151</f>
        <v>10580035.99809685</v>
      </c>
      <c r="BZ153" s="110"/>
      <c r="CA153" s="152">
        <f>CA72-CA151</f>
        <v>4651907.7643058896</v>
      </c>
      <c r="CB153" s="152">
        <f>CB72-CB151</f>
        <v>93265.591995093971</v>
      </c>
      <c r="CC153" s="152">
        <f>CC72-CC151</f>
        <v>0</v>
      </c>
    </row>
    <row r="154" spans="1:81" ht="15" customHeight="1" x14ac:dyDescent="0.3">
      <c r="A154" s="17" t="str">
        <f>_xll.DIMNM(pAccounts,_xll.DIMIX(pAccounts,$F154))</f>
        <v/>
      </c>
      <c r="E154" s="17">
        <v>144</v>
      </c>
      <c r="F154" s="22"/>
      <c r="G154" s="109"/>
      <c r="H154" s="109"/>
      <c r="I154" s="109"/>
      <c r="J154" s="110"/>
      <c r="K154" s="151"/>
      <c r="L154" s="109"/>
      <c r="M154" s="109"/>
      <c r="N154" s="109"/>
      <c r="O154" s="110"/>
      <c r="P154" s="109"/>
      <c r="Q154" s="109"/>
      <c r="R154" s="109"/>
      <c r="S154" s="109"/>
      <c r="T154" s="109"/>
      <c r="U154" s="110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15"/>
      <c r="AI154" s="109"/>
      <c r="AJ154" s="109"/>
      <c r="AK154" s="109"/>
      <c r="AL154" s="109"/>
      <c r="AM154" s="118"/>
      <c r="AN154" s="110">
        <f t="shared" si="149"/>
        <v>0</v>
      </c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15"/>
      <c r="BB154" s="109"/>
      <c r="BC154" s="109"/>
      <c r="BD154" s="109"/>
      <c r="BE154" s="109"/>
      <c r="BF154" s="118"/>
      <c r="BG154" s="115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  <c r="BS154" s="109"/>
      <c r="BT154" s="115"/>
      <c r="BU154" s="109"/>
      <c r="BV154" s="109"/>
      <c r="BW154" s="109"/>
      <c r="BX154" s="109"/>
      <c r="BY154" s="118"/>
      <c r="BZ154" s="110"/>
      <c r="CA154" s="109"/>
      <c r="CB154" s="109"/>
      <c r="CC154" s="109"/>
    </row>
    <row r="155" spans="1:81" ht="15" customHeight="1" x14ac:dyDescent="0.3">
      <c r="A155" s="17" t="str">
        <f>_xll.DIMNM(pAccounts,_xll.DIMIX(pAccounts,$F155))</f>
        <v>Group Overheads Shared Costs</v>
      </c>
      <c r="E155" s="17">
        <v>145</v>
      </c>
      <c r="F155" s="53" t="s">
        <v>249</v>
      </c>
      <c r="G155" s="132">
        <f>SUM(G156:G157)</f>
        <v>306131.92960795999</v>
      </c>
      <c r="H155" s="132">
        <f>SUM(H156:H157)</f>
        <v>379509.49999999994</v>
      </c>
      <c r="I155" s="132">
        <f>SUM(I156:I157)</f>
        <v>308662.27</v>
      </c>
      <c r="J155" s="110"/>
      <c r="K155" s="151">
        <f>SUM(K156:K157)</f>
        <v>316037.43000000005</v>
      </c>
      <c r="L155" s="132">
        <f>SUM(L156:L157)</f>
        <v>359687.61154230277</v>
      </c>
      <c r="M155" s="132">
        <f>SUM(M156:M157)</f>
        <v>240846.44149132</v>
      </c>
      <c r="N155" s="132">
        <f>(K155-L155)</f>
        <v>-43650.181542302715</v>
      </c>
      <c r="O155" s="110"/>
      <c r="P155" s="132">
        <f t="shared" si="197"/>
        <v>624699.70000000007</v>
      </c>
      <c r="Q155" s="132">
        <f t="shared" si="198"/>
        <v>707090.0944350966</v>
      </c>
      <c r="R155" s="132">
        <f t="shared" si="199"/>
        <v>447693.62528366002</v>
      </c>
      <c r="S155" s="132">
        <f>(P155-Q155)</f>
        <v>-82390.394435096532</v>
      </c>
      <c r="T155" s="132"/>
      <c r="U155" s="110"/>
      <c r="V155" s="132">
        <f t="shared" ref="V155:AG155" si="209">SUM(V156:V157)</f>
        <v>308662.27</v>
      </c>
      <c r="W155" s="132">
        <f t="shared" si="209"/>
        <v>316037.43000000005</v>
      </c>
      <c r="X155" s="132">
        <f t="shared" si="209"/>
        <v>0</v>
      </c>
      <c r="Y155" s="132">
        <f t="shared" si="209"/>
        <v>0</v>
      </c>
      <c r="Z155" s="132">
        <f t="shared" si="209"/>
        <v>0</v>
      </c>
      <c r="AA155" s="132">
        <f t="shared" si="209"/>
        <v>0</v>
      </c>
      <c r="AB155" s="132">
        <f t="shared" si="209"/>
        <v>0</v>
      </c>
      <c r="AC155" s="132">
        <f t="shared" si="209"/>
        <v>0</v>
      </c>
      <c r="AD155" s="132">
        <f t="shared" si="209"/>
        <v>0</v>
      </c>
      <c r="AE155" s="132">
        <f t="shared" si="209"/>
        <v>0</v>
      </c>
      <c r="AF155" s="132">
        <f t="shared" si="209"/>
        <v>0</v>
      </c>
      <c r="AG155" s="132">
        <f t="shared" si="209"/>
        <v>0</v>
      </c>
      <c r="AH155" s="115"/>
      <c r="AI155" s="132">
        <f>SUMIF(V$7:AG$7,AI$8,V155:AG155)</f>
        <v>624699.70000000007</v>
      </c>
      <c r="AJ155" s="132">
        <f>SUMIF(V$7:AG$7,AJ$8,V155:AG155)</f>
        <v>0</v>
      </c>
      <c r="AK155" s="132">
        <f>SUMIF(V$7:AG$7,AK$8,V155:AG155)</f>
        <v>0</v>
      </c>
      <c r="AL155" s="132">
        <f>SUMIF(V$7:AG$7,AL$8,V155:AG155)</f>
        <v>0</v>
      </c>
      <c r="AM155" s="150">
        <f>SUM(AM156:AM157)</f>
        <v>624699.70000000007</v>
      </c>
      <c r="AN155" s="110">
        <f t="shared" si="149"/>
        <v>0</v>
      </c>
      <c r="AO155" s="132">
        <f t="shared" ref="AO155:AZ155" si="210">SUM(AO156:AO157)</f>
        <v>206847.18379234002</v>
      </c>
      <c r="AP155" s="132">
        <f t="shared" si="210"/>
        <v>240846.44149132</v>
      </c>
      <c r="AQ155" s="132">
        <f t="shared" si="210"/>
        <v>262111.15280484001</v>
      </c>
      <c r="AR155" s="132">
        <f t="shared" si="210"/>
        <v>232927.73320992003</v>
      </c>
      <c r="AS155" s="132">
        <f t="shared" si="210"/>
        <v>252846.10904516</v>
      </c>
      <c r="AT155" s="132">
        <f t="shared" si="210"/>
        <v>269134.42355092004</v>
      </c>
      <c r="AU155" s="132">
        <f t="shared" si="210"/>
        <v>281323.28818115994</v>
      </c>
      <c r="AV155" s="132">
        <f t="shared" si="210"/>
        <v>277507.84291747998</v>
      </c>
      <c r="AW155" s="132">
        <f t="shared" si="210"/>
        <v>295524.53234468005</v>
      </c>
      <c r="AX155" s="132">
        <f t="shared" si="210"/>
        <v>297663.88731849997</v>
      </c>
      <c r="AY155" s="132">
        <f t="shared" si="210"/>
        <v>306131.92960795999</v>
      </c>
      <c r="AZ155" s="132">
        <f t="shared" si="210"/>
        <v>379509.49999999994</v>
      </c>
      <c r="BA155" s="115"/>
      <c r="BB155" s="132">
        <f>SUMIF(AO$7:AZ$7,BB$8,AO155:AZ155)</f>
        <v>709804.77808850002</v>
      </c>
      <c r="BC155" s="132">
        <f>SUMIF(AO$7:AZ$7,BC$8,AO155:AZ155)</f>
        <v>754908.26580599998</v>
      </c>
      <c r="BD155" s="132">
        <f>SUMIF(AO$7:AZ$7,BD$8,AO155:AZ155)</f>
        <v>854355.66344331997</v>
      </c>
      <c r="BE155" s="132">
        <f>SUMIF(AO$7:AZ$7,BE$8,AO155:AZ155)</f>
        <v>983305.31692646001</v>
      </c>
      <c r="BF155" s="150">
        <f>SUM(BF156:BF157)</f>
        <v>3302374.0242642802</v>
      </c>
      <c r="BG155" s="115"/>
      <c r="BH155" s="132">
        <f t="shared" ref="BH155:BS155" si="211">SUM(BH156:BH157)</f>
        <v>347402.48289279384</v>
      </c>
      <c r="BI155" s="132">
        <f t="shared" si="211"/>
        <v>359687.61154230277</v>
      </c>
      <c r="BJ155" s="132">
        <f t="shared" si="211"/>
        <v>406826.1292587978</v>
      </c>
      <c r="BK155" s="132">
        <f t="shared" si="211"/>
        <v>383183.23</v>
      </c>
      <c r="BL155" s="132">
        <f t="shared" si="211"/>
        <v>387825.77</v>
      </c>
      <c r="BM155" s="132">
        <f t="shared" si="211"/>
        <v>389145.79</v>
      </c>
      <c r="BN155" s="132">
        <f t="shared" si="211"/>
        <v>400935.80000000005</v>
      </c>
      <c r="BO155" s="132">
        <f t="shared" si="211"/>
        <v>411258.89999999997</v>
      </c>
      <c r="BP155" s="132">
        <f t="shared" si="211"/>
        <v>414308.9</v>
      </c>
      <c r="BQ155" s="132">
        <f t="shared" si="211"/>
        <v>409258.93</v>
      </c>
      <c r="BR155" s="132">
        <f t="shared" si="211"/>
        <v>406808.91000000003</v>
      </c>
      <c r="BS155" s="132">
        <f t="shared" si="211"/>
        <v>407758.9</v>
      </c>
      <c r="BT155" s="115"/>
      <c r="BU155" s="132">
        <f>SUMIF(BH$7:BS$7,BU$8,BH155:BS155)</f>
        <v>1113916.2236938945</v>
      </c>
      <c r="BV155" s="132">
        <f>SUMIF(BH$7:BS$7,BV$8,BH155:BS155)</f>
        <v>1160154.79</v>
      </c>
      <c r="BW155" s="132">
        <f>SUMIF(BH$7:BS$7,BW$8,BH155:BS155)</f>
        <v>1226503.6000000001</v>
      </c>
      <c r="BX155" s="132">
        <f>SUMIF(BH$7:BS$7,BX$8,BH155:BS155)</f>
        <v>1223826.7400000002</v>
      </c>
      <c r="BY155" s="150">
        <f>SUM(BY156:BY157)</f>
        <v>4724401.3536938941</v>
      </c>
      <c r="BZ155" s="110"/>
      <c r="CA155" s="132">
        <f>SUM(CA156:CA157)</f>
        <v>1896343.2991435605</v>
      </c>
      <c r="CB155" s="132">
        <f>SUM(CB156:CB157)</f>
        <v>1831136.8390250001</v>
      </c>
      <c r="CC155" s="132">
        <f>SUM(CC156:CC157)</f>
        <v>0</v>
      </c>
    </row>
    <row r="156" spans="1:81" ht="15" customHeight="1" outlineLevel="1" x14ac:dyDescent="0.25">
      <c r="A156" s="17" t="str">
        <f>_xll.DIMNM(pAccounts,_xll.DIMIX(pAccounts,$F156))</f>
        <v>L1_Global Technology</v>
      </c>
      <c r="B156" s="6" t="s">
        <v>250</v>
      </c>
      <c r="E156" s="17">
        <v>146</v>
      </c>
      <c r="F156" s="21" t="s">
        <v>251</v>
      </c>
      <c r="G156" s="109">
        <f>_xll.DBRW(pFact,pCompany,G$3,G$1,$F$1,$A156,"Month")</f>
        <v>81619.289607959989</v>
      </c>
      <c r="H156" s="109">
        <f>_xll.DBRW(pFact,pCompany,H$3,H$1,$F$1,$A156,"Month")</f>
        <v>91002.649999999965</v>
      </c>
      <c r="I156" s="109">
        <f>_xll.DBRW(pFact,pCompany,I$3,I$1,$F$1,$A156,"Month")</f>
        <v>102394.3</v>
      </c>
      <c r="J156" s="110"/>
      <c r="K156" s="111">
        <f>_xll.DBRW(pFact,pCompany,K$3,K$1,$F$1,$A156,"Month")</f>
        <v>93614.090000000011</v>
      </c>
      <c r="L156" s="109">
        <f>_xll.DBRW(pFact,pCompany,$K$3,L$1,$F$1,$A156,"Month")</f>
        <v>113184.62336958243</v>
      </c>
      <c r="M156" s="109">
        <f>_xll.DBRW(pFact,pCompany,M$3,M$1,$F$1,$A156,"Month")</f>
        <v>73422.191491320002</v>
      </c>
      <c r="N156" s="109">
        <f>(K156-L156)</f>
        <v>-19570.533369582423</v>
      </c>
      <c r="O156" s="110"/>
      <c r="P156" s="109">
        <f t="shared" si="197"/>
        <v>196008.39</v>
      </c>
      <c r="Q156" s="109">
        <f t="shared" si="198"/>
        <v>230900.27252884663</v>
      </c>
      <c r="R156" s="109">
        <f t="shared" si="199"/>
        <v>133094.86528366001</v>
      </c>
      <c r="S156" s="109">
        <f>(P156-Q156)</f>
        <v>-34891.882528846618</v>
      </c>
      <c r="T156" s="109"/>
      <c r="U156" s="110"/>
      <c r="V156" s="109">
        <f>_xll.DBRW(pFact,pCompany,V$3,V$1,$F$1,$A156,"Month")</f>
        <v>102394.3</v>
      </c>
      <c r="W156" s="109">
        <f>_xll.DBRW(pFact,pCompany,W$3,W$1,$F$1,$A156,"Month")</f>
        <v>93614.090000000011</v>
      </c>
      <c r="X156" s="109">
        <f>_xll.DBRW(pFact,pCompany,X$3,X$1,$F$1,$A156,"Month")</f>
        <v>0</v>
      </c>
      <c r="Y156" s="109">
        <f>_xll.DBRW(pFact,pCompany,Y$3,Y$1,$F$1,$A156,"Month")</f>
        <v>0</v>
      </c>
      <c r="Z156" s="109">
        <f>_xll.DBRW(pFact,pCompany,Z$3,Z$1,$F$1,$A156,"Month")</f>
        <v>0</v>
      </c>
      <c r="AA156" s="109">
        <f>_xll.DBRW(pFact,pCompany,AA$3,AA$1,$F$1,$A156,"Month")</f>
        <v>0</v>
      </c>
      <c r="AB156" s="109">
        <f>_xll.DBRW(pFact,pCompany,AB$3,AB$1,$F$1,$A156,"Month")</f>
        <v>0</v>
      </c>
      <c r="AC156" s="109">
        <f>_xll.DBRW(pFact,pCompany,AC$3,AC$1,$F$1,$A156,"Month")</f>
        <v>0</v>
      </c>
      <c r="AD156" s="109">
        <f>_xll.DBRW(pFact,pCompany,AD$3,AD$1,$F$1,$A156,"Month")</f>
        <v>0</v>
      </c>
      <c r="AE156" s="109">
        <f>_xll.DBRW(pFact,pCompany,AE$3,AE$1,$F$1,$A156,"Month")</f>
        <v>0</v>
      </c>
      <c r="AF156" s="109">
        <f>_xll.DBRW(pFact,pCompany,AF$3,AF$1,$F$1,$A156,"Month")</f>
        <v>0</v>
      </c>
      <c r="AG156" s="109">
        <f>_xll.DBRW(pFact,pCompany,AG$3,AG$1,$F$1,$A156,"Month")</f>
        <v>0</v>
      </c>
      <c r="AH156" s="109"/>
      <c r="AI156" s="109">
        <f>SUMIF(V$7:AG$7,AI$8,V156:AG156)</f>
        <v>196008.39</v>
      </c>
      <c r="AJ156" s="109">
        <f>SUMIF(V$7:AG$7,AJ$8,V156:AG156)</f>
        <v>0</v>
      </c>
      <c r="AK156" s="109">
        <f>SUMIF(V$7:AG$7,AK$8,V156:AG156)</f>
        <v>0</v>
      </c>
      <c r="AL156" s="109">
        <f>SUMIF(V$7:AG$7,AL$8,V156:AG156)</f>
        <v>0</v>
      </c>
      <c r="AM156" s="111">
        <f>SUM(AI156:AL156)</f>
        <v>196008.39</v>
      </c>
      <c r="AN156" s="110">
        <f t="shared" si="149"/>
        <v>0</v>
      </c>
      <c r="AO156" s="109">
        <f>_xll.DBRW(pFact,pCompany,AO$3,AO$1,$F$1,$A156,"Month")</f>
        <v>59672.67379234</v>
      </c>
      <c r="AP156" s="109">
        <f>_xll.DBRW(pFact,pCompany,AP$3,AP$1,$F$1,$A156,"Month")</f>
        <v>73422.191491320002</v>
      </c>
      <c r="AQ156" s="109">
        <f>_xll.DBRW(pFact,pCompany,AQ$3,AQ$1,$F$1,$A156,"Month")</f>
        <v>69160.472804839999</v>
      </c>
      <c r="AR156" s="109">
        <f>_xll.DBRW(pFact,pCompany,AR$3,AR$1,$F$1,$A156,"Month")</f>
        <v>66215.593209920014</v>
      </c>
      <c r="AS156" s="109">
        <f>_xll.DBRW(pFact,pCompany,AS$3,AS$1,$F$1,$A156,"Month")</f>
        <v>58787.039045159996</v>
      </c>
      <c r="AT156" s="109">
        <f>_xll.DBRW(pFact,pCompany,AT$3,AT$1,$F$1,$A156,"Month")</f>
        <v>87568.353550920016</v>
      </c>
      <c r="AU156" s="109">
        <f>_xll.DBRW(pFact,pCompany,AU$3,AU$1,$F$1,$A156,"Month")</f>
        <v>83035.01818115999</v>
      </c>
      <c r="AV156" s="109">
        <f>_xll.DBRW(pFact,pCompany,AV$3,AV$1,$F$1,$A156,"Month")</f>
        <v>85268.072917480007</v>
      </c>
      <c r="AW156" s="109">
        <f>_xll.DBRW(pFact,pCompany,AW$3,AW$1,$F$1,$A156,"Month")</f>
        <v>92645.73234468</v>
      </c>
      <c r="AX156" s="109">
        <f>_xll.DBRW(pFact,pCompany,AX$3,AX$1,$F$1,$A156,"Month")</f>
        <v>108616.9473185</v>
      </c>
      <c r="AY156" s="109">
        <f>_xll.DBRW(pFact,pCompany,AY$3,AY$1,$F$1,$A156,"Month")</f>
        <v>81619.289607959989</v>
      </c>
      <c r="AZ156" s="109">
        <f>_xll.DBRW(pFact,pCompany,AZ$3,AZ$1,$F$1,$A156,"Month")</f>
        <v>91002.649999999965</v>
      </c>
      <c r="BA156" s="109"/>
      <c r="BB156" s="109">
        <f>SUMIF(AO$7:AZ$7,BB$8,AO156:AZ156)</f>
        <v>202255.33808850002</v>
      </c>
      <c r="BC156" s="109">
        <f>SUMIF(AO$7:AZ$7,BC$8,AO156:AZ156)</f>
        <v>212570.98580600001</v>
      </c>
      <c r="BD156" s="109">
        <f>SUMIF(AO$7:AZ$7,BD$8,AO156:AZ156)</f>
        <v>260948.82344332</v>
      </c>
      <c r="BE156" s="109">
        <f>SUMIF(AO$7:AZ$7,BE$8,AO156:AZ156)</f>
        <v>281238.88692645996</v>
      </c>
      <c r="BF156" s="111">
        <f>SUM(BB156:BE156)</f>
        <v>957014.03426428</v>
      </c>
      <c r="BG156" s="109"/>
      <c r="BH156" s="109">
        <f>_xll.DBRW(pFact,pCompany,BH$3,BH$1,$F$1,$A156,"Month")</f>
        <v>117715.6491592642</v>
      </c>
      <c r="BI156" s="109">
        <f>_xll.DBRW(pFact,pCompany,BI$3,BI$1,$F$1,$A156,"Month")</f>
        <v>113184.62336958243</v>
      </c>
      <c r="BJ156" s="109">
        <f>_xll.DBRW(pFact,pCompany,BJ$3,BJ$1,$F$1,$A156,"Month")</f>
        <v>142211.69874777662</v>
      </c>
      <c r="BK156" s="109">
        <f>_xll.DBRW(pFact,pCompany,BK$3,BK$1,$F$1,$A156,"Month")</f>
        <v>131544.36000000002</v>
      </c>
      <c r="BL156" s="109">
        <f>_xll.DBRW(pFact,pCompany,BL$3,BL$1,$F$1,$A156,"Month")</f>
        <v>132036.90000000002</v>
      </c>
      <c r="BM156" s="109">
        <f>_xll.DBRW(pFact,pCompany,BM$3,BM$1,$F$1,$A156,"Month")</f>
        <v>132006.94</v>
      </c>
      <c r="BN156" s="109">
        <f>_xll.DBRW(pFact,pCompany,BN$3,BN$1,$F$1,$A156,"Month")</f>
        <v>132006.92000000001</v>
      </c>
      <c r="BO156" s="109">
        <f>_xll.DBRW(pFact,pCompany,BO$3,BO$1,$F$1,$A156,"Month")</f>
        <v>144380.04999999999</v>
      </c>
      <c r="BP156" s="109">
        <f>_xll.DBRW(pFact,pCompany,BP$3,BP$1,$F$1,$A156,"Month")</f>
        <v>143380.02999999997</v>
      </c>
      <c r="BQ156" s="109">
        <f>_xll.DBRW(pFact,pCompany,BQ$3,BQ$1,$F$1,$A156,"Month")</f>
        <v>140380.04999999999</v>
      </c>
      <c r="BR156" s="109">
        <f>_xll.DBRW(pFact,pCompany,BR$3,BR$1,$F$1,$A156,"Month")</f>
        <v>140380.04999999999</v>
      </c>
      <c r="BS156" s="109">
        <f>_xll.DBRW(pFact,pCompany,BS$3,BS$1,$F$1,$A156,"Month")</f>
        <v>140380.04999999999</v>
      </c>
      <c r="BT156" s="109"/>
      <c r="BU156" s="109">
        <f>SUMIF(BH$7:BS$7,BU$8,BH156:BS156)</f>
        <v>373111.97127662326</v>
      </c>
      <c r="BV156" s="109">
        <f>SUMIF(BH$7:BS$7,BV$8,BH156:BS156)</f>
        <v>395588.2</v>
      </c>
      <c r="BW156" s="109">
        <f>SUMIF(BH$7:BS$7,BW$8,BH156:BS156)</f>
        <v>419766.99999999994</v>
      </c>
      <c r="BX156" s="109">
        <f>SUMIF(BH$7:BS$7,BX$8,BH156:BS156)</f>
        <v>421140.14999999997</v>
      </c>
      <c r="BY156" s="111">
        <f>SUM(BU156:BX156)</f>
        <v>1609607.3212766231</v>
      </c>
      <c r="BZ156" s="109"/>
      <c r="CA156" s="109">
        <f>_xll.DBRW(pFact,pCompany,CA$3,CA$1,$F$1,$A156,"Month")</f>
        <v>595829.54914356</v>
      </c>
      <c r="CB156" s="109">
        <f>_xll.DBRW(pFact,pCompany,CB$3,CB$1,$F$1,$A156,"Month")</f>
        <v>1003410.094622</v>
      </c>
      <c r="CC156" s="109">
        <f>_xll.DBRW(pFact,pCompany,CC$3,CC$1,$F$1,$A156,"Month")</f>
        <v>0</v>
      </c>
    </row>
    <row r="157" spans="1:81" ht="15" customHeight="1" outlineLevel="1" x14ac:dyDescent="0.25">
      <c r="A157" s="17" t="str">
        <f>_xll.DIMNM(pAccounts,_xll.DIMIX(pAccounts,$F157))</f>
        <v>L1_Group Administration</v>
      </c>
      <c r="B157" s="6" t="s">
        <v>252</v>
      </c>
      <c r="E157" s="17">
        <v>147</v>
      </c>
      <c r="F157" s="21" t="s">
        <v>253</v>
      </c>
      <c r="G157" s="109">
        <f>_xll.DBRW(pFact,pCompany,G$3,G$1,$F$1,$A157,"Month")</f>
        <v>224512.64000000001</v>
      </c>
      <c r="H157" s="109">
        <f>_xll.DBRW(pFact,pCompany,H$3,H$1,$F$1,$A157,"Month")</f>
        <v>288506.84999999998</v>
      </c>
      <c r="I157" s="109">
        <f>_xll.DBRW(pFact,pCompany,I$3,I$1,$F$1,$A157,"Month")</f>
        <v>206267.97</v>
      </c>
      <c r="J157" s="110"/>
      <c r="K157" s="111">
        <f>_xll.DBRW(pFact,pCompany,K$3,K$1,$F$1,$A157,"Month")</f>
        <v>222423.34000000003</v>
      </c>
      <c r="L157" s="109">
        <f>_xll.DBRW(pFact,pCompany,$K$3,L$1,$F$1,$A157,"Month")</f>
        <v>246502.98817272036</v>
      </c>
      <c r="M157" s="109">
        <f>_xll.DBRW(pFact,pCompany,M$3,M$1,$F$1,$A157,"Month")</f>
        <v>167424.25</v>
      </c>
      <c r="N157" s="109">
        <f>(K157-L157)</f>
        <v>-24079.648172720335</v>
      </c>
      <c r="O157" s="110"/>
      <c r="P157" s="109">
        <f t="shared" si="197"/>
        <v>428691.31000000006</v>
      </c>
      <c r="Q157" s="109">
        <f t="shared" si="198"/>
        <v>476189.82190624997</v>
      </c>
      <c r="R157" s="109">
        <f t="shared" si="199"/>
        <v>314598.76</v>
      </c>
      <c r="S157" s="109">
        <f>(P157-Q157)</f>
        <v>-47498.511906249914</v>
      </c>
      <c r="T157" s="109"/>
      <c r="U157" s="110"/>
      <c r="V157" s="109">
        <f>_xll.DBRW(pFact,pCompany,V$3,V$1,$F$1,$A157,"Month")</f>
        <v>206267.97</v>
      </c>
      <c r="W157" s="109">
        <f>_xll.DBRW(pFact,pCompany,W$3,W$1,$F$1,$A157,"Month")</f>
        <v>222423.34000000003</v>
      </c>
      <c r="X157" s="109">
        <f>_xll.DBRW(pFact,pCompany,X$3,X$1,$F$1,$A157,"Month")</f>
        <v>0</v>
      </c>
      <c r="Y157" s="109">
        <f>_xll.DBRW(pFact,pCompany,Y$3,Y$1,$F$1,$A157,"Month")</f>
        <v>0</v>
      </c>
      <c r="Z157" s="109">
        <f>_xll.DBRW(pFact,pCompany,Z$3,Z$1,$F$1,$A157,"Month")</f>
        <v>0</v>
      </c>
      <c r="AA157" s="109">
        <f>_xll.DBRW(pFact,pCompany,AA$3,AA$1,$F$1,$A157,"Month")</f>
        <v>0</v>
      </c>
      <c r="AB157" s="109">
        <f>_xll.DBRW(pFact,pCompany,AB$3,AB$1,$F$1,$A157,"Month")</f>
        <v>0</v>
      </c>
      <c r="AC157" s="109">
        <f>_xll.DBRW(pFact,pCompany,AC$3,AC$1,$F$1,$A157,"Month")</f>
        <v>0</v>
      </c>
      <c r="AD157" s="109">
        <f>_xll.DBRW(pFact,pCompany,AD$3,AD$1,$F$1,$A157,"Month")</f>
        <v>0</v>
      </c>
      <c r="AE157" s="109">
        <f>_xll.DBRW(pFact,pCompany,AE$3,AE$1,$F$1,$A157,"Month")</f>
        <v>0</v>
      </c>
      <c r="AF157" s="109">
        <f>_xll.DBRW(pFact,pCompany,AF$3,AF$1,$F$1,$A157,"Month")</f>
        <v>0</v>
      </c>
      <c r="AG157" s="109">
        <f>_xll.DBRW(pFact,pCompany,AG$3,AG$1,$F$1,$A157,"Month")</f>
        <v>0</v>
      </c>
      <c r="AH157" s="109"/>
      <c r="AI157" s="109">
        <f>SUMIF(V$7:AG$7,AI$8,V157:AG157)</f>
        <v>428691.31000000006</v>
      </c>
      <c r="AJ157" s="109">
        <f>SUMIF(V$7:AG$7,AJ$8,V157:AG157)</f>
        <v>0</v>
      </c>
      <c r="AK157" s="109">
        <f>SUMIF(V$7:AG$7,AK$8,V157:AG157)</f>
        <v>0</v>
      </c>
      <c r="AL157" s="109">
        <f>SUMIF(V$7:AG$7,AL$8,V157:AG157)</f>
        <v>0</v>
      </c>
      <c r="AM157" s="111">
        <f>SUM(AI157:AL157)</f>
        <v>428691.31000000006</v>
      </c>
      <c r="AN157" s="110">
        <f t="shared" si="149"/>
        <v>0</v>
      </c>
      <c r="AO157" s="109">
        <f>_xll.DBRW(pFact,pCompany,AO$3,AO$1,$F$1,$A157,"Month")</f>
        <v>147174.51</v>
      </c>
      <c r="AP157" s="109">
        <f>_xll.DBRW(pFact,pCompany,AP$3,AP$1,$F$1,$A157,"Month")</f>
        <v>167424.25</v>
      </c>
      <c r="AQ157" s="109">
        <f>_xll.DBRW(pFact,pCompany,AQ$3,AQ$1,$F$1,$A157,"Month")</f>
        <v>192950.68</v>
      </c>
      <c r="AR157" s="109">
        <f>_xll.DBRW(pFact,pCompany,AR$3,AR$1,$F$1,$A157,"Month")</f>
        <v>166712.14000000001</v>
      </c>
      <c r="AS157" s="109">
        <f>_xll.DBRW(pFact,pCompany,AS$3,AS$1,$F$1,$A157,"Month")</f>
        <v>194059.07</v>
      </c>
      <c r="AT157" s="109">
        <f>_xll.DBRW(pFact,pCompany,AT$3,AT$1,$F$1,$A157,"Month")</f>
        <v>181566.07000000004</v>
      </c>
      <c r="AU157" s="109">
        <f>_xll.DBRW(pFact,pCompany,AU$3,AU$1,$F$1,$A157,"Month")</f>
        <v>198288.26999999996</v>
      </c>
      <c r="AV157" s="109">
        <f>_xll.DBRW(pFact,pCompany,AV$3,AV$1,$F$1,$A157,"Month")</f>
        <v>192239.77</v>
      </c>
      <c r="AW157" s="109">
        <f>_xll.DBRW(pFact,pCompany,AW$3,AW$1,$F$1,$A157,"Month")</f>
        <v>202878.80000000005</v>
      </c>
      <c r="AX157" s="109">
        <f>_xll.DBRW(pFact,pCompany,AX$3,AX$1,$F$1,$A157,"Month")</f>
        <v>189046.93999999997</v>
      </c>
      <c r="AY157" s="109">
        <f>_xll.DBRW(pFact,pCompany,AY$3,AY$1,$F$1,$A157,"Month")</f>
        <v>224512.64000000001</v>
      </c>
      <c r="AZ157" s="109">
        <f>_xll.DBRW(pFact,pCompany,AZ$3,AZ$1,$F$1,$A157,"Month")</f>
        <v>288506.84999999998</v>
      </c>
      <c r="BA157" s="109"/>
      <c r="BB157" s="109">
        <f>SUMIF(AO$7:AZ$7,BB$8,AO157:AZ157)</f>
        <v>507549.44</v>
      </c>
      <c r="BC157" s="109">
        <f>SUMIF(AO$7:AZ$7,BC$8,AO157:AZ157)</f>
        <v>542337.28000000003</v>
      </c>
      <c r="BD157" s="109">
        <f>SUMIF(AO$7:AZ$7,BD$8,AO157:AZ157)</f>
        <v>593406.84</v>
      </c>
      <c r="BE157" s="109">
        <f>SUMIF(AO$7:AZ$7,BE$8,AO157:AZ157)</f>
        <v>702066.42999999993</v>
      </c>
      <c r="BF157" s="111">
        <f>SUM(BB157:BE157)</f>
        <v>2345359.9900000002</v>
      </c>
      <c r="BG157" s="109"/>
      <c r="BH157" s="109">
        <f>_xll.DBRW(pFact,pCompany,BH$3,BH$1,$F$1,$A157,"Month")</f>
        <v>229686.83373352964</v>
      </c>
      <c r="BI157" s="109">
        <f>_xll.DBRW(pFact,pCompany,BI$3,BI$1,$F$1,$A157,"Month")</f>
        <v>246502.98817272036</v>
      </c>
      <c r="BJ157" s="109">
        <f>_xll.DBRW(pFact,pCompany,BJ$3,BJ$1,$F$1,$A157,"Month")</f>
        <v>264614.43051102117</v>
      </c>
      <c r="BK157" s="109">
        <f>_xll.DBRW(pFact,pCompany,BK$3,BK$1,$F$1,$A157,"Month")</f>
        <v>251638.87</v>
      </c>
      <c r="BL157" s="109">
        <f>_xll.DBRW(pFact,pCompany,BL$3,BL$1,$F$1,$A157,"Month")</f>
        <v>255788.87000000002</v>
      </c>
      <c r="BM157" s="109">
        <f>_xll.DBRW(pFact,pCompany,BM$3,BM$1,$F$1,$A157,"Month")</f>
        <v>257138.84999999998</v>
      </c>
      <c r="BN157" s="109">
        <f>_xll.DBRW(pFact,pCompany,BN$3,BN$1,$F$1,$A157,"Month")</f>
        <v>268928.88000000006</v>
      </c>
      <c r="BO157" s="109">
        <f>_xll.DBRW(pFact,pCompany,BO$3,BO$1,$F$1,$A157,"Month")</f>
        <v>266878.84999999998</v>
      </c>
      <c r="BP157" s="109">
        <f>_xll.DBRW(pFact,pCompany,BP$3,BP$1,$F$1,$A157,"Month")</f>
        <v>270928.87000000005</v>
      </c>
      <c r="BQ157" s="109">
        <f>_xll.DBRW(pFact,pCompany,BQ$3,BQ$1,$F$1,$A157,"Month")</f>
        <v>268878.88</v>
      </c>
      <c r="BR157" s="109">
        <f>_xll.DBRW(pFact,pCompany,BR$3,BR$1,$F$1,$A157,"Month")</f>
        <v>266428.86000000004</v>
      </c>
      <c r="BS157" s="109">
        <f>_xll.DBRW(pFact,pCompany,BS$3,BS$1,$F$1,$A157,"Month")</f>
        <v>267378.85000000003</v>
      </c>
      <c r="BT157" s="109"/>
      <c r="BU157" s="109">
        <f>SUMIF(BH$7:BS$7,BU$8,BH157:BS157)</f>
        <v>740804.25241727114</v>
      </c>
      <c r="BV157" s="109">
        <f>SUMIF(BH$7:BS$7,BV$8,BH157:BS157)</f>
        <v>764566.59</v>
      </c>
      <c r="BW157" s="109">
        <f>SUMIF(BH$7:BS$7,BW$8,BH157:BS157)</f>
        <v>806736.60000000009</v>
      </c>
      <c r="BX157" s="109">
        <f>SUMIF(BH$7:BS$7,BX$8,BH157:BS157)</f>
        <v>802686.59000000008</v>
      </c>
      <c r="BY157" s="111">
        <f>SUM(BU157:BX157)</f>
        <v>3114794.0324172713</v>
      </c>
      <c r="BZ157" s="109"/>
      <c r="CA157" s="109">
        <f>_xll.DBRW(pFact,pCompany,CA$3,CA$1,$F$1,$A157,"Month")</f>
        <v>1300513.7500000005</v>
      </c>
      <c r="CB157" s="109">
        <f>_xll.DBRW(pFact,pCompany,CB$3,CB$1,$F$1,$A157,"Month")</f>
        <v>827726.74440300011</v>
      </c>
      <c r="CC157" s="109">
        <f>_xll.DBRW(pFact,pCompany,CC$3,CC$1,$F$1,$A157,"Month")</f>
        <v>0</v>
      </c>
    </row>
    <row r="158" spans="1:81" ht="15" customHeight="1" x14ac:dyDescent="0.3">
      <c r="A158" s="17" t="str">
        <f>_xll.DIMNM(pAccounts,_xll.DIMIX(pAccounts,$F158))</f>
        <v/>
      </c>
      <c r="E158" s="17">
        <v>148</v>
      </c>
      <c r="G158" s="109"/>
      <c r="H158" s="109"/>
      <c r="I158" s="109"/>
      <c r="J158" s="110"/>
      <c r="K158" s="117"/>
      <c r="L158" s="109"/>
      <c r="M158" s="109"/>
      <c r="N158" s="109"/>
      <c r="O158" s="110"/>
      <c r="P158" s="109"/>
      <c r="Q158" s="109"/>
      <c r="R158" s="109"/>
      <c r="S158" s="109"/>
      <c r="T158" s="109"/>
      <c r="U158" s="110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15"/>
      <c r="AI158" s="109"/>
      <c r="AJ158" s="109"/>
      <c r="AK158" s="109"/>
      <c r="AL158" s="109"/>
      <c r="AM158" s="118"/>
      <c r="AN158" s="110">
        <f t="shared" si="149"/>
        <v>0</v>
      </c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15"/>
      <c r="BB158" s="109"/>
      <c r="BC158" s="109"/>
      <c r="BD158" s="109"/>
      <c r="BE158" s="109"/>
      <c r="BF158" s="118"/>
      <c r="BG158" s="115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  <c r="BS158" s="109"/>
      <c r="BT158" s="115"/>
      <c r="BU158" s="109"/>
      <c r="BV158" s="109"/>
      <c r="BW158" s="109"/>
      <c r="BX158" s="109"/>
      <c r="BY158" s="118"/>
      <c r="BZ158" s="110"/>
      <c r="CA158" s="109"/>
      <c r="CB158" s="109"/>
      <c r="CC158" s="109"/>
    </row>
    <row r="159" spans="1:81" ht="15" customHeight="1" collapsed="1" x14ac:dyDescent="0.25">
      <c r="A159" s="17" t="str">
        <f>_xll.DIMNM(pAccounts,_xll.DIMIX(pAccounts,$F159))</f>
        <v>Total Costs</v>
      </c>
      <c r="E159" s="17">
        <v>149</v>
      </c>
      <c r="F159" s="53" t="s">
        <v>254</v>
      </c>
      <c r="G159" s="109">
        <f>_xll.DBRW(pFact,pCompany,G$3,G$1,$F$1,$A159,"Month")</f>
        <v>547315.14306481997</v>
      </c>
      <c r="H159" s="109">
        <f>_xll.DBRW(pFact,pCompany,H$3,H$1,$F$1,$A159,"Month")</f>
        <v>381264.8287407498</v>
      </c>
      <c r="I159" s="109">
        <f>_xll.DBRW(pFact,pCompany,I$3,I$1,$F$1,$A159,"Month")</f>
        <v>517997.18181766011</v>
      </c>
      <c r="J159" s="110"/>
      <c r="K159" s="111">
        <f>_xll.DBRW(pFact,pCompany,K$3,K$1,$F$1,$A159,"Month")</f>
        <v>567132.4325742902</v>
      </c>
      <c r="L159" s="109">
        <f>_xll.DBRW(pFact,pCompany,$K$3,L$1,$F$1,$A159,"Month")</f>
        <v>713160.96540975047</v>
      </c>
      <c r="M159" s="109">
        <f>_xll.DBRW(pFact,pCompany,M$3,M$1,$F$1,$A159,"Month")</f>
        <v>402898.67096165998</v>
      </c>
      <c r="N159" s="109">
        <f>(K159-L159)</f>
        <v>-146028.53283546027</v>
      </c>
      <c r="O159" s="110"/>
      <c r="P159" s="109">
        <f t="shared" si="197"/>
        <v>1085129.6143919504</v>
      </c>
      <c r="Q159" s="109">
        <f t="shared" si="198"/>
        <v>1362529.344362868</v>
      </c>
      <c r="R159" s="109">
        <f t="shared" si="199"/>
        <v>776953.86865592003</v>
      </c>
      <c r="S159" s="109">
        <f>(P159-Q159)</f>
        <v>-277399.72997091757</v>
      </c>
      <c r="T159" s="109"/>
      <c r="U159" s="110"/>
      <c r="V159" s="109">
        <f>_xll.DBRW(pFact,pCompany,V$3,V$1,$F$1,$A159,"Month")</f>
        <v>517997.18181766011</v>
      </c>
      <c r="W159" s="109">
        <f>_xll.DBRW(pFact,pCompany,W$3,W$1,$F$1,$A159,"Month")</f>
        <v>567132.4325742902</v>
      </c>
      <c r="X159" s="109">
        <f>_xll.DBRW(pFact,pCompany,X$3,X$1,$F$1,$A159,"Month")</f>
        <v>0</v>
      </c>
      <c r="Y159" s="109">
        <f>_xll.DBRW(pFact,pCompany,Y$3,Y$1,$F$1,$A159,"Month")</f>
        <v>0</v>
      </c>
      <c r="Z159" s="109">
        <f>_xll.DBRW(pFact,pCompany,Z$3,Z$1,$F$1,$A159,"Month")</f>
        <v>0</v>
      </c>
      <c r="AA159" s="109">
        <f>_xll.DBRW(pFact,pCompany,AA$3,AA$1,$F$1,$A159,"Month")</f>
        <v>0</v>
      </c>
      <c r="AB159" s="109">
        <f>_xll.DBRW(pFact,pCompany,AB$3,AB$1,$F$1,$A159,"Month")</f>
        <v>0</v>
      </c>
      <c r="AC159" s="109">
        <f>_xll.DBRW(pFact,pCompany,AC$3,AC$1,$F$1,$A159,"Month")</f>
        <v>0</v>
      </c>
      <c r="AD159" s="109">
        <f>_xll.DBRW(pFact,pCompany,AD$3,AD$1,$F$1,$A159,"Month")</f>
        <v>0</v>
      </c>
      <c r="AE159" s="109">
        <f>_xll.DBRW(pFact,pCompany,AE$3,AE$1,$F$1,$A159,"Month")</f>
        <v>0</v>
      </c>
      <c r="AF159" s="109">
        <f>_xll.DBRW(pFact,pCompany,AF$3,AF$1,$F$1,$A159,"Month")</f>
        <v>0</v>
      </c>
      <c r="AG159" s="109">
        <f>_xll.DBRW(pFact,pCompany,AG$3,AG$1,$F$1,$A159,"Month")</f>
        <v>0</v>
      </c>
      <c r="AH159" s="109"/>
      <c r="AI159" s="109">
        <f>SUMIF(V$7:AG$7,AI$8,V159:AG159)</f>
        <v>1085129.6143919504</v>
      </c>
      <c r="AJ159" s="109">
        <f>SUMIF(V$7:AG$7,AJ$8,V159:AG159)</f>
        <v>0</v>
      </c>
      <c r="AK159" s="109">
        <f>SUMIF(V$7:AG$7,AK$8,V159:AG159)</f>
        <v>0</v>
      </c>
      <c r="AL159" s="109">
        <f>SUMIF(V$7:AG$7,AL$8,V159:AG159)</f>
        <v>0</v>
      </c>
      <c r="AM159" s="111">
        <f>(AM151+AM155)</f>
        <v>1085129.6143919502</v>
      </c>
      <c r="AN159" s="110">
        <f t="shared" si="149"/>
        <v>0</v>
      </c>
      <c r="AO159" s="109">
        <f>_xll.DBRW(pFact,pCompany,AO$3,AO$1,$F$1,$A159,"Month")</f>
        <v>374055.1976942601</v>
      </c>
      <c r="AP159" s="109">
        <f>_xll.DBRW(pFact,pCompany,AP$3,AP$1,$F$1,$A159,"Month")</f>
        <v>402898.67096165998</v>
      </c>
      <c r="AQ159" s="109">
        <f>_xll.DBRW(pFact,pCompany,AQ$3,AQ$1,$F$1,$A159,"Month")</f>
        <v>488738.47135813994</v>
      </c>
      <c r="AR159" s="109">
        <f>_xll.DBRW(pFact,pCompany,AR$3,AR$1,$F$1,$A159,"Month")</f>
        <v>428721.08911252004</v>
      </c>
      <c r="AS159" s="109">
        <f>_xll.DBRW(pFact,pCompany,AS$3,AS$1,$F$1,$A159,"Month")</f>
        <v>417316.80546255002</v>
      </c>
      <c r="AT159" s="109">
        <f>_xll.DBRW(pFact,pCompany,AT$3,AT$1,$F$1,$A159,"Month")</f>
        <v>448024.5749108505</v>
      </c>
      <c r="AU159" s="109">
        <f>_xll.DBRW(pFact,pCompany,AU$3,AU$1,$F$1,$A159,"Month")</f>
        <v>452940.78638588981</v>
      </c>
      <c r="AV159" s="109">
        <f>_xll.DBRW(pFact,pCompany,AV$3,AV$1,$F$1,$A159,"Month")</f>
        <v>391704.25007347012</v>
      </c>
      <c r="AW159" s="109">
        <f>_xll.DBRW(pFact,pCompany,AW$3,AW$1,$F$1,$A159,"Month")</f>
        <v>422540.17203096999</v>
      </c>
      <c r="AX159" s="109">
        <f>_xll.DBRW(pFact,pCompany,AX$3,AX$1,$F$1,$A159,"Month")</f>
        <v>555222.27353849029</v>
      </c>
      <c r="AY159" s="109">
        <f>_xll.DBRW(pFact,pCompany,AY$3,AY$1,$F$1,$A159,"Month")</f>
        <v>547315.14306481997</v>
      </c>
      <c r="AZ159" s="109">
        <f>_xll.DBRW(pFact,pCompany,AZ$3,AZ$1,$F$1,$A159,"Month")</f>
        <v>381264.8287407498</v>
      </c>
      <c r="BA159" s="109"/>
      <c r="BB159" s="109">
        <f>SUMIF(AO$7:AZ$7,BB$8,AO159:AZ159)</f>
        <v>1265692.34001406</v>
      </c>
      <c r="BC159" s="109">
        <f>SUMIF(AO$7:AZ$7,BC$8,AO159:AZ159)</f>
        <v>1294062.4694859206</v>
      </c>
      <c r="BD159" s="109">
        <f>SUMIF(AO$7:AZ$7,BD$8,AO159:AZ159)</f>
        <v>1267185.2084903298</v>
      </c>
      <c r="BE159" s="109">
        <f>SUMIF(AO$7:AZ$7,BE$8,AO159:AZ159)</f>
        <v>1483802.24534406</v>
      </c>
      <c r="BF159" s="111">
        <f>(BF151+BF155)</f>
        <v>5176588.7831389401</v>
      </c>
      <c r="BG159" s="109"/>
      <c r="BH159" s="109">
        <f>_xll.DBRW(pFact,pCompany,BH$3,BH$1,$F$1,$A159,"Month")</f>
        <v>649368.37895311764</v>
      </c>
      <c r="BI159" s="109">
        <f>_xll.DBRW(pFact,pCompany,BI$3,BI$1,$F$1,$A159,"Month")</f>
        <v>713160.96540975047</v>
      </c>
      <c r="BJ159" s="109">
        <f>_xll.DBRW(pFact,pCompany,BJ$3,BJ$1,$F$1,$A159,"Month")</f>
        <v>756959.44012000458</v>
      </c>
      <c r="BK159" s="109">
        <f>_xll.DBRW(pFact,pCompany,BK$3,BK$1,$F$1,$A159,"Month")</f>
        <v>703854.22462959017</v>
      </c>
      <c r="BL159" s="109">
        <f>_xll.DBRW(pFact,pCompany,BL$3,BL$1,$F$1,$A159,"Month")</f>
        <v>697835.34957204014</v>
      </c>
      <c r="BM159" s="109">
        <f>_xll.DBRW(pFact,pCompany,BM$3,BM$1,$F$1,$A159,"Month")</f>
        <v>708386.26306838996</v>
      </c>
      <c r="BN159" s="109">
        <f>_xll.DBRW(pFact,pCompany,BN$3,BN$1,$F$1,$A159,"Month")</f>
        <v>725322.50729604997</v>
      </c>
      <c r="BO159" s="109">
        <f>_xll.DBRW(pFact,pCompany,BO$3,BO$1,$F$1,$A159,"Month")</f>
        <v>727429.93116268993</v>
      </c>
      <c r="BP159" s="109">
        <f>_xll.DBRW(pFact,pCompany,BP$3,BP$1,$F$1,$A159,"Month")</f>
        <v>727650.31006475003</v>
      </c>
      <c r="BQ159" s="109">
        <f>_xll.DBRW(pFact,pCompany,BQ$3,BQ$1,$F$1,$A159,"Month")</f>
        <v>668019.25816377986</v>
      </c>
      <c r="BR159" s="109">
        <f>_xll.DBRW(pFact,pCompany,BR$3,BR$1,$F$1,$A159,"Month")</f>
        <v>669866.3003031502</v>
      </c>
      <c r="BS159" s="109">
        <f>_xll.DBRW(pFact,pCompany,BS$3,BS$1,$F$1,$A159,"Month")</f>
        <v>669925.02742170985</v>
      </c>
      <c r="BT159" s="109"/>
      <c r="BU159" s="109">
        <f>SUMIF(BH$7:BS$7,BU$8,BH159:BS159)</f>
        <v>2119488.7844828726</v>
      </c>
      <c r="BV159" s="109">
        <f>SUMIF(BH$7:BS$7,BV$8,BH159:BS159)</f>
        <v>2110075.8372700205</v>
      </c>
      <c r="BW159" s="109">
        <f>SUMIF(BH$7:BS$7,BW$8,BH159:BS159)</f>
        <v>2180402.7485234896</v>
      </c>
      <c r="BX159" s="109">
        <f>SUMIF(BH$7:BS$7,BX$8,BH159:BS159)</f>
        <v>2007810.5858886398</v>
      </c>
      <c r="BY159" s="111">
        <f>(BY151+BY155)</f>
        <v>5907735.0126232319</v>
      </c>
      <c r="BZ159" s="109"/>
      <c r="CA159" s="109">
        <f>_xll.DBRW(pFact,pCompany,CA$3,CA$1,$F$1,$A159,"Month")</f>
        <v>3605301.9757160386</v>
      </c>
      <c r="CB159" s="109">
        <f>_xll.DBRW(pFact,pCompany,CB$3,CB$1,$F$1,$A159,"Month")</f>
        <v>34095126.299510837</v>
      </c>
      <c r="CC159" s="109">
        <f>_xll.DBRW(pFact,pCompany,CC$3,CC$1,$F$1,$A159,"Month")</f>
        <v>0</v>
      </c>
    </row>
    <row r="160" spans="1:81" ht="15" customHeight="1" x14ac:dyDescent="0.3">
      <c r="A160" s="17" t="str">
        <f>_xll.DIMNM(pAccounts,_xll.DIMIX(pAccounts,$F160))</f>
        <v/>
      </c>
      <c r="E160" s="17">
        <v>150</v>
      </c>
      <c r="G160" s="109"/>
      <c r="H160" s="109"/>
      <c r="I160" s="109"/>
      <c r="J160" s="110"/>
      <c r="K160" s="117"/>
      <c r="L160" s="109"/>
      <c r="M160" s="109"/>
      <c r="N160" s="109"/>
      <c r="O160" s="110"/>
      <c r="P160" s="109"/>
      <c r="Q160" s="109"/>
      <c r="R160" s="109"/>
      <c r="S160" s="109"/>
      <c r="T160" s="109"/>
      <c r="U160" s="110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15"/>
      <c r="AI160" s="109"/>
      <c r="AJ160" s="109"/>
      <c r="AK160" s="109"/>
      <c r="AL160" s="109"/>
      <c r="AM160" s="118"/>
      <c r="AN160" s="110">
        <f t="shared" si="149"/>
        <v>0</v>
      </c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15"/>
      <c r="BB160" s="109"/>
      <c r="BC160" s="109"/>
      <c r="BD160" s="109"/>
      <c r="BE160" s="109"/>
      <c r="BF160" s="118"/>
      <c r="BG160" s="115"/>
      <c r="BH160" s="124"/>
      <c r="BI160" s="124"/>
      <c r="BJ160" s="124"/>
      <c r="BK160" s="124"/>
      <c r="BL160" s="124"/>
      <c r="BM160" s="124"/>
      <c r="BN160" s="124"/>
      <c r="BO160" s="124"/>
      <c r="BP160" s="124"/>
      <c r="BQ160" s="124"/>
      <c r="BR160" s="124"/>
      <c r="BS160" s="124"/>
      <c r="BT160" s="115"/>
      <c r="BU160" s="109"/>
      <c r="BV160" s="109"/>
      <c r="BW160" s="109"/>
      <c r="BX160" s="109"/>
      <c r="BY160" s="118"/>
      <c r="BZ160" s="110"/>
      <c r="CA160" s="109"/>
      <c r="CB160" s="109"/>
      <c r="CC160" s="109"/>
    </row>
    <row r="161" spans="1:81" ht="15" customHeight="1" x14ac:dyDescent="0.25">
      <c r="A161" s="17" t="str">
        <f>_xll.DIMNM(pAccounts,_xll.DIMIX(pAccounts,$F161))</f>
        <v>Sustainable EBITDA</v>
      </c>
      <c r="E161" s="17">
        <v>151</v>
      </c>
      <c r="F161" s="20" t="s">
        <v>255</v>
      </c>
      <c r="G161" s="154">
        <f>_xll.DBRW(pFact,pCompany,G$3,G$1,$F$1,$A161,"Month")</f>
        <v>92633.068447198166</v>
      </c>
      <c r="H161" s="154">
        <f>_xll.DBRW(pFact,pCompany,H$3,H$1,$F$1,$A161,"Month")</f>
        <v>535694.08614984155</v>
      </c>
      <c r="I161" s="154">
        <f>_xll.DBRW(pFact,pCompany,I$3,I$1,$F$1,$A161,"Month")</f>
        <v>230645.90076628211</v>
      </c>
      <c r="J161" s="110"/>
      <c r="K161" s="153">
        <f>_xll.DBRW(pFact,pCompany,K$3,K$1,$F$1,$A161,"Month")</f>
        <v>68196.703553767758</v>
      </c>
      <c r="L161" s="154">
        <f>_xll.DBRW(pFact,pCompany,$K$3,L$1,$F$1,$A161,"Month")</f>
        <v>45857.975235332575</v>
      </c>
      <c r="M161" s="154">
        <f>_xll.DBRW(pFact,pCompany,M$3,M$1,$F$1,$A161,"Month")</f>
        <v>101226.67204550657</v>
      </c>
      <c r="N161" s="154">
        <f>(K161-L161)</f>
        <v>22338.728318435184</v>
      </c>
      <c r="O161" s="110"/>
      <c r="P161" s="154">
        <f t="shared" si="197"/>
        <v>298842.60432004987</v>
      </c>
      <c r="Q161" s="154">
        <f t="shared" si="198"/>
        <v>240233.96800398955</v>
      </c>
      <c r="R161" s="154">
        <f t="shared" si="199"/>
        <v>306650.84188565938</v>
      </c>
      <c r="S161" s="152">
        <f>(S72-S159)</f>
        <v>71084.897691065678</v>
      </c>
      <c r="T161" s="110"/>
      <c r="U161" s="110"/>
      <c r="V161" s="152">
        <f>_xll.DBRW(pFact,pCompany,V$3,V$1,$F$1,$A161,"Month")</f>
        <v>230645.90076628211</v>
      </c>
      <c r="W161" s="152">
        <f>_xll.DBRW(pFact,pCompany,W$3,W$1,$F$1,$A161,"Month")</f>
        <v>68196.703553767758</v>
      </c>
      <c r="X161" s="152">
        <f>_xll.DBRW(pFact,pCompany,X$3,X$1,$F$1,$A161,"Month")</f>
        <v>0</v>
      </c>
      <c r="Y161" s="152">
        <f>_xll.DBRW(pFact,pCompany,Y$3,Y$1,$F$1,$A161,"Month")</f>
        <v>0</v>
      </c>
      <c r="Z161" s="152">
        <f>_xll.DBRW(pFact,pCompany,Z$3,Z$1,$F$1,$A161,"Month")</f>
        <v>0</v>
      </c>
      <c r="AA161" s="152">
        <f>_xll.DBRW(pFact,pCompany,AA$3,AA$1,$F$1,$A161,"Month")</f>
        <v>0</v>
      </c>
      <c r="AB161" s="152">
        <f>_xll.DBRW(pFact,pCompany,AB$3,AB$1,$F$1,$A161,"Month")</f>
        <v>0</v>
      </c>
      <c r="AC161" s="152">
        <f>_xll.DBRW(pFact,pCompany,AC$3,AC$1,$F$1,$A161,"Month")</f>
        <v>0</v>
      </c>
      <c r="AD161" s="152">
        <f>_xll.DBRW(pFact,pCompany,AD$3,AD$1,$F$1,$A161,"Month")</f>
        <v>0</v>
      </c>
      <c r="AE161" s="152">
        <f>_xll.DBRW(pFact,pCompany,AE$3,AE$1,$F$1,$A161,"Month")</f>
        <v>0</v>
      </c>
      <c r="AF161" s="152">
        <f>_xll.DBRW(pFact,pCompany,AF$3,AF$1,$F$1,$A161,"Month")</f>
        <v>0</v>
      </c>
      <c r="AG161" s="152">
        <f>_xll.DBRW(pFact,pCompany,AG$3,AG$1,$F$1,$A161,"Month")</f>
        <v>0</v>
      </c>
      <c r="AH161" s="110"/>
      <c r="AI161" s="154">
        <f>SUMIF(V$7:AG$7,AI$8,V161:AG161)</f>
        <v>298842.60432004987</v>
      </c>
      <c r="AJ161" s="154">
        <f>SUMIF(V$7:AG$7,AJ$8,V161:AG161)</f>
        <v>0</v>
      </c>
      <c r="AK161" s="154">
        <f>SUMIF(V$7:AG$7,AK$8,V161:AG161)</f>
        <v>0</v>
      </c>
      <c r="AL161" s="154">
        <f>SUMIF(V$7:AG$7,AL$8,V161:AG161)</f>
        <v>0</v>
      </c>
      <c r="AM161" s="154">
        <f>(AM72-AM159)</f>
        <v>526023.85857483023</v>
      </c>
      <c r="AN161" s="110">
        <f t="shared" si="149"/>
        <v>227181.25425478036</v>
      </c>
      <c r="AO161" s="152">
        <f>_xll.DBRW(pFact,pCompany,AO$3,AO$1,$F$1,$A161,"Month")</f>
        <v>205424.16984015284</v>
      </c>
      <c r="AP161" s="152">
        <f>_xll.DBRW(pFact,pCompany,AP$3,AP$1,$F$1,$A161,"Month")</f>
        <v>101226.67204550657</v>
      </c>
      <c r="AQ161" s="152">
        <f>_xll.DBRW(pFact,pCompany,AQ$3,AQ$1,$F$1,$A161,"Month")</f>
        <v>134943.87959420346</v>
      </c>
      <c r="AR161" s="152">
        <f>_xll.DBRW(pFact,pCompany,AR$3,AR$1,$F$1,$A161,"Month")</f>
        <v>111024.51574065865</v>
      </c>
      <c r="AS161" s="152">
        <f>_xll.DBRW(pFact,pCompany,AS$3,AS$1,$F$1,$A161,"Month")</f>
        <v>93629.338937638357</v>
      </c>
      <c r="AT161" s="152">
        <f>_xll.DBRW(pFact,pCompany,AT$3,AT$1,$F$1,$A161,"Month")</f>
        <v>65959.378836244621</v>
      </c>
      <c r="AU161" s="152">
        <f>_xll.DBRW(pFact,pCompany,AU$3,AU$1,$F$1,$A161,"Month")</f>
        <v>266089.94006862585</v>
      </c>
      <c r="AV161" s="152">
        <f>_xll.DBRW(pFact,pCompany,AV$3,AV$1,$F$1,$A161,"Month")</f>
        <v>171531.21294989705</v>
      </c>
      <c r="AW161" s="152">
        <f>_xll.DBRW(pFact,pCompany,AW$3,AW$1,$F$1,$A161,"Month")</f>
        <v>175089.61704490412</v>
      </c>
      <c r="AX161" s="152">
        <f>_xll.DBRW(pFact,pCompany,AX$3,AX$1,$F$1,$A161,"Month")</f>
        <v>-52599.585719824667</v>
      </c>
      <c r="AY161" s="152">
        <f>_xll.DBRW(pFact,pCompany,AY$3,AY$1,$F$1,$A161,"Month")</f>
        <v>92633.068447198166</v>
      </c>
      <c r="AZ161" s="152">
        <f>_xll.DBRW(pFact,pCompany,AZ$3,AZ$1,$F$1,$A161,"Month")</f>
        <v>535694.08614984155</v>
      </c>
      <c r="BA161" s="110"/>
      <c r="BB161" s="154">
        <f>SUMIF(AO$7:AZ$7,BB$8,AO161:AZ161)</f>
        <v>441594.72147986281</v>
      </c>
      <c r="BC161" s="154">
        <f>SUMIF(AO$7:AZ$7,BC$8,AO161:AZ161)</f>
        <v>270613.23351454164</v>
      </c>
      <c r="BD161" s="154">
        <f>SUMIF(AO$7:AZ$7,BD$8,AO161:AZ161)</f>
        <v>612710.77006342704</v>
      </c>
      <c r="BE161" s="154">
        <f>SUMIF(AO$7:AZ$7,BE$8,AO161:AZ161)</f>
        <v>575727.56887721503</v>
      </c>
      <c r="BF161" s="154">
        <f>(BF72-BF159)</f>
        <v>3395662.0959477779</v>
      </c>
      <c r="BG161" s="110"/>
      <c r="BH161" s="152">
        <f>_xll.DBRW(pFact,pCompany,BH$3,BH$1,$F$1,$A161,"Month")</f>
        <v>194375.99276865699</v>
      </c>
      <c r="BI161" s="152">
        <f>_xll.DBRW(pFact,pCompany,BI$3,BI$1,$F$1,$A161,"Month")</f>
        <v>45857.975235332575</v>
      </c>
      <c r="BJ161" s="152">
        <f>_xll.DBRW(pFact,pCompany,BJ$3,BJ$1,$F$1,$A161,"Month")</f>
        <v>149592.97443073156</v>
      </c>
      <c r="BK161" s="152">
        <f>_xll.DBRW(pFact,pCompany,BK$3,BK$1,$F$1,$A161,"Month")</f>
        <v>300719.48756885697</v>
      </c>
      <c r="BL161" s="152">
        <f>_xll.DBRW(pFact,pCompany,BL$3,BL$1,$F$1,$A161,"Month")</f>
        <v>179550.4397601262</v>
      </c>
      <c r="BM161" s="152">
        <f>_xll.DBRW(pFact,pCompany,BM$3,BM$1,$F$1,$A161,"Month")</f>
        <v>130111.24163945261</v>
      </c>
      <c r="BN161" s="152">
        <f>_xll.DBRW(pFact,pCompany,BN$3,BN$1,$F$1,$A161,"Month")</f>
        <v>354798.89376399963</v>
      </c>
      <c r="BO161" s="152">
        <f>_xll.DBRW(pFact,pCompany,BO$3,BO$1,$F$1,$A161,"Month")</f>
        <v>319927.94289155048</v>
      </c>
      <c r="BP161" s="152">
        <f>_xll.DBRW(pFact,pCompany,BP$3,BP$1,$F$1,$A161,"Month")</f>
        <v>275923.60436871956</v>
      </c>
      <c r="BQ161" s="152">
        <f>_xll.DBRW(pFact,pCompany,BQ$3,BQ$1,$F$1,$A161,"Month")</f>
        <v>78900.57236056072</v>
      </c>
      <c r="BR161" s="152">
        <f>_xll.DBRW(pFact,pCompany,BR$3,BR$1,$F$1,$A161,"Month")</f>
        <v>201277.95524761057</v>
      </c>
      <c r="BS161" s="152">
        <f>_xll.DBRW(pFact,pCompany,BS$3,BS$1,$F$1,$A161,"Month")</f>
        <v>237187.50082552069</v>
      </c>
      <c r="BT161" s="110"/>
      <c r="BU161" s="154">
        <f>SUMIF(BH$7:BS$7,BU$8,BH161:BS161)</f>
        <v>389826.9424347211</v>
      </c>
      <c r="BV161" s="154">
        <f>SUMIF(BH$7:BS$7,BV$8,BH161:BS161)</f>
        <v>610381.16896843584</v>
      </c>
      <c r="BW161" s="154">
        <f>SUMIF(BH$7:BS$7,BW$8,BH161:BS161)</f>
        <v>950650.44102426968</v>
      </c>
      <c r="BX161" s="154">
        <f>SUMIF(BH$7:BS$7,BX$8,BH161:BS161)</f>
        <v>517366.02843369194</v>
      </c>
      <c r="BY161" s="154">
        <f>(BY72-BY159)</f>
        <v>5855634.6444029547</v>
      </c>
      <c r="BZ161" s="110"/>
      <c r="CA161" s="152">
        <f>_xll.DBRW(pFact,pCompany,CA$3,CA$1,$F$1,$A161,"Month")</f>
        <v>434576.82079646015</v>
      </c>
      <c r="CB161" s="152">
        <f>_xll.DBRW(pFact,pCompany,CB$3,CB$1,$F$1,$A161,"Month")</f>
        <v>-1038321.7852114948</v>
      </c>
      <c r="CC161" s="152">
        <f>_xll.DBRW(pFact,pCompany,CC$3,CC$1,$F$1,$A161,"Month")</f>
        <v>0</v>
      </c>
    </row>
    <row r="162" spans="1:81" ht="15" customHeight="1" x14ac:dyDescent="0.3">
      <c r="A162" s="17" t="str">
        <f>_xll.DIMNM(pAccounts,_xll.DIMIX(pAccounts,$F162))</f>
        <v/>
      </c>
      <c r="E162" s="17">
        <v>152</v>
      </c>
      <c r="G162" s="109"/>
      <c r="H162" s="109"/>
      <c r="I162" s="109"/>
      <c r="J162" s="110"/>
      <c r="K162" s="117"/>
      <c r="L162" s="109"/>
      <c r="M162" s="109"/>
      <c r="N162" s="109"/>
      <c r="O162" s="110"/>
      <c r="P162" s="109"/>
      <c r="Q162" s="109"/>
      <c r="R162" s="109"/>
      <c r="S162" s="109"/>
      <c r="T162" s="109"/>
      <c r="U162" s="110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15"/>
      <c r="AI162" s="109"/>
      <c r="AJ162" s="109"/>
      <c r="AK162" s="109"/>
      <c r="AL162" s="109"/>
      <c r="AM162" s="118"/>
      <c r="AN162" s="110">
        <f t="shared" si="149"/>
        <v>0</v>
      </c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15"/>
      <c r="BB162" s="109"/>
      <c r="BC162" s="109"/>
      <c r="BD162" s="109"/>
      <c r="BE162" s="109"/>
      <c r="BF162" s="118"/>
      <c r="BG162" s="115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  <c r="BS162" s="109"/>
      <c r="BT162" s="115"/>
      <c r="BU162" s="109"/>
      <c r="BV162" s="109"/>
      <c r="BW162" s="109"/>
      <c r="BX162" s="109"/>
      <c r="BY162" s="118"/>
      <c r="BZ162" s="110"/>
      <c r="CA162" s="109"/>
      <c r="CB162" s="109"/>
      <c r="CC162" s="109"/>
    </row>
    <row r="163" spans="1:81" ht="15" customHeight="1" x14ac:dyDescent="0.25">
      <c r="A163" s="17" t="str">
        <f>_xll.DIMNM(pAccounts,_xll.DIMIX(pAccounts,$F163))</f>
        <v>Exceptional Items &amp; Restructure</v>
      </c>
      <c r="E163" s="17">
        <v>153</v>
      </c>
      <c r="F163" s="21" t="s">
        <v>256</v>
      </c>
      <c r="G163" s="109">
        <f>_xll.DBRW(pFact,pCompany,G$3,G$1,$F$1,$A163,"Month")</f>
        <v>3532.0012689999999</v>
      </c>
      <c r="H163" s="109">
        <f>_xll.DBRW(pFact,pCompany,H$3,H$1,$F$1,$A163,"Month")</f>
        <v>11546.525</v>
      </c>
      <c r="I163" s="109">
        <f>_xll.DBRW(pFact,pCompany,I$3,I$1,$F$1,$A163,"Month")</f>
        <v>1824.5249999999999</v>
      </c>
      <c r="J163" s="110"/>
      <c r="K163" s="111">
        <f>_xll.DBRW(pFact,pCompany,K$3,K$1,$F$1,$A163,"Month")</f>
        <v>1864.7321412399999</v>
      </c>
      <c r="L163" s="109">
        <f>_xll.DBRW(pFact,pCompany,$K$3,L$1,$F$1,$A163,"Month")</f>
        <v>3239.0439999999999</v>
      </c>
      <c r="M163" s="109">
        <f>_xll.DBRW(pFact,pCompany,M$3,M$1,$F$1,$A163,"Month")</f>
        <v>2352.50437203</v>
      </c>
      <c r="N163" s="109">
        <f>(K163-L163)</f>
        <v>-1374.31185876</v>
      </c>
      <c r="O163" s="110"/>
      <c r="P163" s="109">
        <f t="shared" si="197"/>
        <v>3689.2571412399998</v>
      </c>
      <c r="Q163" s="109">
        <f t="shared" si="198"/>
        <v>6478.0879999999997</v>
      </c>
      <c r="R163" s="109">
        <f t="shared" si="199"/>
        <v>4633.8643720300006</v>
      </c>
      <c r="S163" s="109">
        <f>(P163-Q163)</f>
        <v>-2788.83085876</v>
      </c>
      <c r="T163" s="109"/>
      <c r="U163" s="110"/>
      <c r="V163" s="109">
        <f>_xll.DBRW(pFact,pCompany,V$3,V$1,$F$1,$A163,"Month")</f>
        <v>1824.5249999999999</v>
      </c>
      <c r="W163" s="109">
        <f>_xll.DBRW(pFact,pCompany,W$3,W$1,$F$1,$A163,"Month")</f>
        <v>1864.7321412399999</v>
      </c>
      <c r="X163" s="109">
        <f>_xll.DBRW(pFact,pCompany,X$3,X$1,$F$1,$A163,"Month")</f>
        <v>0</v>
      </c>
      <c r="Y163" s="109">
        <f>_xll.DBRW(pFact,pCompany,Y$3,Y$1,$F$1,$A163,"Month")</f>
        <v>0</v>
      </c>
      <c r="Z163" s="109">
        <f>_xll.DBRW(pFact,pCompany,Z$3,Z$1,$F$1,$A163,"Month")</f>
        <v>0</v>
      </c>
      <c r="AA163" s="109">
        <f>_xll.DBRW(pFact,pCompany,AA$3,AA$1,$F$1,$A163,"Month")</f>
        <v>0</v>
      </c>
      <c r="AB163" s="109">
        <f>_xll.DBRW(pFact,pCompany,AB$3,AB$1,$F$1,$A163,"Month")</f>
        <v>0</v>
      </c>
      <c r="AC163" s="109">
        <f>_xll.DBRW(pFact,pCompany,AC$3,AC$1,$F$1,$A163,"Month")</f>
        <v>0</v>
      </c>
      <c r="AD163" s="109">
        <f>_xll.DBRW(pFact,pCompany,AD$3,AD$1,$F$1,$A163,"Month")</f>
        <v>0</v>
      </c>
      <c r="AE163" s="109">
        <f>_xll.DBRW(pFact,pCompany,AE$3,AE$1,$F$1,$A163,"Month")</f>
        <v>0</v>
      </c>
      <c r="AF163" s="109">
        <f>_xll.DBRW(pFact,pCompany,AF$3,AF$1,$F$1,$A163,"Month")</f>
        <v>0</v>
      </c>
      <c r="AG163" s="109">
        <f>_xll.DBRW(pFact,pCompany,AG$3,AG$1,$F$1,$A163,"Month")</f>
        <v>0</v>
      </c>
      <c r="AH163" s="109"/>
      <c r="AI163" s="109">
        <f t="shared" ref="AI163:AI168" si="212">SUMIF(V$7:AG$7,AI$8,V163:AG163)</f>
        <v>3689.2571412399998</v>
      </c>
      <c r="AJ163" s="109">
        <f t="shared" ref="AJ163:AJ168" si="213">SUMIF(V$7:AG$7,AJ$8,V163:AG163)</f>
        <v>0</v>
      </c>
      <c r="AK163" s="109">
        <f t="shared" ref="AK163:AK168" si="214">SUMIF(V$7:AG$7,AK$8,V163:AG163)</f>
        <v>0</v>
      </c>
      <c r="AL163" s="109">
        <f t="shared" ref="AL163:AL168" si="215">SUMIF(V$7:AG$7,AL$8,V163:AG163)</f>
        <v>0</v>
      </c>
      <c r="AM163" s="111">
        <f t="shared" ref="AM163:AM170" si="216">SUM(AI163:AL163)</f>
        <v>3689.2571412399998</v>
      </c>
      <c r="AN163" s="110">
        <f t="shared" si="149"/>
        <v>0</v>
      </c>
      <c r="AO163" s="109">
        <f>_xll.DBRW(pFact,pCompany,AO$3,AO$1,$F$1,$A163,"Month")</f>
        <v>2281.36</v>
      </c>
      <c r="AP163" s="109">
        <f>_xll.DBRW(pFact,pCompany,AP$3,AP$1,$F$1,$A163,"Month")</f>
        <v>2352.50437203</v>
      </c>
      <c r="AQ163" s="109">
        <f>_xll.DBRW(pFact,pCompany,AQ$3,AQ$1,$F$1,$A163,"Month")</f>
        <v>2559.9720000000002</v>
      </c>
      <c r="AR163" s="109">
        <f>_xll.DBRW(pFact,pCompany,AR$3,AR$1,$F$1,$A163,"Month")</f>
        <v>2433.1680000000001</v>
      </c>
      <c r="AS163" s="109">
        <f>_xll.DBRW(pFact,pCompany,AS$3,AS$1,$F$1,$A163,"Month")</f>
        <v>2497.9320000000002</v>
      </c>
      <c r="AT163" s="109">
        <f>_xll.DBRW(pFact,pCompany,AT$3,AT$1,$F$1,$A163,"Month")</f>
        <v>3424.4470000000001</v>
      </c>
      <c r="AU163" s="109">
        <f>_xll.DBRW(pFact,pCompany,AU$3,AU$1,$F$1,$A163,"Month")</f>
        <v>3645.817</v>
      </c>
      <c r="AV163" s="109">
        <f>_xll.DBRW(pFact,pCompany,AV$3,AV$1,$F$1,$A163,"Month")</f>
        <v>2658.864</v>
      </c>
      <c r="AW163" s="109">
        <f>_xll.DBRW(pFact,pCompany,AW$3,AW$1,$F$1,$A163,"Month")</f>
        <v>3463.9751111799997</v>
      </c>
      <c r="AX163" s="109">
        <f>_xll.DBRW(pFact,pCompany,AX$3,AX$1,$F$1,$A163,"Month")</f>
        <v>3978.9863172999999</v>
      </c>
      <c r="AY163" s="109">
        <f>_xll.DBRW(pFact,pCompany,AY$3,AY$1,$F$1,$A163,"Month")</f>
        <v>3532.0012689999999</v>
      </c>
      <c r="AZ163" s="109">
        <f>_xll.DBRW(pFact,pCompany,AZ$3,AZ$1,$F$1,$A163,"Month")</f>
        <v>11546.525</v>
      </c>
      <c r="BA163" s="109"/>
      <c r="BB163" s="109">
        <f t="shared" ref="BB163:BB168" si="217">SUMIF(AO$7:AZ$7,BB$8,AO163:AZ163)</f>
        <v>7193.8363720300003</v>
      </c>
      <c r="BC163" s="109">
        <f t="shared" ref="BC163:BC168" si="218">SUMIF(AO$7:AZ$7,BC$8,AO163:AZ163)</f>
        <v>8355.5470000000005</v>
      </c>
      <c r="BD163" s="109">
        <f t="shared" ref="BD163:BD168" si="219">SUMIF(AO$7:AZ$7,BD$8,AO163:AZ163)</f>
        <v>9768.6561111800002</v>
      </c>
      <c r="BE163" s="109">
        <f t="shared" ref="BE163:BE168" si="220">SUMIF(AO$7:AZ$7,BE$8,AO163:AZ163)</f>
        <v>19057.512586299999</v>
      </c>
      <c r="BF163" s="111">
        <f t="shared" ref="BF163:BF168" si="221">SUM(BB163:BE163)</f>
        <v>44375.552069509999</v>
      </c>
      <c r="BG163" s="109"/>
      <c r="BH163" s="109">
        <f>_xll.DBRW(pFact,pCompany,BH$3,BH$1,$F$1,$A163,"Month")</f>
        <v>3239.0439999999999</v>
      </c>
      <c r="BI163" s="109">
        <f>_xll.DBRW(pFact,pCompany,BI$3,BI$1,$F$1,$A163,"Month")</f>
        <v>3239.0439999999999</v>
      </c>
      <c r="BJ163" s="109">
        <f>_xll.DBRW(pFact,pCompany,BJ$3,BJ$1,$F$1,$A163,"Month")</f>
        <v>3239.0439999999999</v>
      </c>
      <c r="BK163" s="109">
        <f>_xll.DBRW(pFact,pCompany,BK$3,BK$1,$F$1,$A163,"Month")</f>
        <v>3239.0439999999999</v>
      </c>
      <c r="BL163" s="109">
        <f>_xll.DBRW(pFact,pCompany,BL$3,BL$1,$F$1,$A163,"Month")</f>
        <v>3239.0439999999999</v>
      </c>
      <c r="BM163" s="109">
        <f>_xll.DBRW(pFact,pCompany,BM$3,BM$1,$F$1,$A163,"Month")</f>
        <v>3239.0439999999999</v>
      </c>
      <c r="BN163" s="109">
        <f>_xll.DBRW(pFact,pCompany,BN$3,BN$1,$F$1,$A163,"Month")</f>
        <v>809.76099999999997</v>
      </c>
      <c r="BO163" s="109">
        <f>_xll.DBRW(pFact,pCompany,BO$3,BO$1,$F$1,$A163,"Month")</f>
        <v>0</v>
      </c>
      <c r="BP163" s="109">
        <f>_xll.DBRW(pFact,pCompany,BP$3,BP$1,$F$1,$A163,"Month")</f>
        <v>0</v>
      </c>
      <c r="BQ163" s="109">
        <f>_xll.DBRW(pFact,pCompany,BQ$3,BQ$1,$F$1,$A163,"Month")</f>
        <v>0</v>
      </c>
      <c r="BR163" s="109">
        <f>_xll.DBRW(pFact,pCompany,BR$3,BR$1,$F$1,$A163,"Month")</f>
        <v>0.16228600000000001</v>
      </c>
      <c r="BS163" s="109">
        <f>_xll.DBRW(pFact,pCompany,BS$3,BS$1,$F$1,$A163,"Month")</f>
        <v>0</v>
      </c>
      <c r="BT163" s="109"/>
      <c r="BU163" s="109">
        <f t="shared" ref="BU163:BU168" si="222">SUMIF(BH$7:BS$7,BU$8,BH163:BS163)</f>
        <v>9717.1319999999996</v>
      </c>
      <c r="BV163" s="109">
        <f t="shared" ref="BV163:BV168" si="223">SUMIF(BH$7:BS$7,BV$8,BH163:BS163)</f>
        <v>9717.1319999999996</v>
      </c>
      <c r="BW163" s="109">
        <f t="shared" ref="BW163:BW168" si="224">SUMIF(BH$7:BS$7,BW$8,BH163:BS163)</f>
        <v>809.76099999999997</v>
      </c>
      <c r="BX163" s="109">
        <f t="shared" ref="BX163:BX168" si="225">SUMIF(BH$7:BS$7,BX$8,BH163:BS163)</f>
        <v>0.16228600000000001</v>
      </c>
      <c r="BY163" s="111">
        <f t="shared" ref="BY163:BY168" si="226">SUM(BU163:BX163)</f>
        <v>20244.187285999997</v>
      </c>
      <c r="BZ163" s="109"/>
      <c r="CA163" s="109">
        <f>_xll.DBRW(pFact,pCompany,CA$3,CA$1,$F$1,$A163,"Month")</f>
        <v>310736.88808070007</v>
      </c>
      <c r="CB163" s="109">
        <f>_xll.DBRW(pFact,pCompany,CB$3,CB$1,$F$1,$A163,"Month")</f>
        <v>2051761.1124399805</v>
      </c>
      <c r="CC163" s="109">
        <f>_xll.DBRW(pFact,pCompany,CC$3,CC$1,$F$1,$A163,"Month")</f>
        <v>0</v>
      </c>
    </row>
    <row r="164" spans="1:81" ht="15" customHeight="1" outlineLevel="1" x14ac:dyDescent="0.25">
      <c r="A164" s="17" t="str">
        <f>_xll.DIMNM(pAccounts,_xll.DIMIX(pAccounts,$F164))</f>
        <v>L1_Restructure</v>
      </c>
      <c r="B164" s="6" t="s">
        <v>257</v>
      </c>
      <c r="E164" s="17">
        <v>154</v>
      </c>
      <c r="F164" s="50" t="s">
        <v>258</v>
      </c>
      <c r="G164" s="119">
        <f>_xll.DBRW(pFact,pCompany,G$3,G$1,$F$1,$A164,"Month")</f>
        <v>0</v>
      </c>
      <c r="H164" s="119">
        <f>_xll.DBRW(pFact,pCompany,H$3,H$1,$F$1,$A164,"Month")</f>
        <v>0</v>
      </c>
      <c r="I164" s="119">
        <f>_xll.DBRW(pFact,pCompany,I$3,I$1,$F$1,$A164,"Month")</f>
        <v>0</v>
      </c>
      <c r="J164" s="120"/>
      <c r="K164" s="121">
        <f>_xll.DBRW(pFact,pCompany,K$3,K$1,$F$1,$A164,"Month")</f>
        <v>0</v>
      </c>
      <c r="L164" s="119">
        <f>_xll.DBRW(pFact,pCompany,$K$3,L$1,$F$1,$A164,"Month")</f>
        <v>0</v>
      </c>
      <c r="M164" s="119">
        <f>_xll.DBRW(pFact,pCompany,M$3,M$1,$F$1,$A164,"Month")</f>
        <v>0</v>
      </c>
      <c r="N164" s="119">
        <f>(K164-L164)</f>
        <v>0</v>
      </c>
      <c r="O164" s="110"/>
      <c r="P164" s="119">
        <f t="shared" si="197"/>
        <v>0</v>
      </c>
      <c r="Q164" s="119">
        <f t="shared" si="198"/>
        <v>0</v>
      </c>
      <c r="R164" s="119">
        <f t="shared" si="199"/>
        <v>0</v>
      </c>
      <c r="S164" s="119">
        <f>(P164-Q164)</f>
        <v>0</v>
      </c>
      <c r="T164" s="119"/>
      <c r="U164" s="110"/>
      <c r="V164" s="119">
        <f>_xll.DBRW(pFact,pCompany,V$3,V$1,$F$1,$A164,"Month")</f>
        <v>0</v>
      </c>
      <c r="W164" s="119">
        <f>_xll.DBRW(pFact,pCompany,W$3,W$1,$F$1,$A164,"Month")</f>
        <v>0</v>
      </c>
      <c r="X164" s="119">
        <f>_xll.DBRW(pFact,pCompany,X$3,X$1,$F$1,$A164,"Month")</f>
        <v>0</v>
      </c>
      <c r="Y164" s="119">
        <f>_xll.DBRW(pFact,pCompany,Y$3,Y$1,$F$1,$A164,"Month")</f>
        <v>0</v>
      </c>
      <c r="Z164" s="119">
        <f>_xll.DBRW(pFact,pCompany,Z$3,Z$1,$F$1,$A164,"Month")</f>
        <v>0</v>
      </c>
      <c r="AA164" s="119">
        <f>_xll.DBRW(pFact,pCompany,AA$3,AA$1,$F$1,$A164,"Month")</f>
        <v>0</v>
      </c>
      <c r="AB164" s="119">
        <f>_xll.DBRW(pFact,pCompany,AB$3,AB$1,$F$1,$A164,"Month")</f>
        <v>0</v>
      </c>
      <c r="AC164" s="119">
        <f>_xll.DBRW(pFact,pCompany,AC$3,AC$1,$F$1,$A164,"Month")</f>
        <v>0</v>
      </c>
      <c r="AD164" s="119">
        <f>_xll.DBRW(pFact,pCompany,AD$3,AD$1,$F$1,$A164,"Month")</f>
        <v>0</v>
      </c>
      <c r="AE164" s="119">
        <f>_xll.DBRW(pFact,pCompany,AE$3,AE$1,$F$1,$A164,"Month")</f>
        <v>0</v>
      </c>
      <c r="AF164" s="119">
        <f>_xll.DBRW(pFact,pCompany,AF$3,AF$1,$F$1,$A164,"Month")</f>
        <v>0</v>
      </c>
      <c r="AG164" s="119">
        <f>_xll.DBRW(pFact,pCompany,AG$3,AG$1,$F$1,$A164,"Month")</f>
        <v>0</v>
      </c>
      <c r="AH164" s="119"/>
      <c r="AI164" s="119">
        <f t="shared" si="212"/>
        <v>0</v>
      </c>
      <c r="AJ164" s="119">
        <f t="shared" si="213"/>
        <v>0</v>
      </c>
      <c r="AK164" s="119">
        <f t="shared" si="214"/>
        <v>0</v>
      </c>
      <c r="AL164" s="119">
        <f t="shared" si="215"/>
        <v>0</v>
      </c>
      <c r="AM164" s="121">
        <f t="shared" si="216"/>
        <v>0</v>
      </c>
      <c r="AN164" s="110">
        <f t="shared" si="149"/>
        <v>0</v>
      </c>
      <c r="AO164" s="119">
        <f>_xll.DBRW(pFact,pCompany,AO$3,AO$1,$F$1,$A164,"Month")</f>
        <v>0</v>
      </c>
      <c r="AP164" s="119">
        <f>_xll.DBRW(pFact,pCompany,AP$3,AP$1,$F$1,$A164,"Month")</f>
        <v>0</v>
      </c>
      <c r="AQ164" s="119">
        <f>_xll.DBRW(pFact,pCompany,AQ$3,AQ$1,$F$1,$A164,"Month")</f>
        <v>0</v>
      </c>
      <c r="AR164" s="119">
        <f>_xll.DBRW(pFact,pCompany,AR$3,AR$1,$F$1,$A164,"Month")</f>
        <v>0</v>
      </c>
      <c r="AS164" s="119">
        <f>_xll.DBRW(pFact,pCompany,AS$3,AS$1,$F$1,$A164,"Month")</f>
        <v>0</v>
      </c>
      <c r="AT164" s="119">
        <f>_xll.DBRW(pFact,pCompany,AT$3,AT$1,$F$1,$A164,"Month")</f>
        <v>0</v>
      </c>
      <c r="AU164" s="119">
        <f>_xll.DBRW(pFact,pCompany,AU$3,AU$1,$F$1,$A164,"Month")</f>
        <v>0</v>
      </c>
      <c r="AV164" s="119">
        <f>_xll.DBRW(pFact,pCompany,AV$3,AV$1,$F$1,$A164,"Month")</f>
        <v>0</v>
      </c>
      <c r="AW164" s="119">
        <f>_xll.DBRW(pFact,pCompany,AW$3,AW$1,$F$1,$A164,"Month")</f>
        <v>0</v>
      </c>
      <c r="AX164" s="119">
        <f>_xll.DBRW(pFact,pCompany,AX$3,AX$1,$F$1,$A164,"Month")</f>
        <v>0</v>
      </c>
      <c r="AY164" s="119">
        <f>_xll.DBRW(pFact,pCompany,AY$3,AY$1,$F$1,$A164,"Month")</f>
        <v>0</v>
      </c>
      <c r="AZ164" s="119">
        <f>_xll.DBRW(pFact,pCompany,AZ$3,AZ$1,$F$1,$A164,"Month")</f>
        <v>0</v>
      </c>
      <c r="BA164" s="119"/>
      <c r="BB164" s="119">
        <f t="shared" si="217"/>
        <v>0</v>
      </c>
      <c r="BC164" s="119">
        <f t="shared" si="218"/>
        <v>0</v>
      </c>
      <c r="BD164" s="119">
        <f t="shared" si="219"/>
        <v>0</v>
      </c>
      <c r="BE164" s="119">
        <f t="shared" si="220"/>
        <v>0</v>
      </c>
      <c r="BF164" s="121">
        <f t="shared" si="221"/>
        <v>0</v>
      </c>
      <c r="BG164" s="119"/>
      <c r="BH164" s="119">
        <f>_xll.DBRW(pFact,pCompany,BH$3,BH$1,$F$1,$A164,"Month")</f>
        <v>0</v>
      </c>
      <c r="BI164" s="119">
        <f>_xll.DBRW(pFact,pCompany,BI$3,BI$1,$F$1,$A164,"Month")</f>
        <v>0</v>
      </c>
      <c r="BJ164" s="119">
        <f>_xll.DBRW(pFact,pCompany,BJ$3,BJ$1,$F$1,$A164,"Month")</f>
        <v>0</v>
      </c>
      <c r="BK164" s="119">
        <f>_xll.DBRW(pFact,pCompany,BK$3,BK$1,$F$1,$A164,"Month")</f>
        <v>0</v>
      </c>
      <c r="BL164" s="119">
        <f>_xll.DBRW(pFact,pCompany,BL$3,BL$1,$F$1,$A164,"Month")</f>
        <v>0</v>
      </c>
      <c r="BM164" s="119">
        <f>_xll.DBRW(pFact,pCompany,BM$3,BM$1,$F$1,$A164,"Month")</f>
        <v>0</v>
      </c>
      <c r="BN164" s="119">
        <f>_xll.DBRW(pFact,pCompany,BN$3,BN$1,$F$1,$A164,"Month")</f>
        <v>0</v>
      </c>
      <c r="BO164" s="119">
        <f>_xll.DBRW(pFact,pCompany,BO$3,BO$1,$F$1,$A164,"Month")</f>
        <v>0</v>
      </c>
      <c r="BP164" s="119">
        <f>_xll.DBRW(pFact,pCompany,BP$3,BP$1,$F$1,$A164,"Month")</f>
        <v>0</v>
      </c>
      <c r="BQ164" s="119">
        <f>_xll.DBRW(pFact,pCompany,BQ$3,BQ$1,$F$1,$A164,"Month")</f>
        <v>0</v>
      </c>
      <c r="BR164" s="119">
        <f>_xll.DBRW(pFact,pCompany,BR$3,BR$1,$F$1,$A164,"Month")</f>
        <v>8.1143000000000007E-2</v>
      </c>
      <c r="BS164" s="119">
        <f>_xll.DBRW(pFact,pCompany,BS$3,BS$1,$F$1,$A164,"Month")</f>
        <v>0</v>
      </c>
      <c r="BT164" s="119"/>
      <c r="BU164" s="119">
        <f t="shared" si="222"/>
        <v>0</v>
      </c>
      <c r="BV164" s="119">
        <f t="shared" si="223"/>
        <v>0</v>
      </c>
      <c r="BW164" s="119">
        <f t="shared" si="224"/>
        <v>0</v>
      </c>
      <c r="BX164" s="119">
        <f t="shared" si="225"/>
        <v>8.1143000000000007E-2</v>
      </c>
      <c r="BY164" s="121">
        <f t="shared" si="226"/>
        <v>8.1143000000000007E-2</v>
      </c>
      <c r="BZ164" s="119"/>
      <c r="CA164" s="119">
        <f>_xll.DBRW(pFact,pCompany,CA$3,CA$1,$F$1,$A164,"Month")</f>
        <v>28530.162251999995</v>
      </c>
      <c r="CB164" s="119">
        <f>_xll.DBRW(pFact,pCompany,CB$3,CB$1,$F$1,$A164,"Month")</f>
        <v>53485.260000000009</v>
      </c>
      <c r="CC164" s="119">
        <f>_xll.DBRW(pFact,pCompany,CC$3,CC$1,$F$1,$A164,"Month")</f>
        <v>0</v>
      </c>
    </row>
    <row r="165" spans="1:81" ht="15" customHeight="1" outlineLevel="1" x14ac:dyDescent="0.25">
      <c r="A165" s="17" t="str">
        <f>_xll.DIMNM(pAccounts,_xll.DIMIX(pAccounts,$F165))</f>
        <v>L1_Other costs</v>
      </c>
      <c r="B165" s="6" t="s">
        <v>259</v>
      </c>
      <c r="E165" s="17">
        <v>155</v>
      </c>
      <c r="F165" s="50" t="s">
        <v>260</v>
      </c>
      <c r="G165" s="119">
        <f>_xll.DBRW(pFact,pCompany,G$3,G$1,$F$1,$A165,"Month")</f>
        <v>1080.323269</v>
      </c>
      <c r="H165" s="119">
        <f>_xll.DBRW(pFact,pCompany,H$3,H$1,$F$1,$A165,"Month")</f>
        <v>10331.049999999999</v>
      </c>
      <c r="I165" s="119">
        <f>_xll.DBRW(pFact,pCompany,I$3,I$1,$F$1,$A165,"Month")</f>
        <v>1000</v>
      </c>
      <c r="J165" s="120"/>
      <c r="K165" s="121">
        <f>_xll.DBRW(pFact,pCompany,K$3,K$1,$F$1,$A165,"Month")</f>
        <v>1087.43914124</v>
      </c>
      <c r="L165" s="119">
        <f>_xll.DBRW(pFact,pCompany,$K$3,L$1,$F$1,$A165,"Month")</f>
        <v>809.76099999999997</v>
      </c>
      <c r="M165" s="119">
        <f>_xll.DBRW(pFact,pCompany,M$3,M$1,$F$1,$A165,"Month")</f>
        <v>37.299372030000001</v>
      </c>
      <c r="N165" s="119">
        <f>(K165-L165)</f>
        <v>277.67814124000006</v>
      </c>
      <c r="O165" s="110"/>
      <c r="P165" s="119">
        <f t="shared" si="197"/>
        <v>2087.43914124</v>
      </c>
      <c r="Q165" s="119">
        <f t="shared" si="198"/>
        <v>1619.5219999999999</v>
      </c>
      <c r="R165" s="119">
        <f t="shared" si="199"/>
        <v>41.299372030000001</v>
      </c>
      <c r="S165" s="119">
        <f>(P165-Q165)</f>
        <v>467.91714124000009</v>
      </c>
      <c r="T165" s="119"/>
      <c r="U165" s="110"/>
      <c r="V165" s="119">
        <f>_xll.DBRW(pFact,pCompany,V$3,V$1,$F$1,$A165,"Month")</f>
        <v>1000</v>
      </c>
      <c r="W165" s="119">
        <f>_xll.DBRW(pFact,pCompany,W$3,W$1,$F$1,$A165,"Month")</f>
        <v>1087.43914124</v>
      </c>
      <c r="X165" s="119">
        <f>_xll.DBRW(pFact,pCompany,X$3,X$1,$F$1,$A165,"Month")</f>
        <v>0</v>
      </c>
      <c r="Y165" s="119">
        <f>_xll.DBRW(pFact,pCompany,Y$3,Y$1,$F$1,$A165,"Month")</f>
        <v>0</v>
      </c>
      <c r="Z165" s="119">
        <f>_xll.DBRW(pFact,pCompany,Z$3,Z$1,$F$1,$A165,"Month")</f>
        <v>0</v>
      </c>
      <c r="AA165" s="119">
        <f>_xll.DBRW(pFact,pCompany,AA$3,AA$1,$F$1,$A165,"Month")</f>
        <v>0</v>
      </c>
      <c r="AB165" s="119">
        <f>_xll.DBRW(pFact,pCompany,AB$3,AB$1,$F$1,$A165,"Month")</f>
        <v>0</v>
      </c>
      <c r="AC165" s="119">
        <f>_xll.DBRW(pFact,pCompany,AC$3,AC$1,$F$1,$A165,"Month")</f>
        <v>0</v>
      </c>
      <c r="AD165" s="119">
        <f>_xll.DBRW(pFact,pCompany,AD$3,AD$1,$F$1,$A165,"Month")</f>
        <v>0</v>
      </c>
      <c r="AE165" s="119">
        <f>_xll.DBRW(pFact,pCompany,AE$3,AE$1,$F$1,$A165,"Month")</f>
        <v>0</v>
      </c>
      <c r="AF165" s="119">
        <f>_xll.DBRW(pFact,pCompany,AF$3,AF$1,$F$1,$A165,"Month")</f>
        <v>0</v>
      </c>
      <c r="AG165" s="119">
        <f>_xll.DBRW(pFact,pCompany,AG$3,AG$1,$F$1,$A165,"Month")</f>
        <v>0</v>
      </c>
      <c r="AH165" s="119"/>
      <c r="AI165" s="119">
        <f t="shared" si="212"/>
        <v>2087.43914124</v>
      </c>
      <c r="AJ165" s="119">
        <f t="shared" si="213"/>
        <v>0</v>
      </c>
      <c r="AK165" s="119">
        <f t="shared" si="214"/>
        <v>0</v>
      </c>
      <c r="AL165" s="119">
        <f t="shared" si="215"/>
        <v>0</v>
      </c>
      <c r="AM165" s="121">
        <f t="shared" si="216"/>
        <v>2087.43914124</v>
      </c>
      <c r="AN165" s="110">
        <f t="shared" ref="AN165:AN167" si="227">AM165-SUM(V165:AG165)</f>
        <v>0</v>
      </c>
      <c r="AO165" s="119">
        <f>_xll.DBRW(pFact,pCompany,AO$3,AO$1,$F$1,$A165,"Month")</f>
        <v>4</v>
      </c>
      <c r="AP165" s="119">
        <f>_xll.DBRW(pFact,pCompany,AP$3,AP$1,$F$1,$A165,"Month")</f>
        <v>37.299372030000001</v>
      </c>
      <c r="AQ165" s="119">
        <f>_xll.DBRW(pFact,pCompany,AQ$3,AQ$1,$F$1,$A165,"Month")</f>
        <v>0</v>
      </c>
      <c r="AR165" s="119">
        <f>_xll.DBRW(pFact,pCompany,AR$3,AR$1,$F$1,$A165,"Month")</f>
        <v>0</v>
      </c>
      <c r="AS165" s="119">
        <f>_xll.DBRW(pFact,pCompany,AS$3,AS$1,$F$1,$A165,"Month")</f>
        <v>0</v>
      </c>
      <c r="AT165" s="119">
        <f>_xll.DBRW(pFact,pCompany,AT$3,AT$1,$F$1,$A165,"Month")</f>
        <v>1000</v>
      </c>
      <c r="AU165" s="119">
        <f>_xll.DBRW(pFact,pCompany,AU$3,AU$1,$F$1,$A165,"Month")</f>
        <v>1000</v>
      </c>
      <c r="AV165" s="119">
        <f>_xll.DBRW(pFact,pCompany,AV$3,AV$1,$F$1,$A165,"Month")</f>
        <v>0</v>
      </c>
      <c r="AW165" s="119">
        <f>_xll.DBRW(pFact,pCompany,AW$3,AW$1,$F$1,$A165,"Month")</f>
        <v>1000</v>
      </c>
      <c r="AX165" s="119">
        <f>_xll.DBRW(pFact,pCompany,AX$3,AX$1,$F$1,$A165,"Month")</f>
        <v>1514.0603173</v>
      </c>
      <c r="AY165" s="119">
        <f>_xll.DBRW(pFact,pCompany,AY$3,AY$1,$F$1,$A165,"Month")</f>
        <v>1080.323269</v>
      </c>
      <c r="AZ165" s="119">
        <f>_xll.DBRW(pFact,pCompany,AZ$3,AZ$1,$F$1,$A165,"Month")</f>
        <v>10331.049999999999</v>
      </c>
      <c r="BA165" s="119"/>
      <c r="BB165" s="119">
        <f t="shared" si="217"/>
        <v>41.299372030000001</v>
      </c>
      <c r="BC165" s="119">
        <f t="shared" si="218"/>
        <v>1000</v>
      </c>
      <c r="BD165" s="119">
        <f t="shared" si="219"/>
        <v>2000</v>
      </c>
      <c r="BE165" s="119">
        <f t="shared" si="220"/>
        <v>12925.4335863</v>
      </c>
      <c r="BF165" s="121">
        <f t="shared" si="221"/>
        <v>15966.73295833</v>
      </c>
      <c r="BG165" s="119"/>
      <c r="BH165" s="119">
        <f>_xll.DBRW(pFact,pCompany,BH$3,BH$1,$F$1,$A165,"Month")</f>
        <v>809.76099999999997</v>
      </c>
      <c r="BI165" s="119">
        <f>_xll.DBRW(pFact,pCompany,BI$3,BI$1,$F$1,$A165,"Month")</f>
        <v>809.76099999999997</v>
      </c>
      <c r="BJ165" s="119">
        <f>_xll.DBRW(pFact,pCompany,BJ$3,BJ$1,$F$1,$A165,"Month")</f>
        <v>809.76099999999997</v>
      </c>
      <c r="BK165" s="119">
        <f>_xll.DBRW(pFact,pCompany,BK$3,BK$1,$F$1,$A165,"Month")</f>
        <v>809.76099999999997</v>
      </c>
      <c r="BL165" s="119">
        <f>_xll.DBRW(pFact,pCompany,BL$3,BL$1,$F$1,$A165,"Month")</f>
        <v>809.76099999999997</v>
      </c>
      <c r="BM165" s="119">
        <f>_xll.DBRW(pFact,pCompany,BM$3,BM$1,$F$1,$A165,"Month")</f>
        <v>809.76099999999997</v>
      </c>
      <c r="BN165" s="119">
        <f>_xll.DBRW(pFact,pCompany,BN$3,BN$1,$F$1,$A165,"Month")</f>
        <v>809.76099999999997</v>
      </c>
      <c r="BO165" s="119">
        <f>_xll.DBRW(pFact,pCompany,BO$3,BO$1,$F$1,$A165,"Month")</f>
        <v>0</v>
      </c>
      <c r="BP165" s="119">
        <f>_xll.DBRW(pFact,pCompany,BP$3,BP$1,$F$1,$A165,"Month")</f>
        <v>0</v>
      </c>
      <c r="BQ165" s="119">
        <f>_xll.DBRW(pFact,pCompany,BQ$3,BQ$1,$F$1,$A165,"Month")</f>
        <v>0</v>
      </c>
      <c r="BR165" s="119">
        <f>_xll.DBRW(pFact,pCompany,BR$3,BR$1,$F$1,$A165,"Month")</f>
        <v>8.1143000000000007E-2</v>
      </c>
      <c r="BS165" s="119">
        <f>_xll.DBRW(pFact,pCompany,BS$3,BS$1,$F$1,$A165,"Month")</f>
        <v>0</v>
      </c>
      <c r="BT165" s="119"/>
      <c r="BU165" s="119">
        <f t="shared" si="222"/>
        <v>2429.2829999999999</v>
      </c>
      <c r="BV165" s="119">
        <f t="shared" si="223"/>
        <v>2429.2829999999999</v>
      </c>
      <c r="BW165" s="119">
        <f t="shared" si="224"/>
        <v>809.76099999999997</v>
      </c>
      <c r="BX165" s="119">
        <f t="shared" si="225"/>
        <v>8.1143000000000007E-2</v>
      </c>
      <c r="BY165" s="121">
        <f t="shared" si="226"/>
        <v>5668.4081429999997</v>
      </c>
      <c r="BZ165" s="119"/>
      <c r="CA165" s="119">
        <f>_xll.DBRW(pFact,pCompany,CA$3,CA$1,$F$1,$A165,"Month")</f>
        <v>275640.97618592007</v>
      </c>
      <c r="CB165" s="119">
        <f>_xll.DBRW(pFact,pCompany,CB$3,CB$1,$F$1,$A165,"Month")</f>
        <v>2068902.3753007606</v>
      </c>
      <c r="CC165" s="119">
        <f>_xll.DBRW(pFact,pCompany,CC$3,CC$1,$F$1,$A165,"Month")</f>
        <v>0</v>
      </c>
    </row>
    <row r="166" spans="1:81" ht="15" customHeight="1" outlineLevel="1" x14ac:dyDescent="0.25">
      <c r="A166" s="17" t="str">
        <f>_xll.DIMNM(pAccounts,_xll.DIMIX(pAccounts,$F166))</f>
        <v>L1_Project cost</v>
      </c>
      <c r="B166" s="6" t="s">
        <v>261</v>
      </c>
      <c r="E166" s="17">
        <v>156</v>
      </c>
      <c r="F166" s="50" t="s">
        <v>262</v>
      </c>
      <c r="G166" s="119">
        <f>_xll.DBRW(pFact,pCompany,G$3,G$1,$F$1,$A166,"Month")</f>
        <v>2451.6779999999999</v>
      </c>
      <c r="H166" s="119">
        <f>_xll.DBRW(pFact,pCompany,H$3,H$1,$F$1,$A166,"Month")</f>
        <v>2396.0250000000001</v>
      </c>
      <c r="I166" s="119">
        <f>_xll.DBRW(pFact,pCompany,I$3,I$1,$F$1,$A166,"Month")</f>
        <v>2473.5749999999998</v>
      </c>
      <c r="J166" s="120"/>
      <c r="K166" s="121">
        <f>_xll.DBRW(pFact,pCompany,K$3,K$1,$F$1,$A166,"Month")</f>
        <v>2331.8789999999999</v>
      </c>
      <c r="L166" s="119">
        <f>_xll.DBRW(pFact,pCompany,$K$3,L$1,$F$1,$A166,"Month")</f>
        <v>2429.2829999999999</v>
      </c>
      <c r="M166" s="119">
        <f>_xll.DBRW(pFact,pCompany,M$3,M$1,$F$1,$A166,"Month")</f>
        <v>2315.2049999999999</v>
      </c>
      <c r="N166" s="119">
        <f>(K166-L166)</f>
        <v>-97.403999999999996</v>
      </c>
      <c r="O166" s="110"/>
      <c r="P166" s="119">
        <f t="shared" si="197"/>
        <v>4805.4539999999997</v>
      </c>
      <c r="Q166" s="119">
        <f t="shared" si="198"/>
        <v>4858.5659999999998</v>
      </c>
      <c r="R166" s="119">
        <f t="shared" si="199"/>
        <v>4592.5650000000005</v>
      </c>
      <c r="S166" s="119">
        <f>(P166-Q166)</f>
        <v>-53.11200000000008</v>
      </c>
      <c r="T166" s="119"/>
      <c r="U166" s="110"/>
      <c r="V166" s="119">
        <f>_xll.DBRW(pFact,pCompany,V$3,V$1,$F$1,$A166,"Month")</f>
        <v>2473.5749999999998</v>
      </c>
      <c r="W166" s="119">
        <f>_xll.DBRW(pFact,pCompany,W$3,W$1,$F$1,$A166,"Month")</f>
        <v>2331.8789999999999</v>
      </c>
      <c r="X166" s="119">
        <f>_xll.DBRW(pFact,pCompany,X$3,X$1,$F$1,$A166,"Month")</f>
        <v>0</v>
      </c>
      <c r="Y166" s="119">
        <f>_xll.DBRW(pFact,pCompany,Y$3,Y$1,$F$1,$A166,"Month")</f>
        <v>0</v>
      </c>
      <c r="Z166" s="119">
        <f>_xll.DBRW(pFact,pCompany,Z$3,Z$1,$F$1,$A166,"Month")</f>
        <v>0</v>
      </c>
      <c r="AA166" s="119">
        <f>_xll.DBRW(pFact,pCompany,AA$3,AA$1,$F$1,$A166,"Month")</f>
        <v>0</v>
      </c>
      <c r="AB166" s="119">
        <f>_xll.DBRW(pFact,pCompany,AB$3,AB$1,$F$1,$A166,"Month")</f>
        <v>0</v>
      </c>
      <c r="AC166" s="119">
        <f>_xll.DBRW(pFact,pCompany,AC$3,AC$1,$F$1,$A166,"Month")</f>
        <v>0</v>
      </c>
      <c r="AD166" s="119">
        <f>_xll.DBRW(pFact,pCompany,AD$3,AD$1,$F$1,$A166,"Month")</f>
        <v>0</v>
      </c>
      <c r="AE166" s="119">
        <f>_xll.DBRW(pFact,pCompany,AE$3,AE$1,$F$1,$A166,"Month")</f>
        <v>0</v>
      </c>
      <c r="AF166" s="119">
        <f>_xll.DBRW(pFact,pCompany,AF$3,AF$1,$F$1,$A166,"Month")</f>
        <v>0</v>
      </c>
      <c r="AG166" s="119">
        <f>_xll.DBRW(pFact,pCompany,AG$3,AG$1,$F$1,$A166,"Month")</f>
        <v>0</v>
      </c>
      <c r="AH166" s="119"/>
      <c r="AI166" s="119">
        <f t="shared" si="212"/>
        <v>4805.4539999999997</v>
      </c>
      <c r="AJ166" s="119">
        <f t="shared" si="213"/>
        <v>0</v>
      </c>
      <c r="AK166" s="119">
        <f t="shared" si="214"/>
        <v>0</v>
      </c>
      <c r="AL166" s="119">
        <f t="shared" si="215"/>
        <v>0</v>
      </c>
      <c r="AM166" s="121">
        <f t="shared" si="216"/>
        <v>4805.4539999999997</v>
      </c>
      <c r="AN166" s="110">
        <f t="shared" si="227"/>
        <v>0</v>
      </c>
      <c r="AO166" s="119">
        <f>_xll.DBRW(pFact,pCompany,AO$3,AO$1,$F$1,$A166,"Month")</f>
        <v>2277.36</v>
      </c>
      <c r="AP166" s="119">
        <f>_xll.DBRW(pFact,pCompany,AP$3,AP$1,$F$1,$A166,"Month")</f>
        <v>2315.2049999999999</v>
      </c>
      <c r="AQ166" s="119">
        <f>_xll.DBRW(pFact,pCompany,AQ$3,AQ$1,$F$1,$A166,"Month")</f>
        <v>2409.9720000000002</v>
      </c>
      <c r="AR166" s="119">
        <f>_xll.DBRW(pFact,pCompany,AR$3,AR$1,$F$1,$A166,"Month")</f>
        <v>2433.1680000000001</v>
      </c>
      <c r="AS166" s="119">
        <f>_xll.DBRW(pFact,pCompany,AS$3,AS$1,$F$1,$A166,"Month")</f>
        <v>2497.9320000000002</v>
      </c>
      <c r="AT166" s="119">
        <f>_xll.DBRW(pFact,pCompany,AT$3,AT$1,$F$1,$A166,"Month")</f>
        <v>2424.4470000000001</v>
      </c>
      <c r="AU166" s="119">
        <f>_xll.DBRW(pFact,pCompany,AU$3,AU$1,$F$1,$A166,"Month")</f>
        <v>2645.817</v>
      </c>
      <c r="AV166" s="119">
        <f>_xll.DBRW(pFact,pCompany,AV$3,AV$1,$F$1,$A166,"Month")</f>
        <v>2658.864</v>
      </c>
      <c r="AW166" s="119">
        <f>_xll.DBRW(pFact,pCompany,AW$3,AW$1,$F$1,$A166,"Month")</f>
        <v>2467.0259999999998</v>
      </c>
      <c r="AX166" s="119">
        <f>_xll.DBRW(pFact,pCompany,AX$3,AX$1,$F$1,$A166,"Month")</f>
        <v>2464.9259999999999</v>
      </c>
      <c r="AY166" s="119">
        <f>_xll.DBRW(pFact,pCompany,AY$3,AY$1,$F$1,$A166,"Month")</f>
        <v>2451.6779999999999</v>
      </c>
      <c r="AZ166" s="119">
        <f>_xll.DBRW(pFact,pCompany,AZ$3,AZ$1,$F$1,$A166,"Month")</f>
        <v>2396.0250000000001</v>
      </c>
      <c r="BA166" s="119"/>
      <c r="BB166" s="119">
        <f t="shared" si="217"/>
        <v>7002.5370000000003</v>
      </c>
      <c r="BC166" s="119">
        <f t="shared" si="218"/>
        <v>7355.5470000000005</v>
      </c>
      <c r="BD166" s="119">
        <f t="shared" si="219"/>
        <v>7771.7070000000003</v>
      </c>
      <c r="BE166" s="119">
        <f t="shared" si="220"/>
        <v>7312.628999999999</v>
      </c>
      <c r="BF166" s="121">
        <f t="shared" si="221"/>
        <v>29442.42</v>
      </c>
      <c r="BG166" s="119"/>
      <c r="BH166" s="119">
        <f>_xll.DBRW(pFact,pCompany,BH$3,BH$1,$F$1,$A166,"Month")</f>
        <v>2429.2829999999999</v>
      </c>
      <c r="BI166" s="119">
        <f>_xll.DBRW(pFact,pCompany,BI$3,BI$1,$F$1,$A166,"Month")</f>
        <v>2429.2829999999999</v>
      </c>
      <c r="BJ166" s="119">
        <f>_xll.DBRW(pFact,pCompany,BJ$3,BJ$1,$F$1,$A166,"Month")</f>
        <v>2429.2829999999999</v>
      </c>
      <c r="BK166" s="119">
        <f>_xll.DBRW(pFact,pCompany,BK$3,BK$1,$F$1,$A166,"Month")</f>
        <v>2429.2829999999999</v>
      </c>
      <c r="BL166" s="119">
        <f>_xll.DBRW(pFact,pCompany,BL$3,BL$1,$F$1,$A166,"Month")</f>
        <v>2429.2829999999999</v>
      </c>
      <c r="BM166" s="119">
        <f>_xll.DBRW(pFact,pCompany,BM$3,BM$1,$F$1,$A166,"Month")</f>
        <v>2429.2829999999999</v>
      </c>
      <c r="BN166" s="119">
        <f>_xll.DBRW(pFact,pCompany,BN$3,BN$1,$F$1,$A166,"Month")</f>
        <v>0</v>
      </c>
      <c r="BO166" s="119">
        <f>_xll.DBRW(pFact,pCompany,BO$3,BO$1,$F$1,$A166,"Month")</f>
        <v>0</v>
      </c>
      <c r="BP166" s="119">
        <f>_xll.DBRW(pFact,pCompany,BP$3,BP$1,$F$1,$A166,"Month")</f>
        <v>0</v>
      </c>
      <c r="BQ166" s="119">
        <f>_xll.DBRW(pFact,pCompany,BQ$3,BQ$1,$F$1,$A166,"Month")</f>
        <v>0</v>
      </c>
      <c r="BR166" s="119">
        <f>_xll.DBRW(pFact,pCompany,BR$3,BR$1,$F$1,$A166,"Month")</f>
        <v>8.1143000000000007E-2</v>
      </c>
      <c r="BS166" s="119">
        <f>_xll.DBRW(pFact,pCompany,BS$3,BS$1,$F$1,$A166,"Month")</f>
        <v>0</v>
      </c>
      <c r="BT166" s="119"/>
      <c r="BU166" s="119">
        <f t="shared" si="222"/>
        <v>7287.8490000000002</v>
      </c>
      <c r="BV166" s="119">
        <f t="shared" si="223"/>
        <v>7287.8490000000002</v>
      </c>
      <c r="BW166" s="119">
        <f t="shared" si="224"/>
        <v>0</v>
      </c>
      <c r="BX166" s="119">
        <f t="shared" si="225"/>
        <v>8.1143000000000007E-2</v>
      </c>
      <c r="BY166" s="121">
        <f t="shared" si="226"/>
        <v>14575.779143</v>
      </c>
      <c r="BZ166" s="119"/>
      <c r="CA166" s="119">
        <f>_xll.DBRW(pFact,pCompany,CA$3,CA$1,$F$1,$A166,"Month")</f>
        <v>7469.1518413999993</v>
      </c>
      <c r="CB166" s="119">
        <f>_xll.DBRW(pFact,pCompany,CB$3,CB$1,$F$1,$A166,"Month")</f>
        <v>24800.035</v>
      </c>
      <c r="CC166" s="119">
        <f>_xll.DBRW(pFact,pCompany,CC$3,CC$1,$F$1,$A166,"Month")</f>
        <v>0</v>
      </c>
    </row>
    <row r="167" spans="1:81" ht="15" customHeight="1" outlineLevel="1" x14ac:dyDescent="0.25">
      <c r="A167" s="17" t="str">
        <f>_xll.DIMNM(pAccounts,_xll.DIMIX(pAccounts,$F167))</f>
        <v>Sundry Income</v>
      </c>
      <c r="B167" s="6" t="s">
        <v>263</v>
      </c>
      <c r="E167" s="17">
        <v>157</v>
      </c>
      <c r="F167" s="50" t="s">
        <v>264</v>
      </c>
      <c r="G167" s="119">
        <f>_xll.DBRW(pFact,pCompany,G$3,G$1,$F$1,$A167,"Month")</f>
        <v>0</v>
      </c>
      <c r="H167" s="119">
        <f>_xll.DBRW(pFact,pCompany,H$3,H$1,$F$1,$A167,"Month")</f>
        <v>-1180.55</v>
      </c>
      <c r="I167" s="119">
        <f>_xll.DBRW(pFact,pCompany,I$3,I$1,$F$1,$A167,"Month")</f>
        <v>-1649.05</v>
      </c>
      <c r="J167" s="120"/>
      <c r="K167" s="121">
        <f>_xll.DBRW(pFact,pCompany,K$3,K$1,$F$1,$A167,"Month")</f>
        <v>-1554.586</v>
      </c>
      <c r="L167" s="119">
        <f>_xll.DBRW(pFact,pCompany,$K$3,L$1,$F$1,$A167,"Month")</f>
        <v>0</v>
      </c>
      <c r="M167" s="119">
        <f>_xll.DBRW(pFact,pCompany,M$3,M$1,$F$1,$A167,"Month")</f>
        <v>0</v>
      </c>
      <c r="N167" s="119">
        <f>(K167-L167)</f>
        <v>-1554.586</v>
      </c>
      <c r="O167" s="110"/>
      <c r="P167" s="119">
        <f t="shared" si="197"/>
        <v>-3203.636</v>
      </c>
      <c r="Q167" s="119">
        <f t="shared" si="198"/>
        <v>0</v>
      </c>
      <c r="R167" s="119">
        <f t="shared" si="199"/>
        <v>0</v>
      </c>
      <c r="S167" s="119">
        <f>(P167-Q167)</f>
        <v>-3203.636</v>
      </c>
      <c r="T167" s="119"/>
      <c r="U167" s="110"/>
      <c r="V167" s="119">
        <f>_xll.DBRW(pFact,pCompany,V$3,V$1,$F$1,$A167,"Month")</f>
        <v>-1649.05</v>
      </c>
      <c r="W167" s="119">
        <f>_xll.DBRW(pFact,pCompany,W$3,W$1,$F$1,$A167,"Month")</f>
        <v>-1554.586</v>
      </c>
      <c r="X167" s="119">
        <f>_xll.DBRW(pFact,pCompany,X$3,X$1,$F$1,$A167,"Month")</f>
        <v>0</v>
      </c>
      <c r="Y167" s="119">
        <f>_xll.DBRW(pFact,pCompany,Y$3,Y$1,$F$1,$A167,"Month")</f>
        <v>0</v>
      </c>
      <c r="Z167" s="119">
        <f>_xll.DBRW(pFact,pCompany,Z$3,Z$1,$F$1,$A167,"Month")</f>
        <v>0</v>
      </c>
      <c r="AA167" s="119">
        <f>_xll.DBRW(pFact,pCompany,AA$3,AA$1,$F$1,$A167,"Month")</f>
        <v>0</v>
      </c>
      <c r="AB167" s="119">
        <f>_xll.DBRW(pFact,pCompany,AB$3,AB$1,$F$1,$A167,"Month")</f>
        <v>0</v>
      </c>
      <c r="AC167" s="119">
        <f>_xll.DBRW(pFact,pCompany,AC$3,AC$1,$F$1,$A167,"Month")</f>
        <v>0</v>
      </c>
      <c r="AD167" s="119">
        <f>_xll.DBRW(pFact,pCompany,AD$3,AD$1,$F$1,$A167,"Month")</f>
        <v>0</v>
      </c>
      <c r="AE167" s="119">
        <f>_xll.DBRW(pFact,pCompany,AE$3,AE$1,$F$1,$A167,"Month")</f>
        <v>0</v>
      </c>
      <c r="AF167" s="119">
        <f>_xll.DBRW(pFact,pCompany,AF$3,AF$1,$F$1,$A167,"Month")</f>
        <v>0</v>
      </c>
      <c r="AG167" s="119">
        <f>_xll.DBRW(pFact,pCompany,AG$3,AG$1,$F$1,$A167,"Month")</f>
        <v>0</v>
      </c>
      <c r="AH167" s="119"/>
      <c r="AI167" s="119">
        <f t="shared" si="212"/>
        <v>-3203.636</v>
      </c>
      <c r="AJ167" s="119">
        <f t="shared" si="213"/>
        <v>0</v>
      </c>
      <c r="AK167" s="119">
        <f t="shared" si="214"/>
        <v>0</v>
      </c>
      <c r="AL167" s="119">
        <f t="shared" si="215"/>
        <v>0</v>
      </c>
      <c r="AM167" s="121">
        <f t="shared" si="216"/>
        <v>-3203.636</v>
      </c>
      <c r="AN167" s="110">
        <f t="shared" si="227"/>
        <v>0</v>
      </c>
      <c r="AO167" s="119">
        <f>_xll.DBRW(pFact,pCompany,AO$3,AO$1,$F$1,$A167,"Month")</f>
        <v>0</v>
      </c>
      <c r="AP167" s="119">
        <f>_xll.DBRW(pFact,pCompany,AP$3,AP$1,$F$1,$A167,"Month")</f>
        <v>0</v>
      </c>
      <c r="AQ167" s="119">
        <f>_xll.DBRW(pFact,pCompany,AQ$3,AQ$1,$F$1,$A167,"Month")</f>
        <v>150</v>
      </c>
      <c r="AR167" s="119">
        <f>_xll.DBRW(pFact,pCompany,AR$3,AR$1,$F$1,$A167,"Month")</f>
        <v>0</v>
      </c>
      <c r="AS167" s="119">
        <f>_xll.DBRW(pFact,pCompany,AS$3,AS$1,$F$1,$A167,"Month")</f>
        <v>0</v>
      </c>
      <c r="AT167" s="119">
        <f>_xll.DBRW(pFact,pCompany,AT$3,AT$1,$F$1,$A167,"Month")</f>
        <v>0</v>
      </c>
      <c r="AU167" s="119">
        <f>_xll.DBRW(pFact,pCompany,AU$3,AU$1,$F$1,$A167,"Month")</f>
        <v>0</v>
      </c>
      <c r="AV167" s="119">
        <f>_xll.DBRW(pFact,pCompany,AV$3,AV$1,$F$1,$A167,"Month")</f>
        <v>0</v>
      </c>
      <c r="AW167" s="119">
        <f>_xll.DBRW(pFact,pCompany,AW$3,AW$1,$F$1,$A167,"Month")</f>
        <v>-3.0508888199999999</v>
      </c>
      <c r="AX167" s="119">
        <f>_xll.DBRW(pFact,pCompany,AX$3,AX$1,$F$1,$A167,"Month")</f>
        <v>0</v>
      </c>
      <c r="AY167" s="119">
        <f>_xll.DBRW(pFact,pCompany,AY$3,AY$1,$F$1,$A167,"Month")</f>
        <v>0</v>
      </c>
      <c r="AZ167" s="119">
        <f>_xll.DBRW(pFact,pCompany,AZ$3,AZ$1,$F$1,$A167,"Month")</f>
        <v>-1180.55</v>
      </c>
      <c r="BA167" s="119"/>
      <c r="BB167" s="119">
        <f t="shared" si="217"/>
        <v>150</v>
      </c>
      <c r="BC167" s="119">
        <f t="shared" si="218"/>
        <v>0</v>
      </c>
      <c r="BD167" s="119">
        <f t="shared" si="219"/>
        <v>-3.0508888199999999</v>
      </c>
      <c r="BE167" s="119">
        <f t="shared" si="220"/>
        <v>-1180.55</v>
      </c>
      <c r="BF167" s="121">
        <f t="shared" si="221"/>
        <v>-1033.6008888199999</v>
      </c>
      <c r="BG167" s="119"/>
      <c r="BH167" s="119">
        <f>_xll.DBRW(pFact,pCompany,BH$3,BH$1,$F$1,$A167,"Month")</f>
        <v>0</v>
      </c>
      <c r="BI167" s="119">
        <f>_xll.DBRW(pFact,pCompany,BI$3,BI$1,$F$1,$A167,"Month")</f>
        <v>0</v>
      </c>
      <c r="BJ167" s="119">
        <f>_xll.DBRW(pFact,pCompany,BJ$3,BJ$1,$F$1,$A167,"Month")</f>
        <v>0</v>
      </c>
      <c r="BK167" s="119">
        <f>_xll.DBRW(pFact,pCompany,BK$3,BK$1,$F$1,$A167,"Month")</f>
        <v>0</v>
      </c>
      <c r="BL167" s="119">
        <f>_xll.DBRW(pFact,pCompany,BL$3,BL$1,$F$1,$A167,"Month")</f>
        <v>0</v>
      </c>
      <c r="BM167" s="119">
        <f>_xll.DBRW(pFact,pCompany,BM$3,BM$1,$F$1,$A167,"Month")</f>
        <v>0</v>
      </c>
      <c r="BN167" s="119">
        <f>_xll.DBRW(pFact,pCompany,BN$3,BN$1,$F$1,$A167,"Month")</f>
        <v>0</v>
      </c>
      <c r="BO167" s="119">
        <f>_xll.DBRW(pFact,pCompany,BO$3,BO$1,$F$1,$A167,"Month")</f>
        <v>0</v>
      </c>
      <c r="BP167" s="119">
        <f>_xll.DBRW(pFact,pCompany,BP$3,BP$1,$F$1,$A167,"Month")</f>
        <v>0</v>
      </c>
      <c r="BQ167" s="119">
        <f>_xll.DBRW(pFact,pCompany,BQ$3,BQ$1,$F$1,$A167,"Month")</f>
        <v>0</v>
      </c>
      <c r="BR167" s="119">
        <f>_xll.DBRW(pFact,pCompany,BR$3,BR$1,$F$1,$A167,"Month")</f>
        <v>-8.1143000000000007E-2</v>
      </c>
      <c r="BS167" s="119">
        <f>_xll.DBRW(pFact,pCompany,BS$3,BS$1,$F$1,$A167,"Month")</f>
        <v>0</v>
      </c>
      <c r="BT167" s="119"/>
      <c r="BU167" s="119">
        <f t="shared" si="222"/>
        <v>0</v>
      </c>
      <c r="BV167" s="119">
        <f t="shared" si="223"/>
        <v>0</v>
      </c>
      <c r="BW167" s="119">
        <f t="shared" si="224"/>
        <v>0</v>
      </c>
      <c r="BX167" s="119">
        <f t="shared" si="225"/>
        <v>-8.1143000000000007E-2</v>
      </c>
      <c r="BY167" s="121">
        <f t="shared" si="226"/>
        <v>-8.1143000000000007E-2</v>
      </c>
      <c r="BZ167" s="119"/>
      <c r="CA167" s="119">
        <f>_xll.DBRW(pFact,pCompany,CA$3,CA$1,$F$1,$A167,"Month")</f>
        <v>-903.40219861998048</v>
      </c>
      <c r="CB167" s="119">
        <f>_xll.DBRW(pFact,pCompany,CB$3,CB$1,$F$1,$A167,"Month")</f>
        <v>-95426.557860779998</v>
      </c>
      <c r="CC167" s="119">
        <f>_xll.DBRW(pFact,pCompany,CC$3,CC$1,$F$1,$A167,"Month")</f>
        <v>0</v>
      </c>
    </row>
    <row r="168" spans="1:81" ht="15" customHeight="1" x14ac:dyDescent="0.25">
      <c r="A168" s="17" t="str">
        <f>_xll.DIMNM(pAccounts,_xll.DIMIX(pAccounts,$F168))</f>
        <v/>
      </c>
      <c r="E168" s="17">
        <v>158</v>
      </c>
      <c r="F168" s="20" t="s">
        <v>265</v>
      </c>
      <c r="G168" s="154">
        <f>((G174-G176)-G181)</f>
        <v>-76818.849257991824</v>
      </c>
      <c r="H168" s="154">
        <f>((H174-H176)-H181)</f>
        <v>721438.58243089973</v>
      </c>
      <c r="I168" s="154">
        <f>((I174-I176)-I181)</f>
        <v>211017.73585301312</v>
      </c>
      <c r="J168" s="110"/>
      <c r="K168" s="153">
        <f>((K174-K176)-K181)</f>
        <v>74249.374363346986</v>
      </c>
      <c r="L168" s="154">
        <f>((L174-L176)-L181)</f>
        <v>-80901.995640195993</v>
      </c>
      <c r="M168" s="154">
        <f>((M174-M176)-M181)</f>
        <v>42694.265091826586</v>
      </c>
      <c r="N168" s="154">
        <f>((N174-N176)-N181)</f>
        <v>155151.37000354379</v>
      </c>
      <c r="O168" s="110"/>
      <c r="P168" s="154">
        <f t="shared" si="197"/>
        <v>285267.11021636007</v>
      </c>
      <c r="Q168" s="154">
        <f t="shared" si="198"/>
        <v>-13450.56690917816</v>
      </c>
      <c r="R168" s="154">
        <f t="shared" si="199"/>
        <v>192510.95961851944</v>
      </c>
      <c r="S168" s="152">
        <f>((S174-S176)-S181)</f>
        <v>311193.94986056344</v>
      </c>
      <c r="T168" s="110"/>
      <c r="U168" s="110"/>
      <c r="V168" s="152">
        <f t="shared" ref="V168:AG168" si="228">((V174-V176)-V181)</f>
        <v>211017.73585301312</v>
      </c>
      <c r="W168" s="152">
        <f t="shared" si="228"/>
        <v>74249.374363346986</v>
      </c>
      <c r="X168" s="152">
        <f t="shared" si="228"/>
        <v>0</v>
      </c>
      <c r="Y168" s="152">
        <f t="shared" si="228"/>
        <v>0</v>
      </c>
      <c r="Z168" s="152">
        <f t="shared" si="228"/>
        <v>0</v>
      </c>
      <c r="AA168" s="152">
        <f t="shared" si="228"/>
        <v>0</v>
      </c>
      <c r="AB168" s="152">
        <f t="shared" si="228"/>
        <v>0</v>
      </c>
      <c r="AC168" s="152">
        <f t="shared" si="228"/>
        <v>0</v>
      </c>
      <c r="AD168" s="152">
        <f t="shared" si="228"/>
        <v>0</v>
      </c>
      <c r="AE168" s="152">
        <f t="shared" si="228"/>
        <v>0</v>
      </c>
      <c r="AF168" s="152">
        <f t="shared" si="228"/>
        <v>0</v>
      </c>
      <c r="AG168" s="152">
        <f t="shared" si="228"/>
        <v>0</v>
      </c>
      <c r="AH168" s="110"/>
      <c r="AI168" s="154">
        <f t="shared" si="212"/>
        <v>285267.11021636007</v>
      </c>
      <c r="AJ168" s="154">
        <f t="shared" si="213"/>
        <v>0</v>
      </c>
      <c r="AK168" s="154">
        <f t="shared" si="214"/>
        <v>0</v>
      </c>
      <c r="AL168" s="154">
        <f t="shared" si="215"/>
        <v>0</v>
      </c>
      <c r="AM168" s="154">
        <f t="shared" si="216"/>
        <v>285267.11021636007</v>
      </c>
      <c r="AN168" s="110">
        <f>AM168-SUM(V168:AG168)</f>
        <v>0</v>
      </c>
      <c r="AO168" s="152">
        <f t="shared" ref="AO168:AZ168" si="229">((AO174-AO176)-AO181)</f>
        <v>149816.69452669285</v>
      </c>
      <c r="AP168" s="152">
        <f t="shared" si="229"/>
        <v>42694.265091826586</v>
      </c>
      <c r="AQ168" s="152">
        <f t="shared" si="229"/>
        <v>75242.925807203297</v>
      </c>
      <c r="AR168" s="152">
        <f t="shared" si="229"/>
        <v>-18753.082464831314</v>
      </c>
      <c r="AS168" s="152">
        <f t="shared" si="229"/>
        <v>19734.589729768377</v>
      </c>
      <c r="AT168" s="152">
        <f t="shared" si="229"/>
        <v>-11002.305087995243</v>
      </c>
      <c r="AU168" s="152">
        <f t="shared" si="229"/>
        <v>148559.86710914594</v>
      </c>
      <c r="AV168" s="152">
        <f t="shared" si="229"/>
        <v>53548.776637477058</v>
      </c>
      <c r="AW168" s="152">
        <f t="shared" si="229"/>
        <v>-210261.86857134631</v>
      </c>
      <c r="AX168" s="152">
        <f t="shared" si="229"/>
        <v>-74859.853586684563</v>
      </c>
      <c r="AY168" s="152">
        <f t="shared" si="229"/>
        <v>-76818.849257991824</v>
      </c>
      <c r="AZ168" s="152">
        <f t="shared" si="229"/>
        <v>721438.58243089973</v>
      </c>
      <c r="BA168" s="110"/>
      <c r="BB168" s="154">
        <f t="shared" si="217"/>
        <v>267753.88542572275</v>
      </c>
      <c r="BC168" s="154">
        <f t="shared" si="218"/>
        <v>-10020.797823058179</v>
      </c>
      <c r="BD168" s="154">
        <f t="shared" si="219"/>
        <v>-8153.2248247232928</v>
      </c>
      <c r="BE168" s="154">
        <f t="shared" si="220"/>
        <v>569759.87958622328</v>
      </c>
      <c r="BF168" s="154">
        <f t="shared" si="221"/>
        <v>819339.74236416456</v>
      </c>
      <c r="BG168" s="110"/>
      <c r="BH168" s="152">
        <f t="shared" ref="BH168:BS168" si="230">((BH174-BH176)-BH181)</f>
        <v>67451.428731017833</v>
      </c>
      <c r="BI168" s="152">
        <f t="shared" si="230"/>
        <v>-80901.995640195993</v>
      </c>
      <c r="BJ168" s="152">
        <f t="shared" si="230"/>
        <v>22635.453072784607</v>
      </c>
      <c r="BK168" s="152">
        <f t="shared" si="230"/>
        <v>173765.31196792689</v>
      </c>
      <c r="BL168" s="152">
        <f t="shared" si="230"/>
        <v>52499.239314436214</v>
      </c>
      <c r="BM168" s="152">
        <f t="shared" si="230"/>
        <v>3060.0411937626486</v>
      </c>
      <c r="BN168" s="152">
        <f t="shared" si="230"/>
        <v>230176.97631830961</v>
      </c>
      <c r="BO168" s="152">
        <f t="shared" si="230"/>
        <v>196115.78644586052</v>
      </c>
      <c r="BP168" s="152">
        <f t="shared" si="230"/>
        <v>152111.4479230296</v>
      </c>
      <c r="BQ168" s="152">
        <f t="shared" si="230"/>
        <v>-44797.983885129281</v>
      </c>
      <c r="BR168" s="152">
        <f t="shared" si="230"/>
        <v>77578.831000919818</v>
      </c>
      <c r="BS168" s="152">
        <f t="shared" si="230"/>
        <v>113488.9445798307</v>
      </c>
      <c r="BT168" s="110"/>
      <c r="BU168" s="154">
        <f t="shared" si="222"/>
        <v>9184.8861636064466</v>
      </c>
      <c r="BV168" s="154">
        <f t="shared" si="223"/>
        <v>229324.59247612575</v>
      </c>
      <c r="BW168" s="154">
        <f t="shared" si="224"/>
        <v>578404.21068719972</v>
      </c>
      <c r="BX168" s="154">
        <f t="shared" si="225"/>
        <v>146269.79169562124</v>
      </c>
      <c r="BY168" s="154">
        <f t="shared" si="226"/>
        <v>963183.48102255317</v>
      </c>
      <c r="BZ168" s="110"/>
      <c r="CA168" s="152">
        <f>((CA174-CA176)-CA181)</f>
        <v>-940577.71443669964</v>
      </c>
      <c r="CB168" s="152">
        <f>((CB174-CB176)-CB181)</f>
        <v>-3841759.4918510178</v>
      </c>
      <c r="CC168" s="152">
        <f>((CC174-CC176)-CC181)</f>
        <v>0</v>
      </c>
    </row>
    <row r="169" spans="1:81" ht="15" customHeight="1" collapsed="1" x14ac:dyDescent="0.3">
      <c r="A169" s="17" t="str">
        <f>_xll.DIMNM(pAccounts,_xll.DIMIX(pAccounts,$F169))</f>
        <v/>
      </c>
      <c r="E169" s="17">
        <v>159</v>
      </c>
      <c r="F169" s="10"/>
      <c r="G169" s="109"/>
      <c r="H169" s="109"/>
      <c r="I169" s="109"/>
      <c r="J169" s="110"/>
      <c r="K169" s="117"/>
      <c r="L169" s="109"/>
      <c r="M169" s="109"/>
      <c r="N169" s="109"/>
      <c r="O169" s="110"/>
      <c r="P169" s="109"/>
      <c r="Q169" s="109"/>
      <c r="R169" s="109"/>
      <c r="S169" s="109"/>
      <c r="T169" s="109"/>
      <c r="U169" s="110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15"/>
      <c r="AI169" s="109"/>
      <c r="AJ169" s="109"/>
      <c r="AK169" s="109"/>
      <c r="AL169" s="109"/>
      <c r="AM169" s="118"/>
      <c r="AN169" s="115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15"/>
      <c r="BB169" s="109"/>
      <c r="BC169" s="109"/>
      <c r="BD169" s="109"/>
      <c r="BE169" s="109"/>
      <c r="BF169" s="118"/>
      <c r="BG169" s="115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  <c r="BS169" s="109"/>
      <c r="BT169" s="115"/>
      <c r="BU169" s="109"/>
      <c r="BV169" s="109"/>
      <c r="BW169" s="109"/>
      <c r="BX169" s="109"/>
      <c r="BY169" s="118"/>
      <c r="BZ169" s="110"/>
      <c r="CA169" s="109"/>
      <c r="CB169" s="109"/>
      <c r="CC169" s="109"/>
    </row>
    <row r="170" spans="1:81" ht="15" customHeight="1" collapsed="1" x14ac:dyDescent="0.3">
      <c r="A170" s="17" t="str">
        <f>_xll.DIMNM(pAccounts,_xll.DIMIX(pAccounts,$F170))</f>
        <v>L1_Minority</v>
      </c>
      <c r="B170" t="s">
        <v>266</v>
      </c>
      <c r="E170" s="17">
        <v>160</v>
      </c>
      <c r="F170" s="21" t="s">
        <v>267</v>
      </c>
      <c r="G170" s="124">
        <f>_xll.DBRW(pFact,pCompany,G$3,G$1,$F$1,$A170,"Month")</f>
        <v>-30767.061471429995</v>
      </c>
      <c r="H170" s="124">
        <f>_xll.DBRW(pFact,pCompany,H$3,H$1,$F$1,$A170,"Month")</f>
        <v>-3082.4693190500361</v>
      </c>
      <c r="I170" s="124">
        <f>_xll.DBRW(pFact,pCompany,I$3,I$1,$F$1,$A170,"Month")</f>
        <v>-32973.26102156999</v>
      </c>
      <c r="J170" s="110"/>
      <c r="K170" s="123">
        <f>_xll.DBRW(pFact,pCompany,K$3,K$1,$F$1,$A170,"Month")</f>
        <v>-24975.146456260001</v>
      </c>
      <c r="L170" s="124">
        <f>_xll.DBRW(pFact,pCompany,$K$3,L$1,$F$1,$A170,"Month")</f>
        <v>0</v>
      </c>
      <c r="M170" s="124">
        <f>_xll.DBRW(pFact,pCompany,M$3,M$1,$F$1,$A170,"Month")</f>
        <v>-14204.652340139999</v>
      </c>
      <c r="N170" s="124">
        <f>(K170-L170)</f>
        <v>-24975.146456260001</v>
      </c>
      <c r="O170" s="110"/>
      <c r="P170" s="124">
        <f t="shared" si="197"/>
        <v>-57948.407477829991</v>
      </c>
      <c r="Q170" s="124">
        <f t="shared" si="198"/>
        <v>0</v>
      </c>
      <c r="R170" s="124">
        <f t="shared" si="199"/>
        <v>-9130.4202515299985</v>
      </c>
      <c r="S170" s="124">
        <f>(P170-Q170)</f>
        <v>-57948.407477829991</v>
      </c>
      <c r="T170" s="109"/>
      <c r="U170" s="110"/>
      <c r="V170" s="126">
        <f>_xll.DBRW(pFact,pCompany,V$3,V$1,$F$1,$A170,"Month")</f>
        <v>-32973.26102156999</v>
      </c>
      <c r="W170" s="126">
        <f>_xll.DBRW(pFact,pCompany,W$3,W$1,$F$1,$A170,"Month")</f>
        <v>-24975.146456260001</v>
      </c>
      <c r="X170" s="126">
        <f>_xll.DBRW(pFact,pCompany,X$3,X$1,$F$1,$A170,"Month")</f>
        <v>0</v>
      </c>
      <c r="Y170" s="126">
        <f>_xll.DBRW(pFact,pCompany,Y$3,Y$1,$F$1,$A170,"Month")</f>
        <v>0</v>
      </c>
      <c r="Z170" s="126">
        <f>_xll.DBRW(pFact,pCompany,Z$3,Z$1,$F$1,$A170,"Month")</f>
        <v>0</v>
      </c>
      <c r="AA170" s="126">
        <f>_xll.DBRW(pFact,pCompany,AA$3,AA$1,$F$1,$A170,"Month")</f>
        <v>0</v>
      </c>
      <c r="AB170" s="126">
        <f>_xll.DBRW(pFact,pCompany,AB$3,AB$1,$F$1,$A170,"Month")</f>
        <v>0</v>
      </c>
      <c r="AC170" s="126">
        <f>_xll.DBRW(pFact,pCompany,AC$3,AC$1,$F$1,$A170,"Month")</f>
        <v>0</v>
      </c>
      <c r="AD170" s="126">
        <f>_xll.DBRW(pFact,pCompany,AD$3,AD$1,$F$1,$A170,"Month")</f>
        <v>0</v>
      </c>
      <c r="AE170" s="126">
        <f>_xll.DBRW(pFact,pCompany,AE$3,AE$1,$F$1,$A170,"Month")</f>
        <v>0</v>
      </c>
      <c r="AF170" s="126">
        <f>_xll.DBRW(pFact,pCompany,AF$3,AF$1,$F$1,$A170,"Month")</f>
        <v>0</v>
      </c>
      <c r="AG170" s="126">
        <f>_xll.DBRW(pFact,pCompany,AG$3,AG$1,$F$1,$A170,"Month")</f>
        <v>0</v>
      </c>
      <c r="AH170" s="115"/>
      <c r="AI170" s="124">
        <f>SUMIF(V$7:AG$7,AI$8,V170:AG170)</f>
        <v>-57948.407477829991</v>
      </c>
      <c r="AJ170" s="124">
        <f>SUMIF(V$7:AG$7,AJ$8,V170:AG170)</f>
        <v>0</v>
      </c>
      <c r="AK170" s="124">
        <f>SUMIF(V$7:AG$7,AK$8,V170:AG170)</f>
        <v>0</v>
      </c>
      <c r="AL170" s="124">
        <f>SUMIF(V$7:AG$7,AL$8,V170:AG170)</f>
        <v>0</v>
      </c>
      <c r="AM170" s="125">
        <f t="shared" si="216"/>
        <v>-57948.407477829991</v>
      </c>
      <c r="AN170" s="115"/>
      <c r="AO170" s="126">
        <f>_xll.DBRW(pFact,pCompany,AO$3,AO$1,$F$1,$A170,"Month")</f>
        <v>5074.2320886100006</v>
      </c>
      <c r="AP170" s="126">
        <f>_xll.DBRW(pFact,pCompany,AP$3,AP$1,$F$1,$A170,"Month")</f>
        <v>-14204.652340139999</v>
      </c>
      <c r="AQ170" s="126">
        <f>_xll.DBRW(pFact,pCompany,AQ$3,AQ$1,$F$1,$A170,"Month")</f>
        <v>-13877.772191670003</v>
      </c>
      <c r="AR170" s="126">
        <f>_xll.DBRW(pFact,pCompany,AR$3,AR$1,$F$1,$A170,"Month")</f>
        <v>-19253.459672649999</v>
      </c>
      <c r="AS170" s="126">
        <f>_xll.DBRW(pFact,pCompany,AS$3,AS$1,$F$1,$A170,"Month")</f>
        <v>-18279.565412650001</v>
      </c>
      <c r="AT170" s="126">
        <f>_xll.DBRW(pFact,pCompany,AT$3,AT$1,$F$1,$A170,"Month")</f>
        <v>-42956.156625579999</v>
      </c>
      <c r="AU170" s="126">
        <f>_xll.DBRW(pFact,pCompany,AU$3,AU$1,$F$1,$A170,"Month")</f>
        <v>-17992.728000429997</v>
      </c>
      <c r="AV170" s="126">
        <f>_xll.DBRW(pFact,pCompany,AV$3,AV$1,$F$1,$A170,"Month")</f>
        <v>-14509.423450239998</v>
      </c>
      <c r="AW170" s="126">
        <f>_xll.DBRW(pFact,pCompany,AW$3,AW$1,$F$1,$A170,"Month")</f>
        <v>-23969.68737163</v>
      </c>
      <c r="AX170" s="126">
        <f>_xll.DBRW(pFact,pCompany,AX$3,AX$1,$F$1,$A170,"Month")</f>
        <v>-33321.120226549981</v>
      </c>
      <c r="AY170" s="126">
        <f>_xll.DBRW(pFact,pCompany,AY$3,AY$1,$F$1,$A170,"Month")</f>
        <v>-30767.061471429995</v>
      </c>
      <c r="AZ170" s="126">
        <f>_xll.DBRW(pFact,pCompany,AZ$3,AZ$1,$F$1,$A170,"Month")</f>
        <v>-3082.4693190500361</v>
      </c>
      <c r="BA170" s="115"/>
      <c r="BB170" s="124">
        <f>SUMIF(AO$7:AZ$7,BB$8,AO170:AZ170)</f>
        <v>-23008.192443200001</v>
      </c>
      <c r="BC170" s="124">
        <f>SUMIF(AO$7:AZ$7,BC$8,AO170:AZ170)</f>
        <v>-80489.181710880002</v>
      </c>
      <c r="BD170" s="124">
        <f>SUMIF(AO$7:AZ$7,BD$8,AO170:AZ170)</f>
        <v>-56471.838822299993</v>
      </c>
      <c r="BE170" s="124">
        <f>SUMIF(AO$7:AZ$7,BE$8,AO170:AZ170)</f>
        <v>-67170.651017030017</v>
      </c>
      <c r="BF170" s="125">
        <f t="shared" ref="BF170" si="231">SUM(BB170:BE170)</f>
        <v>-227139.86399341002</v>
      </c>
      <c r="BG170" s="115"/>
      <c r="BH170" s="126">
        <f>_xll.DBRW(pFact,pCompany,BH$3,BH$1,$F$1,$A170,"Month")</f>
        <v>0</v>
      </c>
      <c r="BI170" s="126">
        <f>_xll.DBRW(pFact,pCompany,BI$3,BI$1,$F$1,$A170,"Month")</f>
        <v>0</v>
      </c>
      <c r="BJ170" s="126">
        <f>_xll.DBRW(pFact,pCompany,BJ$3,BJ$1,$F$1,$A170,"Month")</f>
        <v>0</v>
      </c>
      <c r="BK170" s="126">
        <f>_xll.DBRW(pFact,pCompany,BK$3,BK$1,$F$1,$A170,"Month")</f>
        <v>0</v>
      </c>
      <c r="BL170" s="126">
        <f>_xll.DBRW(pFact,pCompany,BL$3,BL$1,$F$1,$A170,"Month")</f>
        <v>0</v>
      </c>
      <c r="BM170" s="126">
        <f>_xll.DBRW(pFact,pCompany,BM$3,BM$1,$F$1,$A170,"Month")</f>
        <v>0</v>
      </c>
      <c r="BN170" s="126">
        <f>_xll.DBRW(pFact,pCompany,BN$3,BN$1,$F$1,$A170,"Month")</f>
        <v>0</v>
      </c>
      <c r="BO170" s="126">
        <f>_xll.DBRW(pFact,pCompany,BO$3,BO$1,$F$1,$A170,"Month")</f>
        <v>0</v>
      </c>
      <c r="BP170" s="126">
        <f>_xll.DBRW(pFact,pCompany,BP$3,BP$1,$F$1,$A170,"Month")</f>
        <v>0</v>
      </c>
      <c r="BQ170" s="126">
        <f>_xll.DBRW(pFact,pCompany,BQ$3,BQ$1,$F$1,$A170,"Month")</f>
        <v>0</v>
      </c>
      <c r="BR170" s="126">
        <f>_xll.DBRW(pFact,pCompany,BR$3,BR$1,$F$1,$A170,"Month")</f>
        <v>8.1143000000000007E-2</v>
      </c>
      <c r="BS170" s="126">
        <f>_xll.DBRW(pFact,pCompany,BS$3,BS$1,$F$1,$A170,"Month")</f>
        <v>0</v>
      </c>
      <c r="BT170" s="115"/>
      <c r="BU170" s="124">
        <f>SUMIF(BH$7:BS$7,BU$8,BH170:BS170)</f>
        <v>0</v>
      </c>
      <c r="BV170" s="124">
        <f>SUMIF(BH$7:BS$7,BV$8,BH170:BS170)</f>
        <v>0</v>
      </c>
      <c r="BW170" s="124">
        <f>SUMIF(BH$7:BS$7,BW$8,BH170:BS170)</f>
        <v>0</v>
      </c>
      <c r="BX170" s="124">
        <f>SUMIF(BH$7:BS$7,BX$8,BH170:BS170)</f>
        <v>8.1143000000000007E-2</v>
      </c>
      <c r="BY170" s="125">
        <f t="shared" ref="BY170" si="232">SUM(BU170:BX170)</f>
        <v>8.1143000000000007E-2</v>
      </c>
      <c r="BZ170" s="110"/>
      <c r="CA170" s="126">
        <f>_xll.DBRW(pFact,pCompany,CA$3,CA$1,$F$1,$A170,"Month")</f>
        <v>-61470.537801740007</v>
      </c>
      <c r="CB170" s="126">
        <f>_xll.DBRW(pFact,pCompany,CB$3,CB$1,$F$1,$A170,"Month")</f>
        <v>7182.78</v>
      </c>
      <c r="CC170" s="126">
        <f>_xll.DBRW(pFact,pCompany,CC$3,CC$1,$F$1,$A170,"Month")</f>
        <v>0</v>
      </c>
    </row>
    <row r="171" spans="1:81" ht="15" customHeight="1" collapsed="1" x14ac:dyDescent="0.3">
      <c r="A171" s="17" t="str">
        <f>_xll.DIMNM(pAccounts,_xll.DIMIX(pAccounts,$F171))</f>
        <v/>
      </c>
      <c r="E171" s="17">
        <v>161</v>
      </c>
      <c r="F171" s="53" t="s">
        <v>268</v>
      </c>
      <c r="G171" s="131">
        <f>(G174-G173)</f>
        <v>8461.2131635880869</v>
      </c>
      <c r="H171" s="131">
        <f>(H174-H173)</f>
        <v>722026.6082334799</v>
      </c>
      <c r="I171" s="131">
        <f>(I174-I173)</f>
        <v>337612.29294598306</v>
      </c>
      <c r="J171" s="110"/>
      <c r="K171" s="142">
        <f>(K174-K173)</f>
        <v>243272.593991687</v>
      </c>
      <c r="L171" s="131">
        <f>(L174-L173)</f>
        <v>42618.93123533258</v>
      </c>
      <c r="M171" s="131">
        <f>(M174-M173)</f>
        <v>146357.16820439667</v>
      </c>
      <c r="N171" s="131">
        <f>(N174-N173)</f>
        <v>200653.66275635525</v>
      </c>
      <c r="O171" s="110"/>
      <c r="P171" s="131">
        <f t="shared" si="197"/>
        <v>580884.88693767006</v>
      </c>
      <c r="Q171" s="131">
        <f t="shared" si="198"/>
        <v>233755.89136400964</v>
      </c>
      <c r="R171" s="131">
        <f t="shared" si="199"/>
        <v>406123.46122266958</v>
      </c>
      <c r="S171" s="131">
        <f>(S174-S173)</f>
        <v>359605.27966870571</v>
      </c>
      <c r="T171" s="132"/>
      <c r="U171" s="110"/>
      <c r="V171" s="155">
        <f t="shared" ref="V171:AG171" si="233">(V174-V173)</f>
        <v>337612.29294598306</v>
      </c>
      <c r="W171" s="155">
        <f t="shared" si="233"/>
        <v>243272.593991687</v>
      </c>
      <c r="X171" s="155">
        <f t="shared" si="233"/>
        <v>0</v>
      </c>
      <c r="Y171" s="155">
        <f t="shared" si="233"/>
        <v>0</v>
      </c>
      <c r="Z171" s="155">
        <f t="shared" si="233"/>
        <v>0</v>
      </c>
      <c r="AA171" s="155">
        <f t="shared" si="233"/>
        <v>0</v>
      </c>
      <c r="AB171" s="155">
        <f t="shared" si="233"/>
        <v>0</v>
      </c>
      <c r="AC171" s="155">
        <f t="shared" si="233"/>
        <v>0</v>
      </c>
      <c r="AD171" s="155">
        <f t="shared" si="233"/>
        <v>0</v>
      </c>
      <c r="AE171" s="155">
        <f t="shared" si="233"/>
        <v>0</v>
      </c>
      <c r="AF171" s="155">
        <f t="shared" si="233"/>
        <v>0</v>
      </c>
      <c r="AG171" s="155">
        <f t="shared" si="233"/>
        <v>0</v>
      </c>
      <c r="AH171" s="115"/>
      <c r="AI171" s="131">
        <f>SUMIF(V$7:AG$7,AI$8,V171:AG171)</f>
        <v>580884.88693767006</v>
      </c>
      <c r="AJ171" s="131">
        <f>SUMIF(V$7:AG$7,AJ$8,V171:AG171)</f>
        <v>0</v>
      </c>
      <c r="AK171" s="131">
        <f>SUMIF(V$7:AG$7,AK$8,V171:AG171)</f>
        <v>0</v>
      </c>
      <c r="AL171" s="131">
        <f>SUMIF(V$7:AG$7,AL$8,V171:AG171)</f>
        <v>0</v>
      </c>
      <c r="AM171" s="134">
        <f>(AM174-AM173)</f>
        <v>808066.14119245019</v>
      </c>
      <c r="AN171" s="115"/>
      <c r="AO171" s="155">
        <f t="shared" ref="AO171:AZ171" si="234">(AO174-AO173)</f>
        <v>259766.29301827287</v>
      </c>
      <c r="AP171" s="155">
        <f t="shared" si="234"/>
        <v>146357.16820439667</v>
      </c>
      <c r="AQ171" s="155">
        <f t="shared" si="234"/>
        <v>175955.27209983315</v>
      </c>
      <c r="AR171" s="155">
        <f t="shared" si="234"/>
        <v>41218.89180483875</v>
      </c>
      <c r="AS171" s="155">
        <f t="shared" si="234"/>
        <v>121818.99642062833</v>
      </c>
      <c r="AT171" s="155">
        <f t="shared" si="234"/>
        <v>92089.016158974875</v>
      </c>
      <c r="AU171" s="155">
        <f t="shared" si="234"/>
        <v>252063.97374588589</v>
      </c>
      <c r="AV171" s="155">
        <f t="shared" si="234"/>
        <v>180183.6492907069</v>
      </c>
      <c r="AW171" s="155">
        <f t="shared" si="234"/>
        <v>-350033.01695114619</v>
      </c>
      <c r="AX171" s="155">
        <f t="shared" si="234"/>
        <v>141860.76829896541</v>
      </c>
      <c r="AY171" s="155">
        <f t="shared" si="234"/>
        <v>8461.2131635880869</v>
      </c>
      <c r="AZ171" s="155">
        <f t="shared" si="234"/>
        <v>722026.6082334799</v>
      </c>
      <c r="BA171" s="115"/>
      <c r="BB171" s="131">
        <f>SUMIF(AO$7:AZ$7,BB$8,AO171:AZ171)</f>
        <v>582078.7333225027</v>
      </c>
      <c r="BC171" s="131">
        <f>SUMIF(AO$7:AZ$7,BC$8,AO171:AZ171)</f>
        <v>255126.90438444196</v>
      </c>
      <c r="BD171" s="131">
        <f>SUMIF(AO$7:AZ$7,BD$8,AO171:AZ171)</f>
        <v>82214.606085446605</v>
      </c>
      <c r="BE171" s="131">
        <f>SUMIF(AO$7:AZ$7,BE$8,AO171:AZ171)</f>
        <v>872348.58969603339</v>
      </c>
      <c r="BF171" s="134">
        <f>(BF174-BF173)</f>
        <v>3286784.6355011584</v>
      </c>
      <c r="BG171" s="115"/>
      <c r="BH171" s="155">
        <f t="shared" ref="BH171:BS171" si="235">(BH174-BH173)</f>
        <v>191136.96012867708</v>
      </c>
      <c r="BI171" s="155">
        <f t="shared" si="235"/>
        <v>42618.93123533258</v>
      </c>
      <c r="BJ171" s="155">
        <f t="shared" si="235"/>
        <v>146353.93043073156</v>
      </c>
      <c r="BK171" s="155">
        <f t="shared" si="235"/>
        <v>297480.44356885686</v>
      </c>
      <c r="BL171" s="155">
        <f t="shared" si="235"/>
        <v>176311.39576012621</v>
      </c>
      <c r="BM171" s="155">
        <f t="shared" si="235"/>
        <v>126872.19763945264</v>
      </c>
      <c r="BN171" s="155">
        <f t="shared" si="235"/>
        <v>353989.13276399957</v>
      </c>
      <c r="BO171" s="155">
        <f t="shared" si="235"/>
        <v>319927.94289155048</v>
      </c>
      <c r="BP171" s="155">
        <f t="shared" si="235"/>
        <v>275923.60436871956</v>
      </c>
      <c r="BQ171" s="155">
        <f t="shared" si="235"/>
        <v>78900.57236056072</v>
      </c>
      <c r="BR171" s="155">
        <f t="shared" si="235"/>
        <v>201277.87410460983</v>
      </c>
      <c r="BS171" s="155">
        <f t="shared" si="235"/>
        <v>237187.50082552069</v>
      </c>
      <c r="BT171" s="115"/>
      <c r="BU171" s="131">
        <f>SUMIF(BH$7:BS$7,BU$8,BH171:BS171)</f>
        <v>380109.8217947412</v>
      </c>
      <c r="BV171" s="131">
        <f>SUMIF(BH$7:BS$7,BV$8,BH171:BS171)</f>
        <v>600664.03696843574</v>
      </c>
      <c r="BW171" s="131">
        <f>SUMIF(BH$7:BS$7,BW$8,BH171:BS171)</f>
        <v>949840.6800242695</v>
      </c>
      <c r="BX171" s="131">
        <f>SUMIF(BH$7:BS$7,BX$8,BH171:BS171)</f>
        <v>517365.9472906912</v>
      </c>
      <c r="BY171" s="134">
        <f>(BY174-BY173)</f>
        <v>5835390.5496199746</v>
      </c>
      <c r="BZ171" s="110"/>
      <c r="CA171" s="155">
        <f>(CA174-CA173)</f>
        <v>713444.0983559913</v>
      </c>
      <c r="CB171" s="155">
        <f>(CB174-CB173)</f>
        <v>-2796833.5542339874</v>
      </c>
      <c r="CC171" s="155">
        <f>(CC174-CC173)</f>
        <v>0</v>
      </c>
    </row>
    <row r="172" spans="1:81" ht="15" customHeight="1" x14ac:dyDescent="0.25">
      <c r="A172" s="17" t="str">
        <f>_xll.DIMNM(pAccounts,_xll.DIMIX(pAccounts,$F172))</f>
        <v>Management Allocation Reversal</v>
      </c>
      <c r="B172" s="6" t="s">
        <v>269</v>
      </c>
      <c r="E172" s="17">
        <v>162</v>
      </c>
      <c r="F172" s="21" t="s">
        <v>270</v>
      </c>
      <c r="G172" s="109">
        <f>_xll.DBRW(pFact,pCompany,G$3,G$1,$F$1,$A172,"Month")</f>
        <v>3.4955500035721343E-2</v>
      </c>
      <c r="H172" s="109">
        <f>_xll.DBRW(pFact,pCompany,H$3,H$1,$F$1,$A172,"Month")</f>
        <v>-0.24088499016943388</v>
      </c>
      <c r="I172" s="109">
        <f>_xll.DBRW(pFact,pCompany,I$3,I$1,$F$1,$A172,"Month")</f>
        <v>0.12120306999713648</v>
      </c>
      <c r="J172" s="110"/>
      <c r="K172" s="111">
        <f>_xll.DBRW(pFact,pCompany,K$3,K$1,$F$1,$A172,"Month")</f>
        <v>-1.3823620050970931E-2</v>
      </c>
      <c r="L172" s="109">
        <f>_xll.DBRW(pFact,pCompany,$K$3,L$1,$F$1,$A172,"Month")</f>
        <v>0</v>
      </c>
      <c r="M172" s="109">
        <f>_xll.DBRW(pFact,pCompany,M$3,M$1,$F$1,$A172,"Month")</f>
        <v>-4.5906279970949981E-2</v>
      </c>
      <c r="N172" s="109">
        <f>(K172-L172)</f>
        <v>-1.3823620050970931E-2</v>
      </c>
      <c r="O172" s="110"/>
      <c r="P172" s="109">
        <f t="shared" si="197"/>
        <v>0.10737944994616555</v>
      </c>
      <c r="Q172" s="109">
        <f t="shared" si="198"/>
        <v>0</v>
      </c>
      <c r="R172" s="109">
        <f t="shared" si="199"/>
        <v>9.6826430039072875E-2</v>
      </c>
      <c r="S172" s="109">
        <f>(P172+Q172)</f>
        <v>0.10737944994616555</v>
      </c>
      <c r="T172" s="109"/>
      <c r="U172" s="110"/>
      <c r="V172" s="109">
        <f>_xll.DBRW(pFact,pCompany,V$3,V$1,$F$1,$A172,"Month")</f>
        <v>0.12120306999713648</v>
      </c>
      <c r="W172" s="109">
        <f>_xll.DBRW(pFact,pCompany,W$3,W$1,$F$1,$A172,"Month")</f>
        <v>-1.3823620050970931E-2</v>
      </c>
      <c r="X172" s="109">
        <f>_xll.DBRW(pFact,pCompany,X$3,X$1,$F$1,$A172,"Month")</f>
        <v>0</v>
      </c>
      <c r="Y172" s="109">
        <f>_xll.DBRW(pFact,pCompany,Y$3,Y$1,$F$1,$A172,"Month")</f>
        <v>0</v>
      </c>
      <c r="Z172" s="109">
        <f>_xll.DBRW(pFact,pCompany,Z$3,Z$1,$F$1,$A172,"Month")</f>
        <v>0</v>
      </c>
      <c r="AA172" s="109">
        <f>_xll.DBRW(pFact,pCompany,AA$3,AA$1,$F$1,$A172,"Month")</f>
        <v>0</v>
      </c>
      <c r="AB172" s="109">
        <f>_xll.DBRW(pFact,pCompany,AB$3,AB$1,$F$1,$A172,"Month")</f>
        <v>0</v>
      </c>
      <c r="AC172" s="109">
        <f>_xll.DBRW(pFact,pCompany,AC$3,AC$1,$F$1,$A172,"Month")</f>
        <v>0</v>
      </c>
      <c r="AD172" s="109">
        <f>_xll.DBRW(pFact,pCompany,AD$3,AD$1,$F$1,$A172,"Month")</f>
        <v>0</v>
      </c>
      <c r="AE172" s="109">
        <f>_xll.DBRW(pFact,pCompany,AE$3,AE$1,$F$1,$A172,"Month")</f>
        <v>0</v>
      </c>
      <c r="AF172" s="109">
        <f>_xll.DBRW(pFact,pCompany,AF$3,AF$1,$F$1,$A172,"Month")</f>
        <v>0</v>
      </c>
      <c r="AG172" s="109">
        <f>_xll.DBRW(pFact,pCompany,AG$3,AG$1,$F$1,$A172,"Month")</f>
        <v>0</v>
      </c>
      <c r="AH172" s="109"/>
      <c r="AI172" s="109">
        <f>SUMIF(V$7:AG$7,AI$8,V172:AG172)</f>
        <v>0.10737944994616555</v>
      </c>
      <c r="AJ172" s="109">
        <f>SUMIF(V$7:AG$7,AJ$8,V172:AG172)</f>
        <v>0</v>
      </c>
      <c r="AK172" s="109">
        <f>SUMIF(V$7:AG$7,AK$8,V172:AG172)</f>
        <v>0</v>
      </c>
      <c r="AL172" s="109">
        <f>SUMIF(V$7:AG$7,AL$8,V172:AG172)</f>
        <v>0</v>
      </c>
      <c r="AM172" s="111">
        <f>SUM(AI172:AL172)</f>
        <v>0.10737944994616555</v>
      </c>
      <c r="AN172" s="110"/>
      <c r="AO172" s="109">
        <f>_xll.DBRW(pFact,pCompany,AO$3,AO$1,$F$1,$A172,"Month")</f>
        <v>0.14273271001002286</v>
      </c>
      <c r="AP172" s="109">
        <f>_xll.DBRW(pFact,pCompany,AP$3,AP$1,$F$1,$A172,"Month")</f>
        <v>-4.5906279970949981E-2</v>
      </c>
      <c r="AQ172" s="109">
        <f>_xll.DBRW(pFact,pCompany,AQ$3,AQ$1,$F$1,$A172,"Month")</f>
        <v>-1.3617299977340735E-2</v>
      </c>
      <c r="AR172" s="109">
        <f>_xll.DBRW(pFact,pCompany,AR$3,AR$1,$F$1,$A172,"Month")</f>
        <v>3.7221699531073682E-3</v>
      </c>
      <c r="AS172" s="109">
        <f>_xll.DBRW(pFact,pCompany,AS$3,AS$1,$F$1,$A172,"Month")</f>
        <v>-8.9061559978290461E-2</v>
      </c>
      <c r="AT172" s="109">
        <f>_xll.DBRW(pFact,pCompany,AT$3,AT$1,$F$1,$A172,"Month")</f>
        <v>-5.0753610135870986E-2</v>
      </c>
      <c r="AU172" s="109">
        <f>_xll.DBRW(pFact,pCompany,AU$3,AU$1,$F$1,$A172,"Month")</f>
        <v>3.8260229957813863E-2</v>
      </c>
      <c r="AV172" s="109">
        <f>_xll.DBRW(pFact,pCompany,AV$3,AV$1,$F$1,$A172,"Month")</f>
        <v>4.4024590075423475E-2</v>
      </c>
      <c r="AW172" s="109">
        <f>_xll.DBRW(pFact,pCompany,AW$3,AW$1,$F$1,$A172,"Month")</f>
        <v>-5.8593979862052947E-2</v>
      </c>
      <c r="AX172" s="109">
        <f>_xll.DBRW(pFact,pCompany,AX$3,AX$1,$F$1,$A172,"Month")</f>
        <v>-7.6548280152564985E-2</v>
      </c>
      <c r="AY172" s="109">
        <f>_xll.DBRW(pFact,pCompany,AY$3,AY$1,$F$1,$A172,"Month")</f>
        <v>3.4955500035721343E-2</v>
      </c>
      <c r="AZ172" s="109">
        <f>_xll.DBRW(pFact,pCompany,AZ$3,AZ$1,$F$1,$A172,"Month")</f>
        <v>-0.24088499016943388</v>
      </c>
      <c r="BA172" s="109"/>
      <c r="BB172" s="109">
        <f>SUMIF(AO$7:AZ$7,BB$8,AO172:AZ172)</f>
        <v>8.3209130061732139E-2</v>
      </c>
      <c r="BC172" s="109">
        <f>SUMIF(AO$7:AZ$7,BC$8,AO172:AZ172)</f>
        <v>-0.13609300016105408</v>
      </c>
      <c r="BD172" s="109">
        <f>SUMIF(AO$7:AZ$7,BD$8,AO172:AZ172)</f>
        <v>2.3690840171184391E-2</v>
      </c>
      <c r="BE172" s="109">
        <f>SUMIF(AO$7:AZ$7,BE$8,AO172:AZ172)</f>
        <v>-0.28247777028627752</v>
      </c>
      <c r="BF172" s="111">
        <f>SUM(BB172:BE172)</f>
        <v>-0.31167080021441507</v>
      </c>
      <c r="BG172" s="109"/>
      <c r="BH172" s="109">
        <f>_xll.DBRW(pFact,pCompany,BH$3,BH$1,$F$1,$A172,"Month")</f>
        <v>0</v>
      </c>
      <c r="BI172" s="109">
        <f>_xll.DBRW(pFact,pCompany,BI$3,BI$1,$F$1,$A172,"Month")</f>
        <v>0</v>
      </c>
      <c r="BJ172" s="109">
        <f>_xll.DBRW(pFact,pCompany,BJ$3,BJ$1,$F$1,$A172,"Month")</f>
        <v>0</v>
      </c>
      <c r="BK172" s="109">
        <f>_xll.DBRW(pFact,pCompany,BK$3,BK$1,$F$1,$A172,"Month")</f>
        <v>0</v>
      </c>
      <c r="BL172" s="109">
        <f>_xll.DBRW(pFact,pCompany,BL$3,BL$1,$F$1,$A172,"Month")</f>
        <v>0</v>
      </c>
      <c r="BM172" s="109">
        <f>_xll.DBRW(pFact,pCompany,BM$3,BM$1,$F$1,$A172,"Month")</f>
        <v>0</v>
      </c>
      <c r="BN172" s="109">
        <f>_xll.DBRW(pFact,pCompany,BN$3,BN$1,$F$1,$A172,"Month")</f>
        <v>0</v>
      </c>
      <c r="BO172" s="109">
        <f>_xll.DBRW(pFact,pCompany,BO$3,BO$1,$F$1,$A172,"Month")</f>
        <v>0</v>
      </c>
      <c r="BP172" s="109">
        <f>_xll.DBRW(pFact,pCompany,BP$3,BP$1,$F$1,$A172,"Month")</f>
        <v>0</v>
      </c>
      <c r="BQ172" s="109">
        <f>_xll.DBRW(pFact,pCompany,BQ$3,BQ$1,$F$1,$A172,"Month")</f>
        <v>0</v>
      </c>
      <c r="BR172" s="109">
        <f>_xll.DBRW(pFact,pCompany,BR$3,BR$1,$F$1,$A172,"Month")</f>
        <v>0</v>
      </c>
      <c r="BS172" s="109">
        <f>_xll.DBRW(pFact,pCompany,BS$3,BS$1,$F$1,$A172,"Month")</f>
        <v>0</v>
      </c>
      <c r="BT172" s="109"/>
      <c r="BU172" s="109">
        <f>SUMIF(BH$7:BS$7,BU$8,BH172:BS172)</f>
        <v>0</v>
      </c>
      <c r="BV172" s="109">
        <f>SUMIF(BH$7:BS$7,BV$8,BH172:BS172)</f>
        <v>0</v>
      </c>
      <c r="BW172" s="109">
        <f>SUMIF(BH$7:BS$7,BW$8,BH172:BS172)</f>
        <v>0</v>
      </c>
      <c r="BX172" s="109">
        <f>SUMIF(BH$7:BS$7,BX$8,BH172:BS172)</f>
        <v>0</v>
      </c>
      <c r="BY172" s="111">
        <f>SUM(BU172:BX172)</f>
        <v>0</v>
      </c>
      <c r="BZ172" s="109"/>
      <c r="CA172" s="109">
        <f>_xll.DBRW(pFact,pCompany,CA$3,CA$1,$F$1,$A172,"Month")</f>
        <v>-475.38777940992622</v>
      </c>
      <c r="CB172" s="109">
        <f>_xll.DBRW(pFact,pCompany,CB$3,CB$1,$F$1,$A172,"Month")</f>
        <v>0</v>
      </c>
      <c r="CC172" s="109">
        <f>_xll.DBRW(pFact,pCompany,CC$3,CC$1,$F$1,$A172,"Month")</f>
        <v>0</v>
      </c>
    </row>
    <row r="173" spans="1:81" ht="15" customHeight="1" x14ac:dyDescent="0.25">
      <c r="A173" s="17" t="str">
        <f>_xll.DIMNM(pAccounts,_xll.DIMIX(pAccounts,$F173))</f>
        <v>L1_Profit &amp; (Loss) on Foreign Exchange</v>
      </c>
      <c r="B173" s="6" t="s">
        <v>271</v>
      </c>
      <c r="E173" s="17">
        <v>163</v>
      </c>
      <c r="F173" s="21" t="s">
        <v>272</v>
      </c>
      <c r="G173" s="109">
        <f>_xll.DBRW(pFact,pCompany,G$3,G$1,$F$1,$A173,"Month")</f>
        <v>55703.440265270008</v>
      </c>
      <c r="H173" s="109">
        <f>_xll.DBRW(pFact,pCompany,H$3,H$1,$F$1,$A173,"Month")</f>
        <v>-97398.16843980008</v>
      </c>
      <c r="I173" s="109">
        <f>_xll.DBRW(pFact,pCompany,I$3,I$1,$F$1,$A173,"Month")</f>
        <v>-37908.888680599994</v>
      </c>
      <c r="J173" s="110"/>
      <c r="K173" s="111">
        <f>_xll.DBRW(pFact,pCompany,K$3,K$1,$F$1,$A173,"Month")</f>
        <v>-75982.731149640007</v>
      </c>
      <c r="L173" s="109">
        <f>_xll.DBRW(pFact,pCompany,$K$3,L$1,$F$1,$A173,"Month")</f>
        <v>0</v>
      </c>
      <c r="M173" s="109">
        <f>_xll.DBRW(pFact,pCompany,M$3,M$1,$F$1,$A173,"Month")</f>
        <v>-16639.15114225007</v>
      </c>
      <c r="N173" s="109">
        <f>(K173-L173)</f>
        <v>-75982.731149640007</v>
      </c>
      <c r="O173" s="110"/>
      <c r="P173" s="109">
        <f t="shared" si="197"/>
        <v>-113891.61983024</v>
      </c>
      <c r="Q173" s="109">
        <f t="shared" si="198"/>
        <v>-5.680010000000001E-3</v>
      </c>
      <c r="R173" s="109">
        <f t="shared" si="199"/>
        <v>-47488.080141970066</v>
      </c>
      <c r="S173" s="109">
        <f>(P173+Q173)</f>
        <v>-113891.62551025</v>
      </c>
      <c r="T173" s="109"/>
      <c r="U173" s="110"/>
      <c r="V173" s="109">
        <f>_xll.DBRW(pFact,pCompany,V$3,V$1,$F$1,$A173,"Month")</f>
        <v>-37908.888680599994</v>
      </c>
      <c r="W173" s="109">
        <f>_xll.DBRW(pFact,pCompany,W$3,W$1,$F$1,$A173,"Month")</f>
        <v>-75982.731149640007</v>
      </c>
      <c r="X173" s="109">
        <f>_xll.DBRW(pFact,pCompany,X$3,X$1,$F$1,$A173,"Month")</f>
        <v>0</v>
      </c>
      <c r="Y173" s="109">
        <f>_xll.DBRW(pFact,pCompany,Y$3,Y$1,$F$1,$A173,"Month")</f>
        <v>0</v>
      </c>
      <c r="Z173" s="109">
        <f>_xll.DBRW(pFact,pCompany,Z$3,Z$1,$F$1,$A173,"Month")</f>
        <v>0</v>
      </c>
      <c r="AA173" s="109">
        <f>_xll.DBRW(pFact,pCompany,AA$3,AA$1,$F$1,$A173,"Month")</f>
        <v>0</v>
      </c>
      <c r="AB173" s="109">
        <f>_xll.DBRW(pFact,pCompany,AB$3,AB$1,$F$1,$A173,"Month")</f>
        <v>0</v>
      </c>
      <c r="AC173" s="109">
        <f>_xll.DBRW(pFact,pCompany,AC$3,AC$1,$F$1,$A173,"Month")</f>
        <v>0</v>
      </c>
      <c r="AD173" s="109">
        <f>_xll.DBRW(pFact,pCompany,AD$3,AD$1,$F$1,$A173,"Month")</f>
        <v>0</v>
      </c>
      <c r="AE173" s="109">
        <f>_xll.DBRW(pFact,pCompany,AE$3,AE$1,$F$1,$A173,"Month")</f>
        <v>0</v>
      </c>
      <c r="AF173" s="109">
        <f>_xll.DBRW(pFact,pCompany,AF$3,AF$1,$F$1,$A173,"Month")</f>
        <v>0</v>
      </c>
      <c r="AG173" s="109">
        <f>_xll.DBRW(pFact,pCompany,AG$3,AG$1,$F$1,$A173,"Month")</f>
        <v>0</v>
      </c>
      <c r="AH173" s="109"/>
      <c r="AI173" s="109">
        <f>SUMIF(V$7:AG$7,AI$8,V173:AG173)</f>
        <v>-113891.61983024</v>
      </c>
      <c r="AJ173" s="109">
        <f>SUMIF(V$7:AG$7,AJ$8,V173:AG173)</f>
        <v>0</v>
      </c>
      <c r="AK173" s="109">
        <f>SUMIF(V$7:AG$7,AK$8,V173:AG173)</f>
        <v>0</v>
      </c>
      <c r="AL173" s="109">
        <f>SUMIF(V$7:AG$7,AL$8,V173:AG173)</f>
        <v>0</v>
      </c>
      <c r="AM173" s="111">
        <f>SUM(AI173:AL173)</f>
        <v>-113891.61983024</v>
      </c>
      <c r="AN173" s="110"/>
      <c r="AO173" s="109">
        <f>_xll.DBRW(pFact,pCompany,AO$3,AO$1,$F$1,$A173,"Month")</f>
        <v>-30848.928999719996</v>
      </c>
      <c r="AP173" s="109">
        <f>_xll.DBRW(pFact,pCompany,AP$3,AP$1,$F$1,$A173,"Month")</f>
        <v>-16639.15114225007</v>
      </c>
      <c r="AQ173" s="109">
        <f>_xll.DBRW(pFact,pCompany,AQ$3,AQ$1,$F$1,$A173,"Month")</f>
        <v>-14846.789348329858</v>
      </c>
      <c r="AR173" s="109">
        <f>_xll.DBRW(pFact,pCompany,AR$3,AR$1,$F$1,$A173,"Month")</f>
        <v>43312.955943149958</v>
      </c>
      <c r="AS173" s="109">
        <f>_xll.DBRW(pFact,pCompany,AS$3,AS$1,$F$1,$A173,"Month")</f>
        <v>-6203.9675043899861</v>
      </c>
      <c r="AT173" s="109">
        <f>_xll.DBRW(pFact,pCompany,AT$3,AT$1,$F$1,$A173,"Month")</f>
        <v>6701.0615282299095</v>
      </c>
      <c r="AU173" s="109">
        <f>_xll.DBRW(pFact,pCompany,AU$3,AU$1,$F$1,$A173,"Month")</f>
        <v>14186.419531470034</v>
      </c>
      <c r="AV173" s="109">
        <f>_xll.DBRW(pFact,pCompany,AV$3,AV$1,$F$1,$A173,"Month")</f>
        <v>1599.0395424200842</v>
      </c>
      <c r="AW173" s="109">
        <f>_xll.DBRW(pFact,pCompany,AW$3,AW$1,$F$1,$A173,"Month")</f>
        <v>272814.20242523996</v>
      </c>
      <c r="AX173" s="109">
        <f>_xll.DBRW(pFact,pCompany,AX$3,AX$1,$F$1,$A173,"Month")</f>
        <v>-82559.071780629965</v>
      </c>
      <c r="AY173" s="109">
        <f>_xll.DBRW(pFact,pCompany,AY$3,AY$1,$F$1,$A173,"Month")</f>
        <v>55703.440265270008</v>
      </c>
      <c r="AZ173" s="109">
        <f>_xll.DBRW(pFact,pCompany,AZ$3,AZ$1,$F$1,$A173,"Month")</f>
        <v>-97398.16843980008</v>
      </c>
      <c r="BA173" s="109"/>
      <c r="BB173" s="109">
        <f>SUMIF(AO$7:AZ$7,BB$8,AO173:AZ173)</f>
        <v>-62334.869490299927</v>
      </c>
      <c r="BC173" s="109">
        <f>SUMIF(AO$7:AZ$7,BC$8,AO173:AZ173)</f>
        <v>43810.049966989885</v>
      </c>
      <c r="BD173" s="109">
        <f>SUMIF(AO$7:AZ$7,BD$8,AO173:AZ173)</f>
        <v>288599.66149913007</v>
      </c>
      <c r="BE173" s="109">
        <f>SUMIF(AO$7:AZ$7,BE$8,AO173:AZ173)</f>
        <v>-124253.79995516004</v>
      </c>
      <c r="BF173" s="111">
        <f>SUM(BB173:BE173)</f>
        <v>145821.04202065998</v>
      </c>
      <c r="BG173" s="109"/>
      <c r="BH173" s="109">
        <f>_xll.DBRW(pFact,pCompany,BH$3,BH$1,$F$1,$A173,"Month")</f>
        <v>-5.680010000000001E-3</v>
      </c>
      <c r="BI173" s="109">
        <f>_xll.DBRW(pFact,pCompany,BI$3,BI$1,$F$1,$A173,"Month")</f>
        <v>0</v>
      </c>
      <c r="BJ173" s="109">
        <f>_xll.DBRW(pFact,pCompany,BJ$3,BJ$1,$F$1,$A173,"Month")</f>
        <v>0</v>
      </c>
      <c r="BK173" s="109">
        <f>_xll.DBRW(pFact,pCompany,BK$3,BK$1,$F$1,$A173,"Month")</f>
        <v>0</v>
      </c>
      <c r="BL173" s="109">
        <f>_xll.DBRW(pFact,pCompany,BL$3,BL$1,$F$1,$A173,"Month")</f>
        <v>0</v>
      </c>
      <c r="BM173" s="109">
        <f>_xll.DBRW(pFact,pCompany,BM$3,BM$1,$F$1,$A173,"Month")</f>
        <v>0</v>
      </c>
      <c r="BN173" s="109">
        <f>_xll.DBRW(pFact,pCompany,BN$3,BN$1,$F$1,$A173,"Month")</f>
        <v>0</v>
      </c>
      <c r="BO173" s="109">
        <f>_xll.DBRW(pFact,pCompany,BO$3,BO$1,$F$1,$A173,"Month")</f>
        <v>0</v>
      </c>
      <c r="BP173" s="109">
        <f>_xll.DBRW(pFact,pCompany,BP$3,BP$1,$F$1,$A173,"Month")</f>
        <v>0</v>
      </c>
      <c r="BQ173" s="109">
        <f>_xll.DBRW(pFact,pCompany,BQ$3,BQ$1,$F$1,$A173,"Month")</f>
        <v>0</v>
      </c>
      <c r="BR173" s="109">
        <f>_xll.DBRW(pFact,pCompany,BR$3,BR$1,$F$1,$A173,"Month")</f>
        <v>-8.1143000000000007E-2</v>
      </c>
      <c r="BS173" s="109">
        <f>_xll.DBRW(pFact,pCompany,BS$3,BS$1,$F$1,$A173,"Month")</f>
        <v>0</v>
      </c>
      <c r="BT173" s="109"/>
      <c r="BU173" s="109">
        <f>SUMIF(BH$7:BS$7,BU$8,BH173:BS173)</f>
        <v>-5.680010000000001E-3</v>
      </c>
      <c r="BV173" s="109">
        <f>SUMIF(BH$7:BS$7,BV$8,BH173:BS173)</f>
        <v>0</v>
      </c>
      <c r="BW173" s="109">
        <f>SUMIF(BH$7:BS$7,BW$8,BH173:BS173)</f>
        <v>0</v>
      </c>
      <c r="BX173" s="109">
        <f>SUMIF(BH$7:BS$7,BX$8,BH173:BS173)</f>
        <v>-8.1143000000000007E-2</v>
      </c>
      <c r="BY173" s="111">
        <f>SUM(BU173:BX173)</f>
        <v>-8.6823010000000006E-2</v>
      </c>
      <c r="BZ173" s="109"/>
      <c r="CA173" s="109">
        <f>_xll.DBRW(pFact,pCompany,CA$3,CA$1,$F$1,$A173,"Month")</f>
        <v>-263829.12002953998</v>
      </c>
      <c r="CB173" s="109">
        <f>_xll.DBRW(pFact,pCompany,CB$3,CB$1,$F$1,$A173,"Month")</f>
        <v>-150216.06170875006</v>
      </c>
      <c r="CC173" s="109">
        <f>_xll.DBRW(pFact,pCompany,CC$3,CC$1,$F$1,$A173,"Month")</f>
        <v>0</v>
      </c>
    </row>
    <row r="174" spans="1:81" ht="15" customHeight="1" collapsed="1" x14ac:dyDescent="0.3">
      <c r="A174" s="17" t="str">
        <f>_xll.DIMNM(pAccounts,_xll.DIMIX(pAccounts,$F174))</f>
        <v>Reported EBITDA</v>
      </c>
      <c r="E174" s="17">
        <v>164</v>
      </c>
      <c r="F174" s="53" t="s">
        <v>273</v>
      </c>
      <c r="G174" s="131">
        <f>_xll.DBRW(pFact,pCompany,G$3,G$1,$F$1,$A174,"Month")</f>
        <v>64164.653428858095</v>
      </c>
      <c r="H174" s="131">
        <f>_xll.DBRW(pFact,pCompany,H$3,H$1,$F$1,$A174,"Month")</f>
        <v>624628.43979367986</v>
      </c>
      <c r="I174" s="131">
        <f>_xll.DBRW(pFact,pCompany,I$3,I$1,$F$1,$A174,"Month")</f>
        <v>299703.40426538308</v>
      </c>
      <c r="J174" s="110"/>
      <c r="K174" s="142">
        <f>_xll.DBRW(pFact,pCompany,K$3,K$1,$F$1,$A174,"Month")</f>
        <v>167289.862842047</v>
      </c>
      <c r="L174" s="131">
        <f>_xll.DBRW(pFact,pCompany,$K$3,L$1,$F$1,$A174,"Month")</f>
        <v>42618.93123533258</v>
      </c>
      <c r="M174" s="131">
        <f>_xll.DBRW(pFact,pCompany,M$3,M$1,$F$1,$A174,"Month")</f>
        <v>129718.01706214659</v>
      </c>
      <c r="N174" s="131">
        <f>((((N161-N173)-N163)-N170)-N172)</f>
        <v>124670.93160671525</v>
      </c>
      <c r="O174" s="110"/>
      <c r="P174" s="131">
        <f t="shared" si="197"/>
        <v>466993.26710743009</v>
      </c>
      <c r="Q174" s="131">
        <f t="shared" si="198"/>
        <v>233755.88568399963</v>
      </c>
      <c r="R174" s="131">
        <f t="shared" si="199"/>
        <v>358635.3810806995</v>
      </c>
      <c r="S174" s="131">
        <f>((((S161-S173)-S163)-S170)-S172)</f>
        <v>245713.6541584557</v>
      </c>
      <c r="T174" s="132"/>
      <c r="U174" s="110"/>
      <c r="V174" s="116">
        <f>_xll.DBRW(pFact,pCompany,V$3,V$1,$F$1,$A174,"Month")</f>
        <v>299703.40426538308</v>
      </c>
      <c r="W174" s="116">
        <f>_xll.DBRW(pFact,pCompany,W$3,W$1,$F$1,$A174,"Month")</f>
        <v>167289.862842047</v>
      </c>
      <c r="X174" s="116">
        <f>_xll.DBRW(pFact,pCompany,X$3,X$1,$F$1,$A174,"Month")</f>
        <v>0</v>
      </c>
      <c r="Y174" s="116">
        <f>_xll.DBRW(pFact,pCompany,Y$3,Y$1,$F$1,$A174,"Month")</f>
        <v>0</v>
      </c>
      <c r="Z174" s="116">
        <f>_xll.DBRW(pFact,pCompany,Z$3,Z$1,$F$1,$A174,"Month")</f>
        <v>0</v>
      </c>
      <c r="AA174" s="116">
        <f>_xll.DBRW(pFact,pCompany,AA$3,AA$1,$F$1,$A174,"Month")</f>
        <v>0</v>
      </c>
      <c r="AB174" s="116">
        <f>_xll.DBRW(pFact,pCompany,AB$3,AB$1,$F$1,$A174,"Month")</f>
        <v>0</v>
      </c>
      <c r="AC174" s="116">
        <f>_xll.DBRW(pFact,pCompany,AC$3,AC$1,$F$1,$A174,"Month")</f>
        <v>0</v>
      </c>
      <c r="AD174" s="116">
        <f>_xll.DBRW(pFact,pCompany,AD$3,AD$1,$F$1,$A174,"Month")</f>
        <v>0</v>
      </c>
      <c r="AE174" s="116">
        <f>_xll.DBRW(pFact,pCompany,AE$3,AE$1,$F$1,$A174,"Month")</f>
        <v>0</v>
      </c>
      <c r="AF174" s="116">
        <f>_xll.DBRW(pFact,pCompany,AF$3,AF$1,$F$1,$A174,"Month")</f>
        <v>0</v>
      </c>
      <c r="AG174" s="116">
        <f>_xll.DBRW(pFact,pCompany,AG$3,AG$1,$F$1,$A174,"Month")</f>
        <v>0</v>
      </c>
      <c r="AH174" s="115"/>
      <c r="AI174" s="131">
        <f>SUMIF(V$7:AG$7,AI$8,V174:AG174)</f>
        <v>466993.26710743009</v>
      </c>
      <c r="AJ174" s="131">
        <f>SUMIF(V$7:AG$7,AJ$8,V174:AG174)</f>
        <v>0</v>
      </c>
      <c r="AK174" s="131">
        <f>SUMIF(V$7:AG$7,AK$8,V174:AG174)</f>
        <v>0</v>
      </c>
      <c r="AL174" s="131">
        <f>SUMIF(V$7:AG$7,AL$8,V174:AG174)</f>
        <v>0</v>
      </c>
      <c r="AM174" s="134">
        <f>((((AM161-AM173)-AM163)-AM170)-AM172)</f>
        <v>694174.52136221016</v>
      </c>
      <c r="AN174" s="115"/>
      <c r="AO174" s="116">
        <f>_xll.DBRW(pFact,pCompany,AO$3,AO$1,$F$1,$A174,"Month")</f>
        <v>228917.36401855288</v>
      </c>
      <c r="AP174" s="116">
        <f>_xll.DBRW(pFact,pCompany,AP$3,AP$1,$F$1,$A174,"Month")</f>
        <v>129718.01706214659</v>
      </c>
      <c r="AQ174" s="116">
        <f>_xll.DBRW(pFact,pCompany,AQ$3,AQ$1,$F$1,$A174,"Month")</f>
        <v>161108.4827515033</v>
      </c>
      <c r="AR174" s="116">
        <f>_xll.DBRW(pFact,pCompany,AR$3,AR$1,$F$1,$A174,"Month")</f>
        <v>84531.847747988708</v>
      </c>
      <c r="AS174" s="116">
        <f>_xll.DBRW(pFact,pCompany,AS$3,AS$1,$F$1,$A174,"Month")</f>
        <v>115615.02891623834</v>
      </c>
      <c r="AT174" s="116">
        <f>_xll.DBRW(pFact,pCompany,AT$3,AT$1,$F$1,$A174,"Month")</f>
        <v>98790.077687204786</v>
      </c>
      <c r="AU174" s="116">
        <f>_xll.DBRW(pFact,pCompany,AU$3,AU$1,$F$1,$A174,"Month")</f>
        <v>266250.39327735594</v>
      </c>
      <c r="AV174" s="116">
        <f>_xll.DBRW(pFact,pCompany,AV$3,AV$1,$F$1,$A174,"Month")</f>
        <v>181782.688833127</v>
      </c>
      <c r="AW174" s="116">
        <f>_xll.DBRW(pFact,pCompany,AW$3,AW$1,$F$1,$A174,"Month")</f>
        <v>-77218.814525906258</v>
      </c>
      <c r="AX174" s="116">
        <f>_xll.DBRW(pFact,pCompany,AX$3,AX$1,$F$1,$A174,"Month")</f>
        <v>59301.696518335448</v>
      </c>
      <c r="AY174" s="116">
        <f>_xll.DBRW(pFact,pCompany,AY$3,AY$1,$F$1,$A174,"Month")</f>
        <v>64164.653428858095</v>
      </c>
      <c r="AZ174" s="116">
        <f>_xll.DBRW(pFact,pCompany,AZ$3,AZ$1,$F$1,$A174,"Month")</f>
        <v>624628.43979367986</v>
      </c>
      <c r="BA174" s="115"/>
      <c r="BB174" s="131">
        <f>SUMIF(AO$7:AZ$7,BB$8,AO174:AZ174)</f>
        <v>519743.8638322028</v>
      </c>
      <c r="BC174" s="131">
        <f>SUMIF(AO$7:AZ$7,BC$8,AO174:AZ174)</f>
        <v>298936.95435143181</v>
      </c>
      <c r="BD174" s="131">
        <f>SUMIF(AO$7:AZ$7,BD$8,AO174:AZ174)</f>
        <v>370814.26758457674</v>
      </c>
      <c r="BE174" s="131">
        <f>SUMIF(AO$7:AZ$7,BE$8,AO174:AZ174)</f>
        <v>748094.78974087338</v>
      </c>
      <c r="BF174" s="134">
        <f>((((BF161-BF173)-BF163)-BF170)-BF172)</f>
        <v>3432605.6775218183</v>
      </c>
      <c r="BG174" s="115"/>
      <c r="BH174" s="116">
        <f>_xll.DBRW(pFact,pCompany,BH$3,BH$1,$F$1,$A174,"Month")</f>
        <v>191136.95444866706</v>
      </c>
      <c r="BI174" s="116">
        <f>_xll.DBRW(pFact,pCompany,BI$3,BI$1,$F$1,$A174,"Month")</f>
        <v>42618.93123533258</v>
      </c>
      <c r="BJ174" s="116">
        <f>_xll.DBRW(pFact,pCompany,BJ$3,BJ$1,$F$1,$A174,"Month")</f>
        <v>146353.93043073156</v>
      </c>
      <c r="BK174" s="116">
        <f>_xll.DBRW(pFact,pCompany,BK$3,BK$1,$F$1,$A174,"Month")</f>
        <v>297480.44356885686</v>
      </c>
      <c r="BL174" s="116">
        <f>_xll.DBRW(pFact,pCompany,BL$3,BL$1,$F$1,$A174,"Month")</f>
        <v>176311.39576012621</v>
      </c>
      <c r="BM174" s="116">
        <f>_xll.DBRW(pFact,pCompany,BM$3,BM$1,$F$1,$A174,"Month")</f>
        <v>126872.19763945264</v>
      </c>
      <c r="BN174" s="116">
        <f>_xll.DBRW(pFact,pCompany,BN$3,BN$1,$F$1,$A174,"Month")</f>
        <v>353989.13276399957</v>
      </c>
      <c r="BO174" s="116">
        <f>_xll.DBRW(pFact,pCompany,BO$3,BO$1,$F$1,$A174,"Month")</f>
        <v>319927.94289155048</v>
      </c>
      <c r="BP174" s="116">
        <f>_xll.DBRW(pFact,pCompany,BP$3,BP$1,$F$1,$A174,"Month")</f>
        <v>275923.60436871956</v>
      </c>
      <c r="BQ174" s="116">
        <f>_xll.DBRW(pFact,pCompany,BQ$3,BQ$1,$F$1,$A174,"Month")</f>
        <v>78900.57236056072</v>
      </c>
      <c r="BR174" s="116">
        <f>_xll.DBRW(pFact,pCompany,BR$3,BR$1,$F$1,$A174,"Month")</f>
        <v>201277.79296160984</v>
      </c>
      <c r="BS174" s="116">
        <f>_xll.DBRW(pFact,pCompany,BS$3,BS$1,$F$1,$A174,"Month")</f>
        <v>237187.50082552069</v>
      </c>
      <c r="BT174" s="115"/>
      <c r="BU174" s="131">
        <f>SUMIF(BH$7:BS$7,BU$8,BH174:BS174)</f>
        <v>380109.81611473119</v>
      </c>
      <c r="BV174" s="131">
        <f>SUMIF(BH$7:BS$7,BV$8,BH174:BS174)</f>
        <v>600664.03696843574</v>
      </c>
      <c r="BW174" s="131">
        <f>SUMIF(BH$7:BS$7,BW$8,BH174:BS174)</f>
        <v>949840.6800242695</v>
      </c>
      <c r="BX174" s="131">
        <f>SUMIF(BH$7:BS$7,BX$8,BH174:BS174)</f>
        <v>517365.86614769127</v>
      </c>
      <c r="BY174" s="134">
        <f>((((BY161-BY173)-BY163)-BY170)-BY172)</f>
        <v>5835390.4627969647</v>
      </c>
      <c r="BZ174" s="110"/>
      <c r="CA174" s="116">
        <f>_xll.DBRW(pFact,pCompany,CA$3,CA$1,$F$1,$A174,"Month")</f>
        <v>449614.97832645127</v>
      </c>
      <c r="CB174" s="116">
        <f>_xll.DBRW(pFact,pCompany,CB$3,CB$1,$F$1,$A174,"Month")</f>
        <v>-2947049.6159427376</v>
      </c>
      <c r="CC174" s="116">
        <f>_xll.DBRW(pFact,pCompany,CC$3,CC$1,$F$1,$A174,"Month")</f>
        <v>0</v>
      </c>
    </row>
    <row r="175" spans="1:81" ht="15" customHeight="1" x14ac:dyDescent="0.3">
      <c r="A175" s="17" t="str">
        <f>_xll.DIMNM(pAccounts,_xll.DIMIX(pAccounts,$F175))</f>
        <v/>
      </c>
      <c r="E175" s="17">
        <v>165</v>
      </c>
      <c r="F175" s="21"/>
      <c r="G175" s="109"/>
      <c r="H175" s="109"/>
      <c r="I175" s="109"/>
      <c r="J175" s="110"/>
      <c r="K175" s="117"/>
      <c r="L175" s="109"/>
      <c r="M175" s="109"/>
      <c r="N175" s="109"/>
      <c r="O175" s="110"/>
      <c r="P175" s="109"/>
      <c r="Q175" s="109"/>
      <c r="R175" s="109"/>
      <c r="S175" s="109"/>
      <c r="T175" s="109"/>
      <c r="U175" s="110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15"/>
      <c r="AI175" s="109"/>
      <c r="AJ175" s="109"/>
      <c r="AK175" s="109"/>
      <c r="AL175" s="109"/>
      <c r="AM175" s="118"/>
      <c r="AN175" s="115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15"/>
      <c r="BB175" s="109"/>
      <c r="BC175" s="109"/>
      <c r="BD175" s="109"/>
      <c r="BE175" s="109"/>
      <c r="BF175" s="118"/>
      <c r="BG175" s="115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09"/>
      <c r="BR175" s="109"/>
      <c r="BS175" s="109"/>
      <c r="BT175" s="115"/>
      <c r="BU175" s="109"/>
      <c r="BV175" s="109"/>
      <c r="BW175" s="109"/>
      <c r="BX175" s="109"/>
      <c r="BY175" s="118"/>
      <c r="BZ175" s="110"/>
      <c r="CA175" s="109"/>
      <c r="CB175" s="109"/>
      <c r="CC175" s="109"/>
    </row>
    <row r="176" spans="1:81" ht="15" customHeight="1" x14ac:dyDescent="0.25">
      <c r="A176" s="17" t="str">
        <f>_xll.DIMNM(pAccounts,_xll.DIMIX(pAccounts,$F176))</f>
        <v>Depreciation &amp; Amortisation</v>
      </c>
      <c r="E176" s="17">
        <v>166</v>
      </c>
      <c r="F176" s="21" t="s">
        <v>274</v>
      </c>
      <c r="G176" s="109">
        <f>((G177+G178)+G179)</f>
        <v>45881.570556129947</v>
      </c>
      <c r="H176" s="109">
        <f>((H177+H178)+H179)</f>
        <v>50016.290956200057</v>
      </c>
      <c r="I176" s="109">
        <f>((I177+I178)+I179)</f>
        <v>40484.314887619999</v>
      </c>
      <c r="J176" s="110"/>
      <c r="K176" s="111">
        <f>((K177+K178)+K179)</f>
        <v>40473.223749160017</v>
      </c>
      <c r="L176" s="109">
        <f>((L177+L178)+L179)</f>
        <v>64591.86371725858</v>
      </c>
      <c r="M176" s="109">
        <f>((M177+M178)+M179)</f>
        <v>42679.453656460013</v>
      </c>
      <c r="N176" s="109">
        <f t="shared" ref="N176:N184" si="236">(K176-L176)</f>
        <v>-24118.639968098563</v>
      </c>
      <c r="O176" s="110"/>
      <c r="P176" s="109">
        <f t="shared" si="197"/>
        <v>80957.538636780024</v>
      </c>
      <c r="Q176" s="109">
        <f t="shared" si="198"/>
        <v>129348.3262766378</v>
      </c>
      <c r="R176" s="109">
        <f t="shared" si="199"/>
        <v>85235.304972920014</v>
      </c>
      <c r="S176" s="109">
        <f t="shared" ref="S176:S184" si="237">(P176-Q176)</f>
        <v>-48390.787639857779</v>
      </c>
      <c r="T176" s="109"/>
      <c r="U176" s="110"/>
      <c r="V176" s="109">
        <f t="shared" ref="V176:AG176" si="238">((V177+V178)+V179)</f>
        <v>40484.314887619999</v>
      </c>
      <c r="W176" s="109">
        <f t="shared" si="238"/>
        <v>40473.223749160017</v>
      </c>
      <c r="X176" s="109">
        <f t="shared" si="238"/>
        <v>0</v>
      </c>
      <c r="Y176" s="109">
        <f t="shared" si="238"/>
        <v>0</v>
      </c>
      <c r="Z176" s="109">
        <f t="shared" si="238"/>
        <v>0</v>
      </c>
      <c r="AA176" s="109">
        <f t="shared" si="238"/>
        <v>0</v>
      </c>
      <c r="AB176" s="109">
        <f t="shared" si="238"/>
        <v>0</v>
      </c>
      <c r="AC176" s="109">
        <f t="shared" si="238"/>
        <v>0</v>
      </c>
      <c r="AD176" s="109">
        <f t="shared" si="238"/>
        <v>0</v>
      </c>
      <c r="AE176" s="109">
        <f t="shared" si="238"/>
        <v>0</v>
      </c>
      <c r="AF176" s="109">
        <f t="shared" si="238"/>
        <v>0</v>
      </c>
      <c r="AG176" s="109">
        <f t="shared" si="238"/>
        <v>0</v>
      </c>
      <c r="AH176" s="109"/>
      <c r="AI176" s="109">
        <f t="shared" ref="AI176:AI185" si="239">SUMIF(V$7:AG$7,AI$8,V176:AG176)</f>
        <v>80957.538636780024</v>
      </c>
      <c r="AJ176" s="109">
        <f t="shared" ref="AJ176:AJ185" si="240">SUMIF(V$7:AG$7,AJ$8,V176:AG176)</f>
        <v>0</v>
      </c>
      <c r="AK176" s="109">
        <f t="shared" ref="AK176:AK185" si="241">SUMIF(V$7:AG$7,AK$8,V176:AG176)</f>
        <v>0</v>
      </c>
      <c r="AL176" s="109">
        <f t="shared" ref="AL176:AL185" si="242">SUMIF(V$7:AG$7,AL$8,V176:AG176)</f>
        <v>0</v>
      </c>
      <c r="AM176" s="111">
        <f t="shared" ref="AM176:AM184" si="243">SUM(AI176:AL176)</f>
        <v>80957.538636780024</v>
      </c>
      <c r="AN176" s="110"/>
      <c r="AO176" s="109">
        <f t="shared" ref="AO176:AZ176" si="244">((AO177+AO178)+AO179)</f>
        <v>42555.851316459994</v>
      </c>
      <c r="AP176" s="109">
        <f t="shared" si="244"/>
        <v>42679.453656460013</v>
      </c>
      <c r="AQ176" s="109">
        <f t="shared" si="244"/>
        <v>42815.377700919998</v>
      </c>
      <c r="AR176" s="109">
        <f t="shared" si="244"/>
        <v>43203.696817190015</v>
      </c>
      <c r="AS176" s="109">
        <f t="shared" si="244"/>
        <v>42899.518415679988</v>
      </c>
      <c r="AT176" s="109">
        <f t="shared" si="244"/>
        <v>54111.071236870011</v>
      </c>
      <c r="AU176" s="109">
        <f t="shared" si="244"/>
        <v>45520.649146860007</v>
      </c>
      <c r="AV176" s="109">
        <f t="shared" si="244"/>
        <v>45663.162033759967</v>
      </c>
      <c r="AW176" s="109">
        <f t="shared" si="244"/>
        <v>45920.791326640028</v>
      </c>
      <c r="AX176" s="109">
        <f t="shared" si="244"/>
        <v>45881.815984789988</v>
      </c>
      <c r="AY176" s="109">
        <f t="shared" si="244"/>
        <v>45881.570556129947</v>
      </c>
      <c r="AZ176" s="109">
        <f t="shared" si="244"/>
        <v>50016.290956200057</v>
      </c>
      <c r="BA176" s="109"/>
      <c r="BB176" s="109">
        <f t="shared" ref="BB176:BB185" si="245">SUMIF(AO$7:AZ$7,BB$8,AO176:AZ176)</f>
        <v>128050.68267384001</v>
      </c>
      <c r="BC176" s="109">
        <f t="shared" ref="BC176:BC185" si="246">SUMIF(AO$7:AZ$7,BC$8,AO176:AZ176)</f>
        <v>140214.28646974001</v>
      </c>
      <c r="BD176" s="109">
        <f t="shared" ref="BD176:BD185" si="247">SUMIF(AO$7:AZ$7,BD$8,AO176:AZ176)</f>
        <v>137104.60250725999</v>
      </c>
      <c r="BE176" s="109">
        <f t="shared" ref="BE176:BE185" si="248">SUMIF(AO$7:AZ$7,BE$8,AO176:AZ176)</f>
        <v>141779.67749711999</v>
      </c>
      <c r="BF176" s="111">
        <f t="shared" ref="BF176:BF184" si="249">SUM(BB176:BE176)</f>
        <v>547149.24914795998</v>
      </c>
      <c r="BG176" s="109"/>
      <c r="BH176" s="109">
        <f t="shared" ref="BH176:BS176" si="250">((BH177+BH178)+BH179)</f>
        <v>64756.462559379223</v>
      </c>
      <c r="BI176" s="109">
        <f t="shared" si="250"/>
        <v>64591.86371725858</v>
      </c>
      <c r="BJ176" s="109">
        <f t="shared" si="250"/>
        <v>64595.364044436952</v>
      </c>
      <c r="BK176" s="109">
        <f t="shared" si="250"/>
        <v>64592.018287419996</v>
      </c>
      <c r="BL176" s="109">
        <f t="shared" si="250"/>
        <v>64592.018287419996</v>
      </c>
      <c r="BM176" s="109">
        <f t="shared" si="250"/>
        <v>64592.018287419996</v>
      </c>
      <c r="BN176" s="109">
        <f t="shared" si="250"/>
        <v>64592.018287419996</v>
      </c>
      <c r="BO176" s="109">
        <f t="shared" si="250"/>
        <v>64592.018287419996</v>
      </c>
      <c r="BP176" s="109">
        <f t="shared" si="250"/>
        <v>64592.018287419996</v>
      </c>
      <c r="BQ176" s="109">
        <f t="shared" si="250"/>
        <v>64478.418087420003</v>
      </c>
      <c r="BR176" s="109">
        <f t="shared" si="250"/>
        <v>64478.661516420005</v>
      </c>
      <c r="BS176" s="109">
        <f t="shared" si="250"/>
        <v>64478.418087420003</v>
      </c>
      <c r="BT176" s="109"/>
      <c r="BU176" s="109">
        <f t="shared" ref="BU176:BU185" si="251">SUMIF(BH$7:BS$7,BU$8,BH176:BS176)</f>
        <v>193943.69032107474</v>
      </c>
      <c r="BV176" s="109">
        <f t="shared" ref="BV176:BV185" si="252">SUMIF(BH$7:BS$7,BV$8,BH176:BS176)</f>
        <v>193776.05486226</v>
      </c>
      <c r="BW176" s="109">
        <f t="shared" ref="BW176:BW185" si="253">SUMIF(BH$7:BS$7,BW$8,BH176:BS176)</f>
        <v>193776.05486226</v>
      </c>
      <c r="BX176" s="109">
        <f t="shared" ref="BX176:BX185" si="254">SUMIF(BH$7:BS$7,BX$8,BH176:BS176)</f>
        <v>193435.49769126001</v>
      </c>
      <c r="BY176" s="111">
        <f t="shared" ref="BY176:BY184" si="255">SUM(BU176:BX176)</f>
        <v>774931.29773685476</v>
      </c>
      <c r="BZ176" s="109"/>
      <c r="CA176" s="109">
        <f>((CA177+CA178)+CA179)</f>
        <v>1126548.066497671</v>
      </c>
      <c r="CB176" s="109">
        <f>((CB177+CB178)+CB179)</f>
        <v>650411.01165432017</v>
      </c>
      <c r="CC176" s="109">
        <f>((CC177+CC178)+CC179)</f>
        <v>0</v>
      </c>
    </row>
    <row r="177" spans="1:81" ht="15" customHeight="1" outlineLevel="1" x14ac:dyDescent="0.25">
      <c r="A177" s="17" t="str">
        <f>_xll.DIMNM(pAccounts,_xll.DIMIX(pAccounts,$F177))</f>
        <v>L1_Amortisation</v>
      </c>
      <c r="B177" s="6" t="s">
        <v>275</v>
      </c>
      <c r="E177" s="17">
        <v>167</v>
      </c>
      <c r="F177" s="50" t="s">
        <v>276</v>
      </c>
      <c r="G177" s="119">
        <f>_xll.DBRW(pFact,pCompany,G$3,G$1,$F$1,$A177,"Month")</f>
        <v>41780.069380469948</v>
      </c>
      <c r="H177" s="119">
        <f>_xll.DBRW(pFact,pCompany,H$3,H$1,$F$1,$A177,"Month")</f>
        <v>45973.28708848005</v>
      </c>
      <c r="I177" s="119">
        <f>_xll.DBRW(pFact,pCompany,I$3,I$1,$F$1,$A177,"Month")</f>
        <v>36352.783859169998</v>
      </c>
      <c r="J177" s="120"/>
      <c r="K177" s="121">
        <f>_xll.DBRW(pFact,pCompany,K$3,K$1,$F$1,$A177,"Month")</f>
        <v>36290.055265620016</v>
      </c>
      <c r="L177" s="119">
        <f>_xll.DBRW(pFact,pCompany,$K$3,L$1,$F$1,$A177,"Month")</f>
        <v>64484.57740142</v>
      </c>
      <c r="M177" s="119">
        <f>_xll.DBRW(pFact,pCompany,M$3,M$1,$F$1,$A177,"Month")</f>
        <v>39411.425066100011</v>
      </c>
      <c r="N177" s="119">
        <f t="shared" si="236"/>
        <v>-28194.522135799984</v>
      </c>
      <c r="O177" s="110"/>
      <c r="P177" s="119">
        <f t="shared" si="197"/>
        <v>72642.839124790014</v>
      </c>
      <c r="Q177" s="119">
        <f t="shared" si="198"/>
        <v>128969.15480284</v>
      </c>
      <c r="R177" s="119">
        <f t="shared" si="199"/>
        <v>78529.920032980008</v>
      </c>
      <c r="S177" s="119">
        <f t="shared" si="237"/>
        <v>-56326.315678049985</v>
      </c>
      <c r="T177" s="119"/>
      <c r="U177" s="110"/>
      <c r="V177" s="119">
        <f>_xll.DBRW(pFact,pCompany,V$3,V$1,$F$1,$A177,"Month")</f>
        <v>36352.783859169998</v>
      </c>
      <c r="W177" s="119">
        <f>_xll.DBRW(pFact,pCompany,W$3,W$1,$F$1,$A177,"Month")</f>
        <v>36290.055265620016</v>
      </c>
      <c r="X177" s="119">
        <f>_xll.DBRW(pFact,pCompany,X$3,X$1,$F$1,$A177,"Month")</f>
        <v>0</v>
      </c>
      <c r="Y177" s="119">
        <f>_xll.DBRW(pFact,pCompany,Y$3,Y$1,$F$1,$A177,"Month")</f>
        <v>0</v>
      </c>
      <c r="Z177" s="119">
        <f>_xll.DBRW(pFact,pCompany,Z$3,Z$1,$F$1,$A177,"Month")</f>
        <v>0</v>
      </c>
      <c r="AA177" s="119">
        <f>_xll.DBRW(pFact,pCompany,AA$3,AA$1,$F$1,$A177,"Month")</f>
        <v>0</v>
      </c>
      <c r="AB177" s="119">
        <f>_xll.DBRW(pFact,pCompany,AB$3,AB$1,$F$1,$A177,"Month")</f>
        <v>0</v>
      </c>
      <c r="AC177" s="119">
        <f>_xll.DBRW(pFact,pCompany,AC$3,AC$1,$F$1,$A177,"Month")</f>
        <v>0</v>
      </c>
      <c r="AD177" s="119">
        <f>_xll.DBRW(pFact,pCompany,AD$3,AD$1,$F$1,$A177,"Month")</f>
        <v>0</v>
      </c>
      <c r="AE177" s="119">
        <f>_xll.DBRW(pFact,pCompany,AE$3,AE$1,$F$1,$A177,"Month")</f>
        <v>0</v>
      </c>
      <c r="AF177" s="119">
        <f>_xll.DBRW(pFact,pCompany,AF$3,AF$1,$F$1,$A177,"Month")</f>
        <v>0</v>
      </c>
      <c r="AG177" s="119">
        <f>_xll.DBRW(pFact,pCompany,AG$3,AG$1,$F$1,$A177,"Month")</f>
        <v>0</v>
      </c>
      <c r="AH177" s="119"/>
      <c r="AI177" s="119">
        <f t="shared" si="239"/>
        <v>72642.839124790014</v>
      </c>
      <c r="AJ177" s="119">
        <f t="shared" si="240"/>
        <v>0</v>
      </c>
      <c r="AK177" s="119">
        <f t="shared" si="241"/>
        <v>0</v>
      </c>
      <c r="AL177" s="119">
        <f t="shared" si="242"/>
        <v>0</v>
      </c>
      <c r="AM177" s="121">
        <f t="shared" si="243"/>
        <v>72642.839124790014</v>
      </c>
      <c r="AN177" s="119"/>
      <c r="AO177" s="119">
        <f>_xll.DBRW(pFact,pCompany,AO$3,AO$1,$F$1,$A177,"Month")</f>
        <v>39118.494966879996</v>
      </c>
      <c r="AP177" s="119">
        <f>_xll.DBRW(pFact,pCompany,AP$3,AP$1,$F$1,$A177,"Month")</f>
        <v>39411.425066100011</v>
      </c>
      <c r="AQ177" s="119">
        <f>_xll.DBRW(pFact,pCompany,AQ$3,AQ$1,$F$1,$A177,"Month")</f>
        <v>39266.749211999995</v>
      </c>
      <c r="AR177" s="119">
        <f>_xll.DBRW(pFact,pCompany,AR$3,AR$1,$F$1,$A177,"Month")</f>
        <v>39521.568229200013</v>
      </c>
      <c r="AS177" s="119">
        <f>_xll.DBRW(pFact,pCompany,AS$3,AS$1,$F$1,$A177,"Month")</f>
        <v>39117.592977359986</v>
      </c>
      <c r="AT177" s="119">
        <f>_xll.DBRW(pFact,pCompany,AT$3,AT$1,$F$1,$A177,"Month")</f>
        <v>50288.235781660012</v>
      </c>
      <c r="AU177" s="119">
        <f>_xll.DBRW(pFact,pCompany,AU$3,AU$1,$F$1,$A177,"Month")</f>
        <v>41455.299848260009</v>
      </c>
      <c r="AV177" s="119">
        <f>_xll.DBRW(pFact,pCompany,AV$3,AV$1,$F$1,$A177,"Month")</f>
        <v>42450.316160949966</v>
      </c>
      <c r="AW177" s="119">
        <f>_xll.DBRW(pFact,pCompany,AW$3,AW$1,$F$1,$A177,"Month")</f>
        <v>41588.560717890025</v>
      </c>
      <c r="AX177" s="119">
        <f>_xll.DBRW(pFact,pCompany,AX$3,AX$1,$F$1,$A177,"Month")</f>
        <v>41702.22031941999</v>
      </c>
      <c r="AY177" s="119">
        <f>_xll.DBRW(pFact,pCompany,AY$3,AY$1,$F$1,$A177,"Month")</f>
        <v>41780.069380469948</v>
      </c>
      <c r="AZ177" s="119">
        <f>_xll.DBRW(pFact,pCompany,AZ$3,AZ$1,$F$1,$A177,"Month")</f>
        <v>45973.28708848005</v>
      </c>
      <c r="BA177" s="119"/>
      <c r="BB177" s="119">
        <f t="shared" si="245"/>
        <v>117796.66924498</v>
      </c>
      <c r="BC177" s="119">
        <f t="shared" si="246"/>
        <v>128927.39698822002</v>
      </c>
      <c r="BD177" s="119">
        <f t="shared" si="247"/>
        <v>125494.1767271</v>
      </c>
      <c r="BE177" s="119">
        <f t="shared" si="248"/>
        <v>129455.57678836999</v>
      </c>
      <c r="BF177" s="121">
        <f t="shared" si="249"/>
        <v>501673.81974866998</v>
      </c>
      <c r="BG177" s="119"/>
      <c r="BH177" s="119">
        <f>_xll.DBRW(pFact,pCompany,BH$3,BH$1,$F$1,$A177,"Month")</f>
        <v>64484.57740142</v>
      </c>
      <c r="BI177" s="119">
        <f>_xll.DBRW(pFact,pCompany,BI$3,BI$1,$F$1,$A177,"Month")</f>
        <v>64484.57740142</v>
      </c>
      <c r="BJ177" s="119">
        <f>_xll.DBRW(pFact,pCompany,BJ$3,BJ$1,$F$1,$A177,"Month")</f>
        <v>64484.57740142</v>
      </c>
      <c r="BK177" s="119">
        <f>_xll.DBRW(pFact,pCompany,BK$3,BK$1,$F$1,$A177,"Month")</f>
        <v>64484.57740142</v>
      </c>
      <c r="BL177" s="119">
        <f>_xll.DBRW(pFact,pCompany,BL$3,BL$1,$F$1,$A177,"Month")</f>
        <v>64484.57740142</v>
      </c>
      <c r="BM177" s="119">
        <f>_xll.DBRW(pFact,pCompany,BM$3,BM$1,$F$1,$A177,"Month")</f>
        <v>64484.57740142</v>
      </c>
      <c r="BN177" s="119">
        <f>_xll.DBRW(pFact,pCompany,BN$3,BN$1,$F$1,$A177,"Month")</f>
        <v>64484.57740142</v>
      </c>
      <c r="BO177" s="119">
        <f>_xll.DBRW(pFact,pCompany,BO$3,BO$1,$F$1,$A177,"Month")</f>
        <v>64484.57740142</v>
      </c>
      <c r="BP177" s="119">
        <f>_xll.DBRW(pFact,pCompany,BP$3,BP$1,$F$1,$A177,"Month")</f>
        <v>64484.57740142</v>
      </c>
      <c r="BQ177" s="119">
        <f>_xll.DBRW(pFact,pCompany,BQ$3,BQ$1,$F$1,$A177,"Month")</f>
        <v>64484.57740142</v>
      </c>
      <c r="BR177" s="119">
        <f>_xll.DBRW(pFact,pCompany,BR$3,BR$1,$F$1,$A177,"Month")</f>
        <v>64484.658544420003</v>
      </c>
      <c r="BS177" s="119">
        <f>_xll.DBRW(pFact,pCompany,BS$3,BS$1,$F$1,$A177,"Month")</f>
        <v>64484.57740142</v>
      </c>
      <c r="BT177" s="119"/>
      <c r="BU177" s="119">
        <f t="shared" si="251"/>
        <v>193453.73220426001</v>
      </c>
      <c r="BV177" s="119">
        <f t="shared" si="252"/>
        <v>193453.73220426001</v>
      </c>
      <c r="BW177" s="119">
        <f t="shared" si="253"/>
        <v>193453.73220426001</v>
      </c>
      <c r="BX177" s="119">
        <f t="shared" si="254"/>
        <v>193453.81334726</v>
      </c>
      <c r="BY177" s="121">
        <f t="shared" si="255"/>
        <v>773815.00996003998</v>
      </c>
      <c r="BZ177" s="119"/>
      <c r="CA177" s="119">
        <f>_xll.DBRW(pFact,pCompany,CA$3,CA$1,$F$1,$A177,"Month")</f>
        <v>1064449.0436891508</v>
      </c>
      <c r="CB177" s="119">
        <f>_xll.DBRW(pFact,pCompany,CB$3,CB$1,$F$1,$A177,"Month")</f>
        <v>635690.44220856007</v>
      </c>
      <c r="CC177" s="119">
        <f>_xll.DBRW(pFact,pCompany,CC$3,CC$1,$F$1,$A177,"Month")</f>
        <v>0</v>
      </c>
    </row>
    <row r="178" spans="1:81" ht="15" customHeight="1" outlineLevel="1" x14ac:dyDescent="0.25">
      <c r="A178" s="17" t="str">
        <f>_xll.DIMNM(pAccounts,_xll.DIMIX(pAccounts,$F178))</f>
        <v>L1_Depreciation</v>
      </c>
      <c r="B178" s="6" t="s">
        <v>277</v>
      </c>
      <c r="E178" s="17">
        <v>168</v>
      </c>
      <c r="F178" s="50" t="s">
        <v>278</v>
      </c>
      <c r="G178" s="119">
        <f>_xll.DBRW(pFact,pCompany,G$3,G$1,$F$1,$A178,"Month")</f>
        <v>4101.5011756599997</v>
      </c>
      <c r="H178" s="119">
        <f>_xll.DBRW(pFact,pCompany,H$3,H$1,$F$1,$A178,"Month")</f>
        <v>4043.0038677200027</v>
      </c>
      <c r="I178" s="119">
        <f>_xll.DBRW(pFact,pCompany,I$3,I$1,$F$1,$A178,"Month")</f>
        <v>4131.5310284500001</v>
      </c>
      <c r="J178" s="120"/>
      <c r="K178" s="121">
        <f>_xll.DBRW(pFact,pCompany,K$3,K$1,$F$1,$A178,"Month")</f>
        <v>4183.1684835400001</v>
      </c>
      <c r="L178" s="119">
        <f>_xll.DBRW(pFact,pCompany,$K$3,L$1,$F$1,$A178,"Month")</f>
        <v>107.28631583858282</v>
      </c>
      <c r="M178" s="119">
        <f>_xll.DBRW(pFact,pCompany,M$3,M$1,$F$1,$A178,"Month")</f>
        <v>3268.0285903599997</v>
      </c>
      <c r="N178" s="119">
        <f t="shared" si="236"/>
        <v>4075.8821677014175</v>
      </c>
      <c r="O178" s="110"/>
      <c r="P178" s="119">
        <f t="shared" si="197"/>
        <v>8314.6995119900002</v>
      </c>
      <c r="Q178" s="119">
        <f t="shared" si="198"/>
        <v>379.17147379780619</v>
      </c>
      <c r="R178" s="119">
        <f t="shared" si="199"/>
        <v>6705.3849399399996</v>
      </c>
      <c r="S178" s="119">
        <f t="shared" si="237"/>
        <v>7935.5280381921939</v>
      </c>
      <c r="T178" s="119"/>
      <c r="U178" s="110"/>
      <c r="V178" s="119">
        <f>_xll.DBRW(pFact,pCompany,V$3,V$1,$F$1,$A178,"Month")</f>
        <v>4131.5310284500001</v>
      </c>
      <c r="W178" s="119">
        <f>_xll.DBRW(pFact,pCompany,W$3,W$1,$F$1,$A178,"Month")</f>
        <v>4183.1684835400001</v>
      </c>
      <c r="X178" s="119">
        <f>_xll.DBRW(pFact,pCompany,X$3,X$1,$F$1,$A178,"Month")</f>
        <v>0</v>
      </c>
      <c r="Y178" s="119">
        <f>_xll.DBRW(pFact,pCompany,Y$3,Y$1,$F$1,$A178,"Month")</f>
        <v>0</v>
      </c>
      <c r="Z178" s="119">
        <f>_xll.DBRW(pFact,pCompany,Z$3,Z$1,$F$1,$A178,"Month")</f>
        <v>0</v>
      </c>
      <c r="AA178" s="119">
        <f>_xll.DBRW(pFact,pCompany,AA$3,AA$1,$F$1,$A178,"Month")</f>
        <v>0</v>
      </c>
      <c r="AB178" s="119">
        <f>_xll.DBRW(pFact,pCompany,AB$3,AB$1,$F$1,$A178,"Month")</f>
        <v>0</v>
      </c>
      <c r="AC178" s="119">
        <f>_xll.DBRW(pFact,pCompany,AC$3,AC$1,$F$1,$A178,"Month")</f>
        <v>0</v>
      </c>
      <c r="AD178" s="119">
        <f>_xll.DBRW(pFact,pCompany,AD$3,AD$1,$F$1,$A178,"Month")</f>
        <v>0</v>
      </c>
      <c r="AE178" s="119">
        <f>_xll.DBRW(pFact,pCompany,AE$3,AE$1,$F$1,$A178,"Month")</f>
        <v>0</v>
      </c>
      <c r="AF178" s="119">
        <f>_xll.DBRW(pFact,pCompany,AF$3,AF$1,$F$1,$A178,"Month")</f>
        <v>0</v>
      </c>
      <c r="AG178" s="119">
        <f>_xll.DBRW(pFact,pCompany,AG$3,AG$1,$F$1,$A178,"Month")</f>
        <v>0</v>
      </c>
      <c r="AH178" s="119"/>
      <c r="AI178" s="119">
        <f t="shared" si="239"/>
        <v>8314.6995119900002</v>
      </c>
      <c r="AJ178" s="119">
        <f t="shared" si="240"/>
        <v>0</v>
      </c>
      <c r="AK178" s="119">
        <f t="shared" si="241"/>
        <v>0</v>
      </c>
      <c r="AL178" s="119">
        <f t="shared" si="242"/>
        <v>0</v>
      </c>
      <c r="AM178" s="121">
        <f t="shared" si="243"/>
        <v>8314.6995119900002</v>
      </c>
      <c r="AN178" s="119"/>
      <c r="AO178" s="119">
        <f>_xll.DBRW(pFact,pCompany,AO$3,AO$1,$F$1,$A178,"Month")</f>
        <v>3437.3563495799999</v>
      </c>
      <c r="AP178" s="119">
        <f>_xll.DBRW(pFact,pCompany,AP$3,AP$1,$F$1,$A178,"Month")</f>
        <v>3268.0285903599997</v>
      </c>
      <c r="AQ178" s="119">
        <f>_xll.DBRW(pFact,pCompany,AQ$3,AQ$1,$F$1,$A178,"Month")</f>
        <v>3548.6284889200006</v>
      </c>
      <c r="AR178" s="119">
        <f>_xll.DBRW(pFact,pCompany,AR$3,AR$1,$F$1,$A178,"Month")</f>
        <v>3682.1285879899997</v>
      </c>
      <c r="AS178" s="119">
        <f>_xll.DBRW(pFact,pCompany,AS$3,AS$1,$F$1,$A178,"Month")</f>
        <v>3781.9254383200005</v>
      </c>
      <c r="AT178" s="119">
        <f>_xll.DBRW(pFact,pCompany,AT$3,AT$1,$F$1,$A178,"Month")</f>
        <v>3822.8354552099995</v>
      </c>
      <c r="AU178" s="119">
        <f>_xll.DBRW(pFact,pCompany,AU$3,AU$1,$F$1,$A178,"Month")</f>
        <v>4065.349298600001</v>
      </c>
      <c r="AV178" s="119">
        <f>_xll.DBRW(pFact,pCompany,AV$3,AV$1,$F$1,$A178,"Month")</f>
        <v>3212.8458728099995</v>
      </c>
      <c r="AW178" s="119">
        <f>_xll.DBRW(pFact,pCompany,AW$3,AW$1,$F$1,$A178,"Month")</f>
        <v>4332.230608750001</v>
      </c>
      <c r="AX178" s="119">
        <f>_xll.DBRW(pFact,pCompany,AX$3,AX$1,$F$1,$A178,"Month")</f>
        <v>4179.5956653699996</v>
      </c>
      <c r="AY178" s="119">
        <f>_xll.DBRW(pFact,pCompany,AY$3,AY$1,$F$1,$A178,"Month")</f>
        <v>4101.5011756599997</v>
      </c>
      <c r="AZ178" s="119">
        <f>_xll.DBRW(pFact,pCompany,AZ$3,AZ$1,$F$1,$A178,"Month")</f>
        <v>4043.0038677200027</v>
      </c>
      <c r="BA178" s="119"/>
      <c r="BB178" s="119">
        <f t="shared" si="245"/>
        <v>10254.01342886</v>
      </c>
      <c r="BC178" s="119">
        <f t="shared" si="246"/>
        <v>11286.88948152</v>
      </c>
      <c r="BD178" s="119">
        <f t="shared" si="247"/>
        <v>11610.425780160002</v>
      </c>
      <c r="BE178" s="119">
        <f t="shared" si="248"/>
        <v>12324.100708750002</v>
      </c>
      <c r="BF178" s="121">
        <f t="shared" si="249"/>
        <v>45475.429399290006</v>
      </c>
      <c r="BG178" s="119"/>
      <c r="BH178" s="119">
        <f>_xll.DBRW(pFact,pCompany,BH$3,BH$1,$F$1,$A178,"Month")</f>
        <v>271.88515795922336</v>
      </c>
      <c r="BI178" s="119">
        <f>_xll.DBRW(pFact,pCompany,BI$3,BI$1,$F$1,$A178,"Month")</f>
        <v>107.28631583858282</v>
      </c>
      <c r="BJ178" s="119">
        <f>_xll.DBRW(pFact,pCompany,BJ$3,BJ$1,$F$1,$A178,"Month")</f>
        <v>110.78664301694931</v>
      </c>
      <c r="BK178" s="119">
        <f>_xll.DBRW(pFact,pCompany,BK$3,BK$1,$F$1,$A178,"Month")</f>
        <v>107.44088600000015</v>
      </c>
      <c r="BL178" s="119">
        <f>_xll.DBRW(pFact,pCompany,BL$3,BL$1,$F$1,$A178,"Month")</f>
        <v>107.44088600000015</v>
      </c>
      <c r="BM178" s="119">
        <f>_xll.DBRW(pFact,pCompany,BM$3,BM$1,$F$1,$A178,"Month")</f>
        <v>107.44088600000015</v>
      </c>
      <c r="BN178" s="119">
        <f>_xll.DBRW(pFact,pCompany,BN$3,BN$1,$F$1,$A178,"Month")</f>
        <v>107.44088600000015</v>
      </c>
      <c r="BO178" s="119">
        <f>_xll.DBRW(pFact,pCompany,BO$3,BO$1,$F$1,$A178,"Month")</f>
        <v>107.44088600000015</v>
      </c>
      <c r="BP178" s="119">
        <f>_xll.DBRW(pFact,pCompany,BP$3,BP$1,$F$1,$A178,"Month")</f>
        <v>107.44088600000015</v>
      </c>
      <c r="BQ178" s="119">
        <f>_xll.DBRW(pFact,pCompany,BQ$3,BQ$1,$F$1,$A178,"Month")</f>
        <v>-6.1593139999997106</v>
      </c>
      <c r="BR178" s="119">
        <f>_xll.DBRW(pFact,pCompany,BR$3,BR$1,$F$1,$A178,"Month")</f>
        <v>-6.078170999999827</v>
      </c>
      <c r="BS178" s="119">
        <f>_xll.DBRW(pFact,pCompany,BS$3,BS$1,$F$1,$A178,"Month")</f>
        <v>-6.1593139999997106</v>
      </c>
      <c r="BT178" s="119"/>
      <c r="BU178" s="119">
        <f t="shared" si="251"/>
        <v>489.9581168147555</v>
      </c>
      <c r="BV178" s="119">
        <f t="shared" si="252"/>
        <v>322.32265800000044</v>
      </c>
      <c r="BW178" s="119">
        <f t="shared" si="253"/>
        <v>322.32265800000044</v>
      </c>
      <c r="BX178" s="119">
        <f t="shared" si="254"/>
        <v>-18.396798999999248</v>
      </c>
      <c r="BY178" s="121">
        <f t="shared" si="255"/>
        <v>1116.2066338147572</v>
      </c>
      <c r="BZ178" s="119"/>
      <c r="CA178" s="119">
        <f>_xll.DBRW(pFact,pCompany,CA$3,CA$1,$F$1,$A178,"Month")</f>
        <v>62099.022808520007</v>
      </c>
      <c r="CB178" s="119">
        <f>_xll.DBRW(pFact,pCompany,CB$3,CB$1,$F$1,$A178,"Month")</f>
        <v>43450.030253760007</v>
      </c>
      <c r="CC178" s="119">
        <f>_xll.DBRW(pFact,pCompany,CC$3,CC$1,$F$1,$A178,"Month")</f>
        <v>0</v>
      </c>
    </row>
    <row r="179" spans="1:81" ht="15" customHeight="1" outlineLevel="1" x14ac:dyDescent="0.25">
      <c r="A179" s="17" t="str">
        <f>_xll.DIMNM(pAccounts,_xll.DIMIX(pAccounts,$F179))</f>
        <v>L1_Loss on Disposal of Fixed Assets</v>
      </c>
      <c r="B179" s="6" t="s">
        <v>279</v>
      </c>
      <c r="E179" s="17">
        <v>169</v>
      </c>
      <c r="F179" s="50" t="s">
        <v>280</v>
      </c>
      <c r="G179" s="119">
        <f>_xll.DBRW(pFact,pCompany,G$3,G$1,$F$1,$A179,"Month")</f>
        <v>0</v>
      </c>
      <c r="H179" s="119">
        <f>_xll.DBRW(pFact,pCompany,H$3,H$1,$F$1,$A179,"Month")</f>
        <v>0</v>
      </c>
      <c r="I179" s="119">
        <f>_xll.DBRW(pFact,pCompany,I$3,I$1,$F$1,$A179,"Month")</f>
        <v>0</v>
      </c>
      <c r="J179" s="120"/>
      <c r="K179" s="121">
        <f>_xll.DBRW(pFact,pCompany,K$3,K$1,$F$1,$A179,"Month")</f>
        <v>0</v>
      </c>
      <c r="L179" s="119">
        <f>_xll.DBRW(pFact,pCompany,$K$3,L$1,$F$1,$A179,"Month")</f>
        <v>0</v>
      </c>
      <c r="M179" s="119">
        <f>_xll.DBRW(pFact,pCompany,M$3,M$1,$F$1,$A179,"Month")</f>
        <v>0</v>
      </c>
      <c r="N179" s="119">
        <f t="shared" si="236"/>
        <v>0</v>
      </c>
      <c r="O179" s="110"/>
      <c r="P179" s="119">
        <f t="shared" si="197"/>
        <v>0</v>
      </c>
      <c r="Q179" s="119">
        <f t="shared" si="198"/>
        <v>0</v>
      </c>
      <c r="R179" s="119">
        <f t="shared" si="199"/>
        <v>0</v>
      </c>
      <c r="S179" s="119">
        <f t="shared" si="237"/>
        <v>0</v>
      </c>
      <c r="T179" s="119"/>
      <c r="U179" s="110"/>
      <c r="V179" s="119">
        <f>_xll.DBRW(pFact,pCompany,V$3,V$1,$F$1,$A179,"Month")</f>
        <v>0</v>
      </c>
      <c r="W179" s="119">
        <f>_xll.DBRW(pFact,pCompany,W$3,W$1,$F$1,$A179,"Month")</f>
        <v>0</v>
      </c>
      <c r="X179" s="119">
        <f>_xll.DBRW(pFact,pCompany,X$3,X$1,$F$1,$A179,"Month")</f>
        <v>0</v>
      </c>
      <c r="Y179" s="119">
        <f>_xll.DBRW(pFact,pCompany,Y$3,Y$1,$F$1,$A179,"Month")</f>
        <v>0</v>
      </c>
      <c r="Z179" s="119">
        <f>_xll.DBRW(pFact,pCompany,Z$3,Z$1,$F$1,$A179,"Month")</f>
        <v>0</v>
      </c>
      <c r="AA179" s="119">
        <f>_xll.DBRW(pFact,pCompany,AA$3,AA$1,$F$1,$A179,"Month")</f>
        <v>0</v>
      </c>
      <c r="AB179" s="119">
        <f>_xll.DBRW(pFact,pCompany,AB$3,AB$1,$F$1,$A179,"Month")</f>
        <v>0</v>
      </c>
      <c r="AC179" s="119">
        <f>_xll.DBRW(pFact,pCompany,AC$3,AC$1,$F$1,$A179,"Month")</f>
        <v>0</v>
      </c>
      <c r="AD179" s="119">
        <f>_xll.DBRW(pFact,pCompany,AD$3,AD$1,$F$1,$A179,"Month")</f>
        <v>0</v>
      </c>
      <c r="AE179" s="119">
        <f>_xll.DBRW(pFact,pCompany,AE$3,AE$1,$F$1,$A179,"Month")</f>
        <v>0</v>
      </c>
      <c r="AF179" s="119">
        <f>_xll.DBRW(pFact,pCompany,AF$3,AF$1,$F$1,$A179,"Month")</f>
        <v>0</v>
      </c>
      <c r="AG179" s="119">
        <f>_xll.DBRW(pFact,pCompany,AG$3,AG$1,$F$1,$A179,"Month")</f>
        <v>0</v>
      </c>
      <c r="AH179" s="119"/>
      <c r="AI179" s="119">
        <f t="shared" si="239"/>
        <v>0</v>
      </c>
      <c r="AJ179" s="119">
        <f t="shared" si="240"/>
        <v>0</v>
      </c>
      <c r="AK179" s="119">
        <f t="shared" si="241"/>
        <v>0</v>
      </c>
      <c r="AL179" s="119">
        <f t="shared" si="242"/>
        <v>0</v>
      </c>
      <c r="AM179" s="121">
        <f t="shared" si="243"/>
        <v>0</v>
      </c>
      <c r="AN179" s="119"/>
      <c r="AO179" s="119">
        <f>_xll.DBRW(pFact,pCompany,AO$3,AO$1,$F$1,$A179,"Month")</f>
        <v>0</v>
      </c>
      <c r="AP179" s="119">
        <f>_xll.DBRW(pFact,pCompany,AP$3,AP$1,$F$1,$A179,"Month")</f>
        <v>0</v>
      </c>
      <c r="AQ179" s="119">
        <f>_xll.DBRW(pFact,pCompany,AQ$3,AQ$1,$F$1,$A179,"Month")</f>
        <v>0</v>
      </c>
      <c r="AR179" s="119">
        <f>_xll.DBRW(pFact,pCompany,AR$3,AR$1,$F$1,$A179,"Month")</f>
        <v>0</v>
      </c>
      <c r="AS179" s="119">
        <f>_xll.DBRW(pFact,pCompany,AS$3,AS$1,$F$1,$A179,"Month")</f>
        <v>0</v>
      </c>
      <c r="AT179" s="119">
        <f>_xll.DBRW(pFact,pCompany,AT$3,AT$1,$F$1,$A179,"Month")</f>
        <v>0</v>
      </c>
      <c r="AU179" s="119">
        <f>_xll.DBRW(pFact,pCompany,AU$3,AU$1,$F$1,$A179,"Month")</f>
        <v>0</v>
      </c>
      <c r="AV179" s="119">
        <f>_xll.DBRW(pFact,pCompany,AV$3,AV$1,$F$1,$A179,"Month")</f>
        <v>0</v>
      </c>
      <c r="AW179" s="119">
        <f>_xll.DBRW(pFact,pCompany,AW$3,AW$1,$F$1,$A179,"Month")</f>
        <v>0</v>
      </c>
      <c r="AX179" s="119">
        <f>_xll.DBRW(pFact,pCompany,AX$3,AX$1,$F$1,$A179,"Month")</f>
        <v>0</v>
      </c>
      <c r="AY179" s="119">
        <f>_xll.DBRW(pFact,pCompany,AY$3,AY$1,$F$1,$A179,"Month")</f>
        <v>0</v>
      </c>
      <c r="AZ179" s="119">
        <f>_xll.DBRW(pFact,pCompany,AZ$3,AZ$1,$F$1,$A179,"Month")</f>
        <v>0</v>
      </c>
      <c r="BA179" s="119"/>
      <c r="BB179" s="119">
        <f t="shared" si="245"/>
        <v>0</v>
      </c>
      <c r="BC179" s="119">
        <f t="shared" si="246"/>
        <v>0</v>
      </c>
      <c r="BD179" s="119">
        <f t="shared" si="247"/>
        <v>0</v>
      </c>
      <c r="BE179" s="119">
        <f t="shared" si="248"/>
        <v>0</v>
      </c>
      <c r="BF179" s="121">
        <f t="shared" si="249"/>
        <v>0</v>
      </c>
      <c r="BG179" s="119"/>
      <c r="BH179" s="119">
        <f>_xll.DBRW(pFact,pCompany,BH$3,BH$1,$F$1,$A179,"Month")</f>
        <v>0</v>
      </c>
      <c r="BI179" s="119">
        <f>_xll.DBRW(pFact,pCompany,BI$3,BI$1,$F$1,$A179,"Month")</f>
        <v>0</v>
      </c>
      <c r="BJ179" s="119">
        <f>_xll.DBRW(pFact,pCompany,BJ$3,BJ$1,$F$1,$A179,"Month")</f>
        <v>0</v>
      </c>
      <c r="BK179" s="119">
        <f>_xll.DBRW(pFact,pCompany,BK$3,BK$1,$F$1,$A179,"Month")</f>
        <v>0</v>
      </c>
      <c r="BL179" s="119">
        <f>_xll.DBRW(pFact,pCompany,BL$3,BL$1,$F$1,$A179,"Month")</f>
        <v>0</v>
      </c>
      <c r="BM179" s="119">
        <f>_xll.DBRW(pFact,pCompany,BM$3,BM$1,$F$1,$A179,"Month")</f>
        <v>0</v>
      </c>
      <c r="BN179" s="119">
        <f>_xll.DBRW(pFact,pCompany,BN$3,BN$1,$F$1,$A179,"Month")</f>
        <v>0</v>
      </c>
      <c r="BO179" s="119">
        <f>_xll.DBRW(pFact,pCompany,BO$3,BO$1,$F$1,$A179,"Month")</f>
        <v>0</v>
      </c>
      <c r="BP179" s="119">
        <f>_xll.DBRW(pFact,pCompany,BP$3,BP$1,$F$1,$A179,"Month")</f>
        <v>0</v>
      </c>
      <c r="BQ179" s="119">
        <f>_xll.DBRW(pFact,pCompany,BQ$3,BQ$1,$F$1,$A179,"Month")</f>
        <v>0</v>
      </c>
      <c r="BR179" s="119">
        <f>_xll.DBRW(pFact,pCompany,BR$3,BR$1,$F$1,$A179,"Month")</f>
        <v>8.1143000000000007E-2</v>
      </c>
      <c r="BS179" s="119">
        <f>_xll.DBRW(pFact,pCompany,BS$3,BS$1,$F$1,$A179,"Month")</f>
        <v>0</v>
      </c>
      <c r="BT179" s="119"/>
      <c r="BU179" s="119">
        <f t="shared" si="251"/>
        <v>0</v>
      </c>
      <c r="BV179" s="119">
        <f t="shared" si="252"/>
        <v>0</v>
      </c>
      <c r="BW179" s="119">
        <f t="shared" si="253"/>
        <v>0</v>
      </c>
      <c r="BX179" s="119">
        <f t="shared" si="254"/>
        <v>8.1143000000000007E-2</v>
      </c>
      <c r="BY179" s="121">
        <f t="shared" si="255"/>
        <v>8.1143000000000007E-2</v>
      </c>
      <c r="BZ179" s="119"/>
      <c r="CA179" s="119">
        <f>_xll.DBRW(pFact,pCompany,CA$3,CA$1,$F$1,$A179,"Month")</f>
        <v>0</v>
      </c>
      <c r="CB179" s="119">
        <f>_xll.DBRW(pFact,pCompany,CB$3,CB$1,$F$1,$A179,"Month")</f>
        <v>-28729.460808</v>
      </c>
      <c r="CC179" s="119">
        <f>_xll.DBRW(pFact,pCompany,CC$3,CC$1,$F$1,$A179,"Month")</f>
        <v>0</v>
      </c>
    </row>
    <row r="180" spans="1:81" ht="15" customHeight="1" x14ac:dyDescent="0.3">
      <c r="A180" s="17" t="str">
        <f>_xll.DIMNM(pAccounts,_xll.DIMIX(pAccounts,$F180))</f>
        <v>Right of use IFR15</v>
      </c>
      <c r="B180" s="6" t="s">
        <v>281</v>
      </c>
      <c r="E180" s="17">
        <v>170</v>
      </c>
      <c r="F180" s="21" t="s">
        <v>282</v>
      </c>
      <c r="G180" s="109">
        <f>_xll.DBRW(pFact,pCompany,G$3,G$1,$F$1,$A180,"Month")</f>
        <v>915.94703244000004</v>
      </c>
      <c r="H180" s="109">
        <f>_xll.DBRW(pFact,pCompany,H$3,H$1,$F$1,$A180,"Month")</f>
        <v>-1379.9097916200008</v>
      </c>
      <c r="I180" s="109">
        <f>_xll.DBRW(pFact,pCompany,I$3,I$1,$F$1,$A180,"Month")</f>
        <v>0</v>
      </c>
      <c r="J180" s="110"/>
      <c r="K180" s="117">
        <f>_xll.DBRW(pFact,pCompany,K$3,K$1,$F$1,$A180,"Month")</f>
        <v>0</v>
      </c>
      <c r="L180" s="109">
        <f>_xll.DBRW(pFact,pCompany,$K$3,L$1,$F$1,$A180,"Month")</f>
        <v>0</v>
      </c>
      <c r="M180" s="109">
        <f>_xll.DBRW(pFact,pCompany,M$3,M$1,$F$1,$A180,"Month")</f>
        <v>0</v>
      </c>
      <c r="N180" s="109">
        <f t="shared" si="236"/>
        <v>0</v>
      </c>
      <c r="O180" s="110"/>
      <c r="P180" s="109">
        <f t="shared" si="197"/>
        <v>0</v>
      </c>
      <c r="Q180" s="109">
        <f t="shared" si="198"/>
        <v>0</v>
      </c>
      <c r="R180" s="109">
        <f t="shared" si="199"/>
        <v>0</v>
      </c>
      <c r="S180" s="109">
        <f t="shared" si="237"/>
        <v>0</v>
      </c>
      <c r="T180" s="109"/>
      <c r="U180" s="110"/>
      <c r="V180" s="116">
        <f>_xll.DBRW(pFact,pCompany,V$3,V$1,$F$1,$A180,"Month")</f>
        <v>0</v>
      </c>
      <c r="W180" s="116">
        <f>_xll.DBRW(pFact,pCompany,W$3,W$1,$F$1,$A180,"Month")</f>
        <v>0</v>
      </c>
      <c r="X180" s="116">
        <f>_xll.DBRW(pFact,pCompany,X$3,X$1,$F$1,$A180,"Month")</f>
        <v>0</v>
      </c>
      <c r="Y180" s="116">
        <f>_xll.DBRW(pFact,pCompany,Y$3,Y$1,$F$1,$A180,"Month")</f>
        <v>0</v>
      </c>
      <c r="Z180" s="116">
        <f>_xll.DBRW(pFact,pCompany,Z$3,Z$1,$F$1,$A180,"Month")</f>
        <v>0</v>
      </c>
      <c r="AA180" s="116">
        <f>_xll.DBRW(pFact,pCompany,AA$3,AA$1,$F$1,$A180,"Month")</f>
        <v>0</v>
      </c>
      <c r="AB180" s="116">
        <f>_xll.DBRW(pFact,pCompany,AB$3,AB$1,$F$1,$A180,"Month")</f>
        <v>0</v>
      </c>
      <c r="AC180" s="116">
        <f>_xll.DBRW(pFact,pCompany,AC$3,AC$1,$F$1,$A180,"Month")</f>
        <v>0</v>
      </c>
      <c r="AD180" s="116">
        <f>_xll.DBRW(pFact,pCompany,AD$3,AD$1,$F$1,$A180,"Month")</f>
        <v>0</v>
      </c>
      <c r="AE180" s="116">
        <f>_xll.DBRW(pFact,pCompany,AE$3,AE$1,$F$1,$A180,"Month")</f>
        <v>0</v>
      </c>
      <c r="AF180" s="116">
        <f>_xll.DBRW(pFact,pCompany,AF$3,AF$1,$F$1,$A180,"Month")</f>
        <v>0</v>
      </c>
      <c r="AG180" s="116">
        <f>_xll.DBRW(pFact,pCompany,AG$3,AG$1,$F$1,$A180,"Month")</f>
        <v>0</v>
      </c>
      <c r="AH180" s="115"/>
      <c r="AI180" s="109">
        <f t="shared" si="239"/>
        <v>0</v>
      </c>
      <c r="AJ180" s="109">
        <f t="shared" si="240"/>
        <v>0</v>
      </c>
      <c r="AK180" s="109">
        <f t="shared" si="241"/>
        <v>0</v>
      </c>
      <c r="AL180" s="109">
        <f t="shared" si="242"/>
        <v>0</v>
      </c>
      <c r="AM180" s="118">
        <f t="shared" si="243"/>
        <v>0</v>
      </c>
      <c r="AN180" s="115"/>
      <c r="AO180" s="116">
        <f>_xll.DBRW(pFact,pCompany,AO$3,AO$1,$F$1,$A180,"Month")</f>
        <v>0</v>
      </c>
      <c r="AP180" s="116">
        <f>_xll.DBRW(pFact,pCompany,AP$3,AP$1,$F$1,$A180,"Month")</f>
        <v>0</v>
      </c>
      <c r="AQ180" s="116">
        <f>_xll.DBRW(pFact,pCompany,AQ$3,AQ$1,$F$1,$A180,"Month")</f>
        <v>0</v>
      </c>
      <c r="AR180" s="116">
        <f>_xll.DBRW(pFact,pCompany,AR$3,AR$1,$F$1,$A180,"Month")</f>
        <v>0</v>
      </c>
      <c r="AS180" s="116">
        <f>_xll.DBRW(pFact,pCompany,AS$3,AS$1,$F$1,$A180,"Month")</f>
        <v>0</v>
      </c>
      <c r="AT180" s="116">
        <f>_xll.DBRW(pFact,pCompany,AT$3,AT$1,$F$1,$A180,"Month")</f>
        <v>0</v>
      </c>
      <c r="AU180" s="116">
        <f>_xll.DBRW(pFact,pCompany,AU$3,AU$1,$F$1,$A180,"Month")</f>
        <v>0</v>
      </c>
      <c r="AV180" s="116">
        <f>_xll.DBRW(pFact,pCompany,AV$3,AV$1,$F$1,$A180,"Month")</f>
        <v>0</v>
      </c>
      <c r="AW180" s="116">
        <f>_xll.DBRW(pFact,pCompany,AW$3,AW$1,$F$1,$A180,"Month")</f>
        <v>0</v>
      </c>
      <c r="AX180" s="116">
        <f>_xll.DBRW(pFact,pCompany,AX$3,AX$1,$F$1,$A180,"Month")</f>
        <v>0</v>
      </c>
      <c r="AY180" s="116">
        <f>_xll.DBRW(pFact,pCompany,AY$3,AY$1,$F$1,$A180,"Month")</f>
        <v>915.94703244000004</v>
      </c>
      <c r="AZ180" s="116">
        <f>_xll.DBRW(pFact,pCompany,AZ$3,AZ$1,$F$1,$A180,"Month")</f>
        <v>-1379.9097916200008</v>
      </c>
      <c r="BA180" s="115"/>
      <c r="BB180" s="109">
        <f t="shared" si="245"/>
        <v>0</v>
      </c>
      <c r="BC180" s="109">
        <f t="shared" si="246"/>
        <v>0</v>
      </c>
      <c r="BD180" s="109">
        <f t="shared" si="247"/>
        <v>0</v>
      </c>
      <c r="BE180" s="109">
        <f t="shared" si="248"/>
        <v>-463.96275918000072</v>
      </c>
      <c r="BF180" s="118">
        <f t="shared" si="249"/>
        <v>-463.96275918000072</v>
      </c>
      <c r="BG180" s="115"/>
      <c r="BH180" s="116">
        <f>_xll.DBRW(pFact,pCompany,BH$3,BH$1,$F$1,$A180,"Month")</f>
        <v>0</v>
      </c>
      <c r="BI180" s="116">
        <f>_xll.DBRW(pFact,pCompany,BI$3,BI$1,$F$1,$A180,"Month")</f>
        <v>0</v>
      </c>
      <c r="BJ180" s="116">
        <f>_xll.DBRW(pFact,pCompany,BJ$3,BJ$1,$F$1,$A180,"Month")</f>
        <v>0</v>
      </c>
      <c r="BK180" s="116">
        <f>_xll.DBRW(pFact,pCompany,BK$3,BK$1,$F$1,$A180,"Month")</f>
        <v>0</v>
      </c>
      <c r="BL180" s="116">
        <f>_xll.DBRW(pFact,pCompany,BL$3,BL$1,$F$1,$A180,"Month")</f>
        <v>0</v>
      </c>
      <c r="BM180" s="116">
        <f>_xll.DBRW(pFact,pCompany,BM$3,BM$1,$F$1,$A180,"Month")</f>
        <v>0</v>
      </c>
      <c r="BN180" s="116">
        <f>_xll.DBRW(pFact,pCompany,BN$3,BN$1,$F$1,$A180,"Month")</f>
        <v>0</v>
      </c>
      <c r="BO180" s="116">
        <f>_xll.DBRW(pFact,pCompany,BO$3,BO$1,$F$1,$A180,"Month")</f>
        <v>0</v>
      </c>
      <c r="BP180" s="116">
        <f>_xll.DBRW(pFact,pCompany,BP$3,BP$1,$F$1,$A180,"Month")</f>
        <v>0</v>
      </c>
      <c r="BQ180" s="116">
        <f>_xll.DBRW(pFact,pCompany,BQ$3,BQ$1,$F$1,$A180,"Month")</f>
        <v>0</v>
      </c>
      <c r="BR180" s="116">
        <f>_xll.DBRW(pFact,pCompany,BR$3,BR$1,$F$1,$A180,"Month")</f>
        <v>8.1143000000000007E-2</v>
      </c>
      <c r="BS180" s="116">
        <f>_xll.DBRW(pFact,pCompany,BS$3,BS$1,$F$1,$A180,"Month")</f>
        <v>0</v>
      </c>
      <c r="BT180" s="115"/>
      <c r="BU180" s="109">
        <f t="shared" si="251"/>
        <v>0</v>
      </c>
      <c r="BV180" s="109">
        <f t="shared" si="252"/>
        <v>0</v>
      </c>
      <c r="BW180" s="109">
        <f t="shared" si="253"/>
        <v>0</v>
      </c>
      <c r="BX180" s="109">
        <f t="shared" si="254"/>
        <v>8.1143000000000007E-2</v>
      </c>
      <c r="BY180" s="118">
        <f t="shared" si="255"/>
        <v>8.1143000000000007E-2</v>
      </c>
      <c r="BZ180" s="110"/>
      <c r="CA180" s="116">
        <f>_xll.DBRW(pFact,pCompany,CA$3,CA$1,$F$1,$A180,"Month")</f>
        <v>141599.44004658007</v>
      </c>
      <c r="CB180" s="116">
        <f>_xll.DBRW(pFact,pCompany,CB$3,CB$1,$F$1,$A180,"Month")</f>
        <v>107198.83084614013</v>
      </c>
      <c r="CC180" s="116">
        <f>_xll.DBRW(pFact,pCompany,CC$3,CC$1,$F$1,$A180,"Month")</f>
        <v>0</v>
      </c>
    </row>
    <row r="181" spans="1:81" ht="15" customHeight="1" x14ac:dyDescent="0.25">
      <c r="A181" s="17" t="str">
        <f>_xll.DIMNM(pAccounts,_xll.DIMIX(pAccounts,$F181))</f>
        <v>Net Interest Paid</v>
      </c>
      <c r="E181" s="17">
        <v>171</v>
      </c>
      <c r="F181" s="21" t="s">
        <v>283</v>
      </c>
      <c r="G181" s="109">
        <f>(G182+G183)</f>
        <v>95101.932130719972</v>
      </c>
      <c r="H181" s="109">
        <f>(H182+H183)</f>
        <v>-146826.43359341993</v>
      </c>
      <c r="I181" s="109">
        <f>(I182+I183)</f>
        <v>48201.353524749997</v>
      </c>
      <c r="J181" s="110"/>
      <c r="K181" s="111">
        <f>(K182+K183)</f>
        <v>52567.264729540009</v>
      </c>
      <c r="L181" s="109">
        <f>(L182+L183)</f>
        <v>58929.063158270001</v>
      </c>
      <c r="M181" s="109">
        <f>(M182+M183)</f>
        <v>44344.298313859996</v>
      </c>
      <c r="N181" s="109">
        <f t="shared" si="236"/>
        <v>-6361.7984287299914</v>
      </c>
      <c r="O181" s="110"/>
      <c r="P181" s="109">
        <f t="shared" si="197"/>
        <v>100768.61825429001</v>
      </c>
      <c r="Q181" s="109">
        <f t="shared" si="198"/>
        <v>117858.12631654</v>
      </c>
      <c r="R181" s="109">
        <f t="shared" si="199"/>
        <v>80889.116489260006</v>
      </c>
      <c r="S181" s="109">
        <f t="shared" si="237"/>
        <v>-17089.508062249995</v>
      </c>
      <c r="T181" s="109"/>
      <c r="U181" s="110"/>
      <c r="V181" s="109">
        <f t="shared" ref="V181:AG181" si="256">(V182+V183)</f>
        <v>48201.353524749997</v>
      </c>
      <c r="W181" s="109">
        <f t="shared" si="256"/>
        <v>52567.264729540009</v>
      </c>
      <c r="X181" s="109">
        <f t="shared" si="256"/>
        <v>0</v>
      </c>
      <c r="Y181" s="109">
        <f t="shared" si="256"/>
        <v>0</v>
      </c>
      <c r="Z181" s="109">
        <f t="shared" si="256"/>
        <v>0</v>
      </c>
      <c r="AA181" s="109">
        <f t="shared" si="256"/>
        <v>0</v>
      </c>
      <c r="AB181" s="109">
        <f t="shared" si="256"/>
        <v>0</v>
      </c>
      <c r="AC181" s="109">
        <f t="shared" si="256"/>
        <v>0</v>
      </c>
      <c r="AD181" s="109">
        <f t="shared" si="256"/>
        <v>0</v>
      </c>
      <c r="AE181" s="109">
        <f t="shared" si="256"/>
        <v>0</v>
      </c>
      <c r="AF181" s="109">
        <f t="shared" si="256"/>
        <v>0</v>
      </c>
      <c r="AG181" s="109">
        <f t="shared" si="256"/>
        <v>0</v>
      </c>
      <c r="AH181" s="109"/>
      <c r="AI181" s="109">
        <f t="shared" si="239"/>
        <v>100768.61825429001</v>
      </c>
      <c r="AJ181" s="109">
        <f t="shared" si="240"/>
        <v>0</v>
      </c>
      <c r="AK181" s="109">
        <f t="shared" si="241"/>
        <v>0</v>
      </c>
      <c r="AL181" s="109">
        <f t="shared" si="242"/>
        <v>0</v>
      </c>
      <c r="AM181" s="111">
        <f t="shared" si="243"/>
        <v>100768.61825429001</v>
      </c>
      <c r="AN181" s="110"/>
      <c r="AO181" s="109">
        <f t="shared" ref="AO181:AZ181" si="257">(AO182+AO183)</f>
        <v>36544.818175400011</v>
      </c>
      <c r="AP181" s="109">
        <f t="shared" si="257"/>
        <v>44344.298313859996</v>
      </c>
      <c r="AQ181" s="109">
        <f t="shared" si="257"/>
        <v>43050.17924338</v>
      </c>
      <c r="AR181" s="109">
        <f t="shared" si="257"/>
        <v>60081.233395630006</v>
      </c>
      <c r="AS181" s="109">
        <f t="shared" si="257"/>
        <v>52980.920770789984</v>
      </c>
      <c r="AT181" s="109">
        <f t="shared" si="257"/>
        <v>55681.311538330017</v>
      </c>
      <c r="AU181" s="109">
        <f t="shared" si="257"/>
        <v>72169.877021349996</v>
      </c>
      <c r="AV181" s="109">
        <f t="shared" si="257"/>
        <v>82570.750161889984</v>
      </c>
      <c r="AW181" s="109">
        <f t="shared" si="257"/>
        <v>87122.262718800019</v>
      </c>
      <c r="AX181" s="109">
        <f t="shared" si="257"/>
        <v>88279.734120230016</v>
      </c>
      <c r="AY181" s="109">
        <f t="shared" si="257"/>
        <v>95101.932130719972</v>
      </c>
      <c r="AZ181" s="109">
        <f t="shared" si="257"/>
        <v>-146826.43359341993</v>
      </c>
      <c r="BA181" s="109"/>
      <c r="BB181" s="109">
        <f t="shared" si="245"/>
        <v>123939.29573264001</v>
      </c>
      <c r="BC181" s="109">
        <f t="shared" si="246"/>
        <v>168743.46570475001</v>
      </c>
      <c r="BD181" s="109">
        <f t="shared" si="247"/>
        <v>241862.88990203998</v>
      </c>
      <c r="BE181" s="109">
        <f t="shared" si="248"/>
        <v>36555.232657530054</v>
      </c>
      <c r="BF181" s="111">
        <f t="shared" si="249"/>
        <v>571100.88399696001</v>
      </c>
      <c r="BG181" s="109"/>
      <c r="BH181" s="109">
        <f t="shared" ref="BH181:BS181" si="258">(BH182+BH183)</f>
        <v>58929.063158270001</v>
      </c>
      <c r="BI181" s="109">
        <f t="shared" si="258"/>
        <v>58929.063158270001</v>
      </c>
      <c r="BJ181" s="109">
        <f t="shared" si="258"/>
        <v>59123.113313510003</v>
      </c>
      <c r="BK181" s="109">
        <f t="shared" si="258"/>
        <v>59123.113313510003</v>
      </c>
      <c r="BL181" s="109">
        <f t="shared" si="258"/>
        <v>59220.138158269998</v>
      </c>
      <c r="BM181" s="109">
        <f t="shared" si="258"/>
        <v>59220.138158269998</v>
      </c>
      <c r="BN181" s="109">
        <f t="shared" si="258"/>
        <v>59220.138158269998</v>
      </c>
      <c r="BO181" s="109">
        <f t="shared" si="258"/>
        <v>59220.138158269998</v>
      </c>
      <c r="BP181" s="109">
        <f t="shared" si="258"/>
        <v>59220.138158269998</v>
      </c>
      <c r="BQ181" s="109">
        <f t="shared" si="258"/>
        <v>59220.138158269998</v>
      </c>
      <c r="BR181" s="109">
        <f t="shared" si="258"/>
        <v>59220.300444270004</v>
      </c>
      <c r="BS181" s="109">
        <f t="shared" si="258"/>
        <v>59220.138158269998</v>
      </c>
      <c r="BT181" s="109"/>
      <c r="BU181" s="109">
        <f t="shared" si="251"/>
        <v>176981.23963005</v>
      </c>
      <c r="BV181" s="109">
        <f t="shared" si="252"/>
        <v>177563.38963004999</v>
      </c>
      <c r="BW181" s="109">
        <f t="shared" si="253"/>
        <v>177660.41447481001</v>
      </c>
      <c r="BX181" s="109">
        <f t="shared" si="254"/>
        <v>177660.57676080998</v>
      </c>
      <c r="BY181" s="111">
        <f t="shared" si="255"/>
        <v>709865.62049571995</v>
      </c>
      <c r="BZ181" s="109"/>
      <c r="CA181" s="109">
        <f>(CA182+CA183)</f>
        <v>263644.62626547995</v>
      </c>
      <c r="CB181" s="109">
        <f>(CB182+CB183)</f>
        <v>244298.86425396</v>
      </c>
      <c r="CC181" s="109">
        <f>(CC182+CC183)</f>
        <v>0</v>
      </c>
    </row>
    <row r="182" spans="1:81" ht="15" customHeight="1" outlineLevel="1" x14ac:dyDescent="0.25">
      <c r="A182" s="17" t="str">
        <f>_xll.DIMNM(pAccounts,_xll.DIMIX(pAccounts,$F182))</f>
        <v>L1_Interest Paid</v>
      </c>
      <c r="B182" s="6" t="s">
        <v>284</v>
      </c>
      <c r="E182" s="17">
        <v>172</v>
      </c>
      <c r="F182" s="50" t="s">
        <v>285</v>
      </c>
      <c r="G182" s="119">
        <f>_xll.DBRW(pFact,pCompany,G$3,G$1,$F$1,$A182,"Month")</f>
        <v>107271.42732667997</v>
      </c>
      <c r="H182" s="119">
        <f>_xll.DBRW(pFact,pCompany,H$3,H$1,$F$1,$A182,"Month")</f>
        <v>-146176.62415368995</v>
      </c>
      <c r="I182" s="119">
        <f>_xll.DBRW(pFact,pCompany,I$3,I$1,$F$1,$A182,"Month")</f>
        <v>55674.861205829999</v>
      </c>
      <c r="J182" s="120"/>
      <c r="K182" s="121">
        <f>_xll.DBRW(pFact,pCompany,K$3,K$1,$F$1,$A182,"Month")</f>
        <v>55349.804217280005</v>
      </c>
      <c r="L182" s="119">
        <f>_xll.DBRW(pFact,pCompany,$K$3,L$1,$F$1,$A182,"Month")</f>
        <v>59208.495158270001</v>
      </c>
      <c r="M182" s="119">
        <f>_xll.DBRW(pFact,pCompany,M$3,M$1,$F$1,$A182,"Month")</f>
        <v>44806.900659959996</v>
      </c>
      <c r="N182" s="119">
        <f t="shared" si="236"/>
        <v>-3858.6909409899963</v>
      </c>
      <c r="O182" s="110"/>
      <c r="P182" s="119">
        <f t="shared" si="197"/>
        <v>111024.66542311001</v>
      </c>
      <c r="Q182" s="119">
        <f t="shared" si="198"/>
        <v>118416.99031654</v>
      </c>
      <c r="R182" s="119">
        <f t="shared" si="199"/>
        <v>81905.829476240004</v>
      </c>
      <c r="S182" s="119">
        <f t="shared" si="237"/>
        <v>-7392.3248934299918</v>
      </c>
      <c r="T182" s="119"/>
      <c r="U182" s="110"/>
      <c r="V182" s="119">
        <f>_xll.DBRW(pFact,pCompany,V$3,V$1,$F$1,$A182,"Month")</f>
        <v>55674.861205829999</v>
      </c>
      <c r="W182" s="119">
        <f>_xll.DBRW(pFact,pCompany,W$3,W$1,$F$1,$A182,"Month")</f>
        <v>55349.804217280005</v>
      </c>
      <c r="X182" s="119">
        <f>_xll.DBRW(pFact,pCompany,X$3,X$1,$F$1,$A182,"Month")</f>
        <v>0</v>
      </c>
      <c r="Y182" s="119">
        <f>_xll.DBRW(pFact,pCompany,Y$3,Y$1,$F$1,$A182,"Month")</f>
        <v>0</v>
      </c>
      <c r="Z182" s="119">
        <f>_xll.DBRW(pFact,pCompany,Z$3,Z$1,$F$1,$A182,"Month")</f>
        <v>0</v>
      </c>
      <c r="AA182" s="119">
        <f>_xll.DBRW(pFact,pCompany,AA$3,AA$1,$F$1,$A182,"Month")</f>
        <v>0</v>
      </c>
      <c r="AB182" s="119">
        <f>_xll.DBRW(pFact,pCompany,AB$3,AB$1,$F$1,$A182,"Month")</f>
        <v>0</v>
      </c>
      <c r="AC182" s="119">
        <f>_xll.DBRW(pFact,pCompany,AC$3,AC$1,$F$1,$A182,"Month")</f>
        <v>0</v>
      </c>
      <c r="AD182" s="119">
        <f>_xll.DBRW(pFact,pCompany,AD$3,AD$1,$F$1,$A182,"Month")</f>
        <v>0</v>
      </c>
      <c r="AE182" s="119">
        <f>_xll.DBRW(pFact,pCompany,AE$3,AE$1,$F$1,$A182,"Month")</f>
        <v>0</v>
      </c>
      <c r="AF182" s="119">
        <f>_xll.DBRW(pFact,pCompany,AF$3,AF$1,$F$1,$A182,"Month")</f>
        <v>0</v>
      </c>
      <c r="AG182" s="119">
        <f>_xll.DBRW(pFact,pCompany,AG$3,AG$1,$F$1,$A182,"Month")</f>
        <v>0</v>
      </c>
      <c r="AH182" s="119"/>
      <c r="AI182" s="119">
        <f t="shared" si="239"/>
        <v>111024.66542311001</v>
      </c>
      <c r="AJ182" s="119">
        <f t="shared" si="240"/>
        <v>0</v>
      </c>
      <c r="AK182" s="119">
        <f t="shared" si="241"/>
        <v>0</v>
      </c>
      <c r="AL182" s="119">
        <f t="shared" si="242"/>
        <v>0</v>
      </c>
      <c r="AM182" s="121">
        <f t="shared" si="243"/>
        <v>111024.66542311001</v>
      </c>
      <c r="AN182" s="119"/>
      <c r="AO182" s="119">
        <f>_xll.DBRW(pFact,pCompany,AO$3,AO$1,$F$1,$A182,"Month")</f>
        <v>37098.928816280008</v>
      </c>
      <c r="AP182" s="119">
        <f>_xll.DBRW(pFact,pCompany,AP$3,AP$1,$F$1,$A182,"Month")</f>
        <v>44806.900659959996</v>
      </c>
      <c r="AQ182" s="119">
        <f>_xll.DBRW(pFact,pCompany,AQ$3,AQ$1,$F$1,$A182,"Month")</f>
        <v>43458.096190249998</v>
      </c>
      <c r="AR182" s="119">
        <f>_xll.DBRW(pFact,pCompany,AR$3,AR$1,$F$1,$A182,"Month")</f>
        <v>60537.484369340003</v>
      </c>
      <c r="AS182" s="119">
        <f>_xll.DBRW(pFact,pCompany,AS$3,AS$1,$F$1,$A182,"Month")</f>
        <v>59425.617639269985</v>
      </c>
      <c r="AT182" s="119">
        <f>_xll.DBRW(pFact,pCompany,AT$3,AT$1,$F$1,$A182,"Month")</f>
        <v>56258.72686587002</v>
      </c>
      <c r="AU182" s="119">
        <f>_xll.DBRW(pFact,pCompany,AU$3,AU$1,$F$1,$A182,"Month")</f>
        <v>74448.327877489995</v>
      </c>
      <c r="AV182" s="119">
        <f>_xll.DBRW(pFact,pCompany,AV$3,AV$1,$F$1,$A182,"Month")</f>
        <v>84349.142135289978</v>
      </c>
      <c r="AW182" s="119">
        <f>_xll.DBRW(pFact,pCompany,AW$3,AW$1,$F$1,$A182,"Month")</f>
        <v>87995.69784422002</v>
      </c>
      <c r="AX182" s="119">
        <f>_xll.DBRW(pFact,pCompany,AX$3,AX$1,$F$1,$A182,"Month")</f>
        <v>88932.197996220013</v>
      </c>
      <c r="AY182" s="119">
        <f>_xll.DBRW(pFact,pCompany,AY$3,AY$1,$F$1,$A182,"Month")</f>
        <v>107271.42732667997</v>
      </c>
      <c r="AZ182" s="119">
        <f>_xll.DBRW(pFact,pCompany,AZ$3,AZ$1,$F$1,$A182,"Month")</f>
        <v>-146176.62415368995</v>
      </c>
      <c r="BA182" s="119"/>
      <c r="BB182" s="119">
        <f t="shared" si="245"/>
        <v>125363.92566649</v>
      </c>
      <c r="BC182" s="119">
        <f t="shared" si="246"/>
        <v>176221.82887448001</v>
      </c>
      <c r="BD182" s="119">
        <f t="shared" si="247"/>
        <v>246793.16785700002</v>
      </c>
      <c r="BE182" s="119">
        <f t="shared" si="248"/>
        <v>50027.001169210038</v>
      </c>
      <c r="BF182" s="121">
        <f t="shared" si="249"/>
        <v>598405.92356718006</v>
      </c>
      <c r="BG182" s="119"/>
      <c r="BH182" s="119">
        <f>_xll.DBRW(pFact,pCompany,BH$3,BH$1,$F$1,$A182,"Month")</f>
        <v>59208.495158270001</v>
      </c>
      <c r="BI182" s="119">
        <f>_xll.DBRW(pFact,pCompany,BI$3,BI$1,$F$1,$A182,"Month")</f>
        <v>59208.495158270001</v>
      </c>
      <c r="BJ182" s="119">
        <f>_xll.DBRW(pFact,pCompany,BJ$3,BJ$1,$F$1,$A182,"Month")</f>
        <v>59402.545313510003</v>
      </c>
      <c r="BK182" s="119">
        <f>_xll.DBRW(pFact,pCompany,BK$3,BK$1,$F$1,$A182,"Month")</f>
        <v>59402.545313510003</v>
      </c>
      <c r="BL182" s="119">
        <f>_xll.DBRW(pFact,pCompany,BL$3,BL$1,$F$1,$A182,"Month")</f>
        <v>59499.570158269999</v>
      </c>
      <c r="BM182" s="119">
        <f>_xll.DBRW(pFact,pCompany,BM$3,BM$1,$F$1,$A182,"Month")</f>
        <v>59499.570158269999</v>
      </c>
      <c r="BN182" s="119">
        <f>_xll.DBRW(pFact,pCompany,BN$3,BN$1,$F$1,$A182,"Month")</f>
        <v>59499.570158269999</v>
      </c>
      <c r="BO182" s="119">
        <f>_xll.DBRW(pFact,pCompany,BO$3,BO$1,$F$1,$A182,"Month")</f>
        <v>59499.570158269999</v>
      </c>
      <c r="BP182" s="119">
        <f>_xll.DBRW(pFact,pCompany,BP$3,BP$1,$F$1,$A182,"Month")</f>
        <v>59499.570158269999</v>
      </c>
      <c r="BQ182" s="119">
        <f>_xll.DBRW(pFact,pCompany,BQ$3,BQ$1,$F$1,$A182,"Month")</f>
        <v>59499.570158269999</v>
      </c>
      <c r="BR182" s="119">
        <f>_xll.DBRW(pFact,pCompany,BR$3,BR$1,$F$1,$A182,"Month")</f>
        <v>59499.651301270002</v>
      </c>
      <c r="BS182" s="119">
        <f>_xll.DBRW(pFact,pCompany,BS$3,BS$1,$F$1,$A182,"Month")</f>
        <v>59499.570158269999</v>
      </c>
      <c r="BT182" s="119"/>
      <c r="BU182" s="119">
        <f t="shared" si="251"/>
        <v>177819.53563005</v>
      </c>
      <c r="BV182" s="119">
        <f t="shared" si="252"/>
        <v>178401.68563005002</v>
      </c>
      <c r="BW182" s="119">
        <f t="shared" si="253"/>
        <v>178498.71047480998</v>
      </c>
      <c r="BX182" s="119">
        <f t="shared" si="254"/>
        <v>178498.79161781</v>
      </c>
      <c r="BY182" s="121">
        <f t="shared" si="255"/>
        <v>713218.72335272003</v>
      </c>
      <c r="BZ182" s="119"/>
      <c r="CA182" s="119">
        <f>_xll.DBRW(pFact,pCompany,CA$3,CA$1,$F$1,$A182,"Month")</f>
        <v>271100.19542898994</v>
      </c>
      <c r="CB182" s="119">
        <f>_xll.DBRW(pFact,pCompany,CB$3,CB$1,$F$1,$A182,"Month")</f>
        <v>262066.00552032999</v>
      </c>
      <c r="CC182" s="119">
        <f>_xll.DBRW(pFact,pCompany,CC$3,CC$1,$F$1,$A182,"Month")</f>
        <v>0</v>
      </c>
    </row>
    <row r="183" spans="1:81" ht="15" customHeight="1" outlineLevel="1" x14ac:dyDescent="0.25">
      <c r="A183" s="17" t="str">
        <f>_xll.DIMNM(pAccounts,_xll.DIMIX(pAccounts,$F183))</f>
        <v>L1_Interest Received</v>
      </c>
      <c r="B183" s="6" t="s">
        <v>286</v>
      </c>
      <c r="E183" s="17">
        <v>173</v>
      </c>
      <c r="F183" s="50" t="s">
        <v>287</v>
      </c>
      <c r="G183" s="119">
        <f>_xll.DBRW(pFact,pCompany,G$3,G$1,$F$1,$A183,"Month")</f>
        <v>-12169.495195960002</v>
      </c>
      <c r="H183" s="119">
        <f>_xll.DBRW(pFact,pCompany,H$3,H$1,$F$1,$A183,"Month")</f>
        <v>-649.80943973000001</v>
      </c>
      <c r="I183" s="119">
        <f>_xll.DBRW(pFact,pCompany,I$3,I$1,$F$1,$A183,"Month")</f>
        <v>-7473.507681080001</v>
      </c>
      <c r="J183" s="120"/>
      <c r="K183" s="121">
        <f>_xll.DBRW(pFact,pCompany,K$3,K$1,$F$1,$A183,"Month")</f>
        <v>-2782.5394877399995</v>
      </c>
      <c r="L183" s="119">
        <f>_xll.DBRW(pFact,pCompany,$K$3,L$1,$F$1,$A183,"Month")</f>
        <v>-279.43199999999996</v>
      </c>
      <c r="M183" s="119">
        <f>_xll.DBRW(pFact,pCompany,M$3,M$1,$F$1,$A183,"Month")</f>
        <v>-462.60234610000009</v>
      </c>
      <c r="N183" s="119">
        <f t="shared" si="236"/>
        <v>-2503.1074877399997</v>
      </c>
      <c r="O183" s="110"/>
      <c r="P183" s="119">
        <f t="shared" si="197"/>
        <v>-10256.047168820001</v>
      </c>
      <c r="Q183" s="119">
        <f t="shared" si="198"/>
        <v>-558.86399999999992</v>
      </c>
      <c r="R183" s="119">
        <f t="shared" si="199"/>
        <v>-1016.7129869800001</v>
      </c>
      <c r="S183" s="119">
        <f t="shared" si="237"/>
        <v>-9697.1831688200018</v>
      </c>
      <c r="T183" s="119"/>
      <c r="U183" s="110"/>
      <c r="V183" s="119">
        <f>_xll.DBRW(pFact,pCompany,V$3,V$1,$F$1,$A183,"Month")</f>
        <v>-7473.507681080001</v>
      </c>
      <c r="W183" s="119">
        <f>_xll.DBRW(pFact,pCompany,W$3,W$1,$F$1,$A183,"Month")</f>
        <v>-2782.5394877399995</v>
      </c>
      <c r="X183" s="119">
        <f>_xll.DBRW(pFact,pCompany,X$3,X$1,$F$1,$A183,"Month")</f>
        <v>0</v>
      </c>
      <c r="Y183" s="119">
        <f>_xll.DBRW(pFact,pCompany,Y$3,Y$1,$F$1,$A183,"Month")</f>
        <v>0</v>
      </c>
      <c r="Z183" s="119">
        <f>_xll.DBRW(pFact,pCompany,Z$3,Z$1,$F$1,$A183,"Month")</f>
        <v>0</v>
      </c>
      <c r="AA183" s="119">
        <f>_xll.DBRW(pFact,pCompany,AA$3,AA$1,$F$1,$A183,"Month")</f>
        <v>0</v>
      </c>
      <c r="AB183" s="119">
        <f>_xll.DBRW(pFact,pCompany,AB$3,AB$1,$F$1,$A183,"Month")</f>
        <v>0</v>
      </c>
      <c r="AC183" s="119">
        <f>_xll.DBRW(pFact,pCompany,AC$3,AC$1,$F$1,$A183,"Month")</f>
        <v>0</v>
      </c>
      <c r="AD183" s="119">
        <f>_xll.DBRW(pFact,pCompany,AD$3,AD$1,$F$1,$A183,"Month")</f>
        <v>0</v>
      </c>
      <c r="AE183" s="119">
        <f>_xll.DBRW(pFact,pCompany,AE$3,AE$1,$F$1,$A183,"Month")</f>
        <v>0</v>
      </c>
      <c r="AF183" s="119">
        <f>_xll.DBRW(pFact,pCompany,AF$3,AF$1,$F$1,$A183,"Month")</f>
        <v>0</v>
      </c>
      <c r="AG183" s="119">
        <f>_xll.DBRW(pFact,pCompany,AG$3,AG$1,$F$1,$A183,"Month")</f>
        <v>0</v>
      </c>
      <c r="AH183" s="119"/>
      <c r="AI183" s="119">
        <f t="shared" si="239"/>
        <v>-10256.047168820001</v>
      </c>
      <c r="AJ183" s="119">
        <f t="shared" si="240"/>
        <v>0</v>
      </c>
      <c r="AK183" s="119">
        <f t="shared" si="241"/>
        <v>0</v>
      </c>
      <c r="AL183" s="119">
        <f t="shared" si="242"/>
        <v>0</v>
      </c>
      <c r="AM183" s="121">
        <f t="shared" si="243"/>
        <v>-10256.047168820001</v>
      </c>
      <c r="AN183" s="119"/>
      <c r="AO183" s="119">
        <f>_xll.DBRW(pFact,pCompany,AO$3,AO$1,$F$1,$A183,"Month")</f>
        <v>-554.11064088000001</v>
      </c>
      <c r="AP183" s="119">
        <f>_xll.DBRW(pFact,pCompany,AP$3,AP$1,$F$1,$A183,"Month")</f>
        <v>-462.60234610000009</v>
      </c>
      <c r="AQ183" s="119">
        <f>_xll.DBRW(pFact,pCompany,AQ$3,AQ$1,$F$1,$A183,"Month")</f>
        <v>-407.91694687</v>
      </c>
      <c r="AR183" s="119">
        <f>_xll.DBRW(pFact,pCompany,AR$3,AR$1,$F$1,$A183,"Month")</f>
        <v>-456.25097371000015</v>
      </c>
      <c r="AS183" s="119">
        <f>_xll.DBRW(pFact,pCompany,AS$3,AS$1,$F$1,$A183,"Month")</f>
        <v>-6444.6968684799995</v>
      </c>
      <c r="AT183" s="119">
        <f>_xll.DBRW(pFact,pCompany,AT$3,AT$1,$F$1,$A183,"Month")</f>
        <v>-577.41532754000036</v>
      </c>
      <c r="AU183" s="119">
        <f>_xll.DBRW(pFact,pCompany,AU$3,AU$1,$F$1,$A183,"Month")</f>
        <v>-2278.4508561399998</v>
      </c>
      <c r="AV183" s="119">
        <f>_xll.DBRW(pFact,pCompany,AV$3,AV$1,$F$1,$A183,"Month")</f>
        <v>-1778.3919733999996</v>
      </c>
      <c r="AW183" s="119">
        <f>_xll.DBRW(pFact,pCompany,AW$3,AW$1,$F$1,$A183,"Month")</f>
        <v>-873.43512542000053</v>
      </c>
      <c r="AX183" s="119">
        <f>_xll.DBRW(pFact,pCompany,AX$3,AX$1,$F$1,$A183,"Month")</f>
        <v>-652.46387599000025</v>
      </c>
      <c r="AY183" s="119">
        <f>_xll.DBRW(pFact,pCompany,AY$3,AY$1,$F$1,$A183,"Month")</f>
        <v>-12169.495195960002</v>
      </c>
      <c r="AZ183" s="119">
        <f>_xll.DBRW(pFact,pCompany,AZ$3,AZ$1,$F$1,$A183,"Month")</f>
        <v>-649.80943973000001</v>
      </c>
      <c r="BA183" s="119"/>
      <c r="BB183" s="119">
        <f t="shared" si="245"/>
        <v>-1424.62993385</v>
      </c>
      <c r="BC183" s="119">
        <f t="shared" si="246"/>
        <v>-7478.3631697299998</v>
      </c>
      <c r="BD183" s="119">
        <f t="shared" si="247"/>
        <v>-4930.27795496</v>
      </c>
      <c r="BE183" s="119">
        <f t="shared" si="248"/>
        <v>-13471.768511680002</v>
      </c>
      <c r="BF183" s="121">
        <f t="shared" si="249"/>
        <v>-27305.039570220004</v>
      </c>
      <c r="BG183" s="119"/>
      <c r="BH183" s="119">
        <f>_xll.DBRW(pFact,pCompany,BH$3,BH$1,$F$1,$A183,"Month")</f>
        <v>-279.43199999999996</v>
      </c>
      <c r="BI183" s="119">
        <f>_xll.DBRW(pFact,pCompany,BI$3,BI$1,$F$1,$A183,"Month")</f>
        <v>-279.43199999999996</v>
      </c>
      <c r="BJ183" s="119">
        <f>_xll.DBRW(pFact,pCompany,BJ$3,BJ$1,$F$1,$A183,"Month")</f>
        <v>-279.43200000000002</v>
      </c>
      <c r="BK183" s="119">
        <f>_xll.DBRW(pFact,pCompany,BK$3,BK$1,$F$1,$A183,"Month")</f>
        <v>-279.43200000000002</v>
      </c>
      <c r="BL183" s="119">
        <f>_xll.DBRW(pFact,pCompany,BL$3,BL$1,$F$1,$A183,"Month")</f>
        <v>-279.43200000000002</v>
      </c>
      <c r="BM183" s="119">
        <f>_xll.DBRW(pFact,pCompany,BM$3,BM$1,$F$1,$A183,"Month")</f>
        <v>-279.43200000000002</v>
      </c>
      <c r="BN183" s="119">
        <f>_xll.DBRW(pFact,pCompany,BN$3,BN$1,$F$1,$A183,"Month")</f>
        <v>-279.43200000000002</v>
      </c>
      <c r="BO183" s="119">
        <f>_xll.DBRW(pFact,pCompany,BO$3,BO$1,$F$1,$A183,"Month")</f>
        <v>-279.43200000000002</v>
      </c>
      <c r="BP183" s="119">
        <f>_xll.DBRW(pFact,pCompany,BP$3,BP$1,$F$1,$A183,"Month")</f>
        <v>-279.43200000000002</v>
      </c>
      <c r="BQ183" s="119">
        <f>_xll.DBRW(pFact,pCompany,BQ$3,BQ$1,$F$1,$A183,"Month")</f>
        <v>-279.43200000000002</v>
      </c>
      <c r="BR183" s="119">
        <f>_xll.DBRW(pFact,pCompany,BR$3,BR$1,$F$1,$A183,"Month")</f>
        <v>-279.35085700000002</v>
      </c>
      <c r="BS183" s="119">
        <f>_xll.DBRW(pFact,pCompany,BS$3,BS$1,$F$1,$A183,"Month")</f>
        <v>-279.43200000000002</v>
      </c>
      <c r="BT183" s="119"/>
      <c r="BU183" s="119">
        <f t="shared" si="251"/>
        <v>-838.29599999999994</v>
      </c>
      <c r="BV183" s="119">
        <f t="shared" si="252"/>
        <v>-838.29600000000005</v>
      </c>
      <c r="BW183" s="119">
        <f t="shared" si="253"/>
        <v>-838.29600000000005</v>
      </c>
      <c r="BX183" s="119">
        <f t="shared" si="254"/>
        <v>-838.21485700000005</v>
      </c>
      <c r="BY183" s="121">
        <f t="shared" si="255"/>
        <v>-3353.1028569999999</v>
      </c>
      <c r="BZ183" s="119"/>
      <c r="CA183" s="119">
        <f>_xll.DBRW(pFact,pCompany,CA$3,CA$1,$F$1,$A183,"Month")</f>
        <v>-7455.5691635100011</v>
      </c>
      <c r="CB183" s="119">
        <f>_xll.DBRW(pFact,pCompany,CB$3,CB$1,$F$1,$A183,"Month")</f>
        <v>-17767.141266369999</v>
      </c>
      <c r="CC183" s="119">
        <f>_xll.DBRW(pFact,pCompany,CC$3,CC$1,$F$1,$A183,"Month")</f>
        <v>0</v>
      </c>
    </row>
    <row r="184" spans="1:81" ht="15" customHeight="1" collapsed="1" x14ac:dyDescent="0.3">
      <c r="A184" s="17" t="str">
        <f>_xll.DIMNM(pAccounts,_xll.DIMIX(pAccounts,$F184))</f>
        <v>Income Tax</v>
      </c>
      <c r="B184" s="6" t="s">
        <v>288</v>
      </c>
      <c r="E184" s="17">
        <v>174</v>
      </c>
      <c r="F184" s="21" t="s">
        <v>289</v>
      </c>
      <c r="G184" s="124">
        <f>_xll.DBRW(pFact,pCompany,G$3,G$1,$F$1,$A184,"Month")</f>
        <v>9463.5625422600006</v>
      </c>
      <c r="H184" s="124">
        <f>_xll.DBRW(pFact,pCompany,H$3,H$1,$F$1,$A184,"Month")</f>
        <v>1213.7397792800007</v>
      </c>
      <c r="I184" s="124">
        <f>_xll.DBRW(pFact,pCompany,I$3,I$1,$F$1,$A184,"Month")</f>
        <v>5342.7911952599998</v>
      </c>
      <c r="J184" s="110"/>
      <c r="K184" s="123">
        <f>_xll.DBRW(pFact,pCompany,K$3,K$1,$F$1,$A184,"Month")</f>
        <v>7016.1327347999995</v>
      </c>
      <c r="L184" s="124">
        <f>_xll.DBRW(pFact,pCompany,$K$3,L$1,$F$1,$A184,"Month")</f>
        <v>3169.2785760000002</v>
      </c>
      <c r="M184" s="124">
        <f>_xll.DBRW(pFact,pCompany,M$3,M$1,$F$1,$A184,"Month")</f>
        <v>6394.0775891000021</v>
      </c>
      <c r="N184" s="124">
        <f t="shared" si="236"/>
        <v>3846.8541587999994</v>
      </c>
      <c r="O184" s="110"/>
      <c r="P184" s="124">
        <f t="shared" si="197"/>
        <v>12358.923930059998</v>
      </c>
      <c r="Q184" s="124">
        <f t="shared" si="198"/>
        <v>8727.0321002399996</v>
      </c>
      <c r="R184" s="124">
        <f t="shared" si="199"/>
        <v>20145.438284579999</v>
      </c>
      <c r="S184" s="124">
        <f t="shared" si="237"/>
        <v>3631.8918298199987</v>
      </c>
      <c r="T184" s="109"/>
      <c r="U184" s="110"/>
      <c r="V184" s="116">
        <f>_xll.DBRW(pFact,pCompany,V$3,V$1,$F$1,$A184,"Month")</f>
        <v>5342.7911952599998</v>
      </c>
      <c r="W184" s="116">
        <f>_xll.DBRW(pFact,pCompany,W$3,W$1,$F$1,$A184,"Month")</f>
        <v>7016.1327347999995</v>
      </c>
      <c r="X184" s="116">
        <f>_xll.DBRW(pFact,pCompany,X$3,X$1,$F$1,$A184,"Month")</f>
        <v>0</v>
      </c>
      <c r="Y184" s="116">
        <f>_xll.DBRW(pFact,pCompany,Y$3,Y$1,$F$1,$A184,"Month")</f>
        <v>0</v>
      </c>
      <c r="Z184" s="116">
        <f>_xll.DBRW(pFact,pCompany,Z$3,Z$1,$F$1,$A184,"Month")</f>
        <v>0</v>
      </c>
      <c r="AA184" s="116">
        <f>_xll.DBRW(pFact,pCompany,AA$3,AA$1,$F$1,$A184,"Month")</f>
        <v>0</v>
      </c>
      <c r="AB184" s="116">
        <f>_xll.DBRW(pFact,pCompany,AB$3,AB$1,$F$1,$A184,"Month")</f>
        <v>0</v>
      </c>
      <c r="AC184" s="116">
        <f>_xll.DBRW(pFact,pCompany,AC$3,AC$1,$F$1,$A184,"Month")</f>
        <v>0</v>
      </c>
      <c r="AD184" s="116">
        <f>_xll.DBRW(pFact,pCompany,AD$3,AD$1,$F$1,$A184,"Month")</f>
        <v>0</v>
      </c>
      <c r="AE184" s="116">
        <f>_xll.DBRW(pFact,pCompany,AE$3,AE$1,$F$1,$A184,"Month")</f>
        <v>0</v>
      </c>
      <c r="AF184" s="116">
        <f>_xll.DBRW(pFact,pCompany,AF$3,AF$1,$F$1,$A184,"Month")</f>
        <v>0</v>
      </c>
      <c r="AG184" s="116">
        <f>_xll.DBRW(pFact,pCompany,AG$3,AG$1,$F$1,$A184,"Month")</f>
        <v>0</v>
      </c>
      <c r="AH184" s="115"/>
      <c r="AI184" s="124">
        <f t="shared" si="239"/>
        <v>12358.923930059998</v>
      </c>
      <c r="AJ184" s="124">
        <f t="shared" si="240"/>
        <v>0</v>
      </c>
      <c r="AK184" s="124">
        <f t="shared" si="241"/>
        <v>0</v>
      </c>
      <c r="AL184" s="124">
        <f t="shared" si="242"/>
        <v>0</v>
      </c>
      <c r="AM184" s="125">
        <f t="shared" si="243"/>
        <v>12358.923930059998</v>
      </c>
      <c r="AN184" s="115"/>
      <c r="AO184" s="116">
        <f>_xll.DBRW(pFact,pCompany,AO$3,AO$1,$F$1,$A184,"Month")</f>
        <v>13751.360695479998</v>
      </c>
      <c r="AP184" s="116">
        <f>_xll.DBRW(pFact,pCompany,AP$3,AP$1,$F$1,$A184,"Month")</f>
        <v>6394.0775891000021</v>
      </c>
      <c r="AQ184" s="116">
        <f>_xll.DBRW(pFact,pCompany,AQ$3,AQ$1,$F$1,$A184,"Month")</f>
        <v>6333.3538629200002</v>
      </c>
      <c r="AR184" s="116">
        <f>_xll.DBRW(pFact,pCompany,AR$3,AR$1,$F$1,$A184,"Month")</f>
        <v>3793.1790042899997</v>
      </c>
      <c r="AS184" s="116">
        <f>_xll.DBRW(pFact,pCompany,AS$3,AS$1,$F$1,$A184,"Month")</f>
        <v>2735.9382673299983</v>
      </c>
      <c r="AT184" s="116">
        <f>_xll.DBRW(pFact,pCompany,AT$3,AT$1,$F$1,$A184,"Month")</f>
        <v>1838.1357526600013</v>
      </c>
      <c r="AU184" s="116">
        <f>_xll.DBRW(pFact,pCompany,AU$3,AU$1,$F$1,$A184,"Month")</f>
        <v>3703.9843341000014</v>
      </c>
      <c r="AV184" s="116">
        <f>_xll.DBRW(pFact,pCompany,AV$3,AV$1,$F$1,$A184,"Month")</f>
        <v>-41714.96990692</v>
      </c>
      <c r="AW184" s="116">
        <f>_xll.DBRW(pFact,pCompany,AW$3,AW$1,$F$1,$A184,"Month")</f>
        <v>384.10062320000003</v>
      </c>
      <c r="AX184" s="116">
        <f>_xll.DBRW(pFact,pCompany,AX$3,AX$1,$F$1,$A184,"Month")</f>
        <v>-615.04428208000058</v>
      </c>
      <c r="AY184" s="116">
        <f>_xll.DBRW(pFact,pCompany,AY$3,AY$1,$F$1,$A184,"Month")</f>
        <v>9463.5625422600006</v>
      </c>
      <c r="AZ184" s="116">
        <f>_xll.DBRW(pFact,pCompany,AZ$3,AZ$1,$F$1,$A184,"Month")</f>
        <v>1213.7397792800007</v>
      </c>
      <c r="BA184" s="115"/>
      <c r="BB184" s="124">
        <f t="shared" si="245"/>
        <v>26478.7921475</v>
      </c>
      <c r="BC184" s="124">
        <f t="shared" si="246"/>
        <v>8367.2530242799985</v>
      </c>
      <c r="BD184" s="124">
        <f t="shared" si="247"/>
        <v>-37626.884949619998</v>
      </c>
      <c r="BE184" s="124">
        <f t="shared" si="248"/>
        <v>10062.258039460001</v>
      </c>
      <c r="BF184" s="125">
        <f t="shared" si="249"/>
        <v>7281.4182616200051</v>
      </c>
      <c r="BG184" s="115"/>
      <c r="BH184" s="116">
        <f>_xll.DBRW(pFact,pCompany,BH$3,BH$1,$F$1,$A184,"Month")</f>
        <v>5557.7535242399999</v>
      </c>
      <c r="BI184" s="116">
        <f>_xll.DBRW(pFact,pCompany,BI$3,BI$1,$F$1,$A184,"Month")</f>
        <v>3169.2785760000002</v>
      </c>
      <c r="BJ184" s="116">
        <f>_xll.DBRW(pFact,pCompany,BJ$3,BJ$1,$F$1,$A184,"Month")</f>
        <v>4245.5940064200004</v>
      </c>
      <c r="BK184" s="116">
        <f>_xll.DBRW(pFact,pCompany,BK$3,BK$1,$F$1,$A184,"Month")</f>
        <v>4013.1211552199998</v>
      </c>
      <c r="BL184" s="116">
        <f>_xll.DBRW(pFact,pCompany,BL$3,BL$1,$F$1,$A184,"Month")</f>
        <v>4345.4063390399997</v>
      </c>
      <c r="BM184" s="116">
        <f>_xll.DBRW(pFact,pCompany,BM$3,BM$1,$F$1,$A184,"Month")</f>
        <v>4262.6828501999998</v>
      </c>
      <c r="BN184" s="116">
        <f>_xll.DBRW(pFact,pCompany,BN$3,BN$1,$F$1,$A184,"Month")</f>
        <v>4279.7922696000005</v>
      </c>
      <c r="BO184" s="116">
        <f>_xll.DBRW(pFact,pCompany,BO$3,BO$1,$F$1,$A184,"Month")</f>
        <v>4769.48886012</v>
      </c>
      <c r="BP184" s="116">
        <f>_xll.DBRW(pFact,pCompany,BP$3,BP$1,$F$1,$A184,"Month")</f>
        <v>5097.4547464799998</v>
      </c>
      <c r="BQ184" s="116">
        <f>_xll.DBRW(pFact,pCompany,BQ$3,BQ$1,$F$1,$A184,"Month")</f>
        <v>4778.10054846</v>
      </c>
      <c r="BR184" s="116">
        <f>_xll.DBRW(pFact,pCompany,BR$3,BR$1,$F$1,$A184,"Month")</f>
        <v>5085.6415983799998</v>
      </c>
      <c r="BS184" s="116">
        <f>_xll.DBRW(pFact,pCompany,BS$3,BS$1,$F$1,$A184,"Month")</f>
        <v>3691.9135686599998</v>
      </c>
      <c r="BT184" s="115"/>
      <c r="BU184" s="124">
        <f t="shared" si="251"/>
        <v>12972.62610666</v>
      </c>
      <c r="BV184" s="124">
        <f t="shared" si="252"/>
        <v>12621.21034446</v>
      </c>
      <c r="BW184" s="124">
        <f t="shared" si="253"/>
        <v>14146.7358762</v>
      </c>
      <c r="BX184" s="124">
        <f t="shared" si="254"/>
        <v>13555.655715499999</v>
      </c>
      <c r="BY184" s="125">
        <f t="shared" si="255"/>
        <v>53296.228042819996</v>
      </c>
      <c r="BZ184" s="110"/>
      <c r="CA184" s="116">
        <f>_xll.DBRW(pFact,pCompany,CA$3,CA$1,$F$1,$A184,"Month")</f>
        <v>145408.33080858001</v>
      </c>
      <c r="CB184" s="116">
        <f>_xll.DBRW(pFact,pCompany,CB$3,CB$1,$F$1,$A184,"Month")</f>
        <v>-281095.74011766003</v>
      </c>
      <c r="CC184" s="116">
        <f>_xll.DBRW(pFact,pCompany,CC$3,CC$1,$F$1,$A184,"Month")</f>
        <v>0</v>
      </c>
    </row>
    <row r="185" spans="1:81" ht="15" customHeight="1" x14ac:dyDescent="0.25">
      <c r="A185" s="17" t="str">
        <f>_xll.DIMNM(pAccounts,_xll.DIMIX(pAccounts,$F185))</f>
        <v>Earnings</v>
      </c>
      <c r="E185" s="17">
        <v>175</v>
      </c>
      <c r="F185" s="20" t="s">
        <v>16</v>
      </c>
      <c r="G185" s="154">
        <f>_xll.DBRW(pFact,pCompany,G$3,G$1,$F$1,$A185,"Month")</f>
        <v>-87198.35883269168</v>
      </c>
      <c r="H185" s="154">
        <f>_xll.DBRW(pFact,pCompany,H$3,H$1,$F$1,$A185,"Month")</f>
        <v>721604.75244323537</v>
      </c>
      <c r="I185" s="154">
        <f>_xll.DBRW(pFact,pCompany,I$3,I$1,$F$1,$A185,"Month")</f>
        <v>205674.94465775276</v>
      </c>
      <c r="J185" s="110"/>
      <c r="K185" s="153">
        <f>_xll.DBRW(pFact,pCompany,K$3,K$1,$F$1,$A185,"Month")</f>
        <v>67233.241628547126</v>
      </c>
      <c r="L185" s="154">
        <f>_xll.DBRW(pFact,pCompany,$K$3,L$1,$F$1,$A185,"Month")</f>
        <v>-84071.274216196005</v>
      </c>
      <c r="M185" s="154">
        <f>_xll.DBRW(pFact,pCompany,M$3,M$1,$F$1,$A185,"Month")</f>
        <v>36300.187502726672</v>
      </c>
      <c r="N185" s="154">
        <f>((((N174-N176)-N181)-N184)-N180)</f>
        <v>151304.51584474379</v>
      </c>
      <c r="O185" s="110"/>
      <c r="P185" s="154">
        <f t="shared" si="197"/>
        <v>272908.1862862999</v>
      </c>
      <c r="Q185" s="154">
        <f t="shared" si="198"/>
        <v>-22177.599009418205</v>
      </c>
      <c r="R185" s="154">
        <f t="shared" si="199"/>
        <v>172365.52133393975</v>
      </c>
      <c r="S185" s="152">
        <f>((((S174-S176)-S181)-S184)-S180)</f>
        <v>307562.05803074344</v>
      </c>
      <c r="T185" s="110"/>
      <c r="U185" s="110"/>
      <c r="V185" s="152">
        <f>_xll.DBRW(pFact,pCompany,V$3,V$1,$F$1,$A185,"Month")</f>
        <v>205674.94465775276</v>
      </c>
      <c r="W185" s="152">
        <f>_xll.DBRW(pFact,pCompany,W$3,W$1,$F$1,$A185,"Month")</f>
        <v>67233.241628547126</v>
      </c>
      <c r="X185" s="152">
        <f>_xll.DBRW(pFact,pCompany,X$3,X$1,$F$1,$A185,"Month")</f>
        <v>0</v>
      </c>
      <c r="Y185" s="152">
        <f>_xll.DBRW(pFact,pCompany,Y$3,Y$1,$F$1,$A185,"Month")</f>
        <v>0</v>
      </c>
      <c r="Z185" s="152">
        <f>_xll.DBRW(pFact,pCompany,Z$3,Z$1,$F$1,$A185,"Month")</f>
        <v>0</v>
      </c>
      <c r="AA185" s="152">
        <f>_xll.DBRW(pFact,pCompany,AA$3,AA$1,$F$1,$A185,"Month")</f>
        <v>0</v>
      </c>
      <c r="AB185" s="152">
        <f>_xll.DBRW(pFact,pCompany,AB$3,AB$1,$F$1,$A185,"Month")</f>
        <v>0</v>
      </c>
      <c r="AC185" s="152">
        <f>_xll.DBRW(pFact,pCompany,AC$3,AC$1,$F$1,$A185,"Month")</f>
        <v>0</v>
      </c>
      <c r="AD185" s="152">
        <f>_xll.DBRW(pFact,pCompany,AD$3,AD$1,$F$1,$A185,"Month")</f>
        <v>0</v>
      </c>
      <c r="AE185" s="152">
        <f>_xll.DBRW(pFact,pCompany,AE$3,AE$1,$F$1,$A185,"Month")</f>
        <v>0</v>
      </c>
      <c r="AF185" s="152">
        <f>_xll.DBRW(pFact,pCompany,AF$3,AF$1,$F$1,$A185,"Month")</f>
        <v>0</v>
      </c>
      <c r="AG185" s="152">
        <f>_xll.DBRW(pFact,pCompany,AG$3,AG$1,$F$1,$A185,"Month")</f>
        <v>0</v>
      </c>
      <c r="AH185" s="110"/>
      <c r="AI185" s="154">
        <f t="shared" si="239"/>
        <v>272908.1862862999</v>
      </c>
      <c r="AJ185" s="154">
        <f t="shared" si="240"/>
        <v>0</v>
      </c>
      <c r="AK185" s="154">
        <f t="shared" si="241"/>
        <v>0</v>
      </c>
      <c r="AL185" s="154">
        <f t="shared" si="242"/>
        <v>0</v>
      </c>
      <c r="AM185" s="154">
        <f>((((AM174-AM176)-AM181)-AM184)-AM180)</f>
        <v>500089.44054108014</v>
      </c>
      <c r="AN185" s="110"/>
      <c r="AO185" s="152">
        <f>_xll.DBRW(pFact,pCompany,AO$3,AO$1,$F$1,$A185,"Month")</f>
        <v>136065.33383121307</v>
      </c>
      <c r="AP185" s="152">
        <f>_xll.DBRW(pFact,pCompany,AP$3,AP$1,$F$1,$A185,"Month")</f>
        <v>36300.187502726672</v>
      </c>
      <c r="AQ185" s="152">
        <f>_xll.DBRW(pFact,pCompany,AQ$3,AQ$1,$F$1,$A185,"Month")</f>
        <v>68909.571944283234</v>
      </c>
      <c r="AR185" s="152">
        <f>_xll.DBRW(pFact,pCompany,AR$3,AR$1,$F$1,$A185,"Month")</f>
        <v>-22546.261469121473</v>
      </c>
      <c r="AS185" s="152">
        <f>_xll.DBRW(pFact,pCompany,AS$3,AS$1,$F$1,$A185,"Month")</f>
        <v>16998.65146243864</v>
      </c>
      <c r="AT185" s="152">
        <f>_xll.DBRW(pFact,pCompany,AT$3,AT$1,$F$1,$A185,"Month")</f>
        <v>-12840.440840655192</v>
      </c>
      <c r="AU185" s="152">
        <f>_xll.DBRW(pFact,pCompany,AU$3,AU$1,$F$1,$A185,"Month")</f>
        <v>144855.88277504581</v>
      </c>
      <c r="AV185" s="152">
        <f>_xll.DBRW(pFact,pCompany,AV$3,AV$1,$F$1,$A185,"Month")</f>
        <v>95263.746544397087</v>
      </c>
      <c r="AW185" s="152">
        <f>_xll.DBRW(pFact,pCompany,AW$3,AW$1,$F$1,$A185,"Month")</f>
        <v>-210645.96919454628</v>
      </c>
      <c r="AX185" s="152">
        <f>_xll.DBRW(pFact,pCompany,AX$3,AX$1,$F$1,$A185,"Month")</f>
        <v>-74244.809304604438</v>
      </c>
      <c r="AY185" s="152">
        <f>_xll.DBRW(pFact,pCompany,AY$3,AY$1,$F$1,$A185,"Month")</f>
        <v>-87198.35883269168</v>
      </c>
      <c r="AZ185" s="152">
        <f>_xll.DBRW(pFact,pCompany,AZ$3,AZ$1,$F$1,$A185,"Month")</f>
        <v>721604.75244323537</v>
      </c>
      <c r="BA185" s="110"/>
      <c r="BB185" s="154">
        <f t="shared" si="245"/>
        <v>241275.09327822298</v>
      </c>
      <c r="BC185" s="154">
        <f t="shared" si="246"/>
        <v>-18388.050847338025</v>
      </c>
      <c r="BD185" s="154">
        <f t="shared" si="247"/>
        <v>29473.660124896618</v>
      </c>
      <c r="BE185" s="154">
        <f t="shared" si="248"/>
        <v>560161.58430593926</v>
      </c>
      <c r="BF185" s="154">
        <f>((((BF174-BF176)-BF181)-BF184)-BF180)</f>
        <v>2307538.0888744583</v>
      </c>
      <c r="BG185" s="110"/>
      <c r="BH185" s="152">
        <f>_xll.DBRW(pFact,pCompany,BH$3,BH$1,$F$1,$A185,"Month")</f>
        <v>61893.6752067778</v>
      </c>
      <c r="BI185" s="152">
        <f>_xll.DBRW(pFact,pCompany,BI$3,BI$1,$F$1,$A185,"Month")</f>
        <v>-84071.274216196005</v>
      </c>
      <c r="BJ185" s="152">
        <f>_xll.DBRW(pFact,pCompany,BJ$3,BJ$1,$F$1,$A185,"Month")</f>
        <v>18389.859066364683</v>
      </c>
      <c r="BK185" s="152">
        <f>_xll.DBRW(pFact,pCompany,BK$3,BK$1,$F$1,$A185,"Month")</f>
        <v>169752.19081270718</v>
      </c>
      <c r="BL185" s="152">
        <f>_xll.DBRW(pFact,pCompany,BL$3,BL$1,$F$1,$A185,"Month")</f>
        <v>48153.832975396224</v>
      </c>
      <c r="BM185" s="152">
        <f>_xll.DBRW(pFact,pCompany,BM$3,BM$1,$F$1,$A185,"Month")</f>
        <v>-1202.6416564374224</v>
      </c>
      <c r="BN185" s="152">
        <f>_xll.DBRW(pFact,pCompany,BN$3,BN$1,$F$1,$A185,"Month")</f>
        <v>225897.18404870908</v>
      </c>
      <c r="BO185" s="152">
        <f>_xll.DBRW(pFact,pCompany,BO$3,BO$1,$F$1,$A185,"Month")</f>
        <v>191346.2975857401</v>
      </c>
      <c r="BP185" s="152">
        <f>_xll.DBRW(pFact,pCompany,BP$3,BP$1,$F$1,$A185,"Month")</f>
        <v>147013.99317654982</v>
      </c>
      <c r="BQ185" s="152">
        <f>_xll.DBRW(pFact,pCompany,BQ$3,BQ$1,$F$1,$A185,"Month")</f>
        <v>-49576.084433589363</v>
      </c>
      <c r="BR185" s="152">
        <f>_xll.DBRW(pFact,pCompany,BR$3,BR$1,$F$1,$A185,"Month")</f>
        <v>72493.108259539746</v>
      </c>
      <c r="BS185" s="152">
        <f>_xll.DBRW(pFact,pCompany,BS$3,BS$1,$F$1,$A185,"Month")</f>
        <v>109797.03101117055</v>
      </c>
      <c r="BT185" s="110"/>
      <c r="BU185" s="154">
        <f t="shared" si="251"/>
        <v>-3787.7399430535224</v>
      </c>
      <c r="BV185" s="154">
        <f t="shared" si="252"/>
        <v>216703.38213166597</v>
      </c>
      <c r="BW185" s="154">
        <f t="shared" si="253"/>
        <v>564257.474810999</v>
      </c>
      <c r="BX185" s="154">
        <f t="shared" si="254"/>
        <v>132714.05483712093</v>
      </c>
      <c r="BY185" s="154">
        <f>((((BY174-BY176)-BY181)-BY184)-BY180)</f>
        <v>4297297.2353785709</v>
      </c>
      <c r="BZ185" s="110"/>
      <c r="CA185" s="152">
        <f>_xll.DBRW(pFact,pCompany,CA$3,CA$1,$F$1,$A185,"Month")</f>
        <v>-1227585.485291857</v>
      </c>
      <c r="CB185" s="152">
        <f>_xll.DBRW(pFact,pCompany,CB$3,CB$1,$F$1,$A185,"Month")</f>
        <v>-3667862.5825794921</v>
      </c>
      <c r="CC185" s="152">
        <f>_xll.DBRW(pFact,pCompany,CC$3,CC$1,$F$1,$A185,"Month")</f>
        <v>0</v>
      </c>
    </row>
    <row r="186" spans="1:81" ht="15" customHeight="1" x14ac:dyDescent="0.3">
      <c r="A186" s="17" t="str">
        <f>_xll.DIMNM(pAccounts,_xll.DIMIX(pAccounts,$F186))</f>
        <v/>
      </c>
      <c r="E186" s="17">
        <v>176</v>
      </c>
      <c r="G186" s="9"/>
      <c r="H186" s="9"/>
      <c r="I186" s="9"/>
      <c r="K186" s="30"/>
      <c r="L186" s="9"/>
      <c r="M186" s="9"/>
      <c r="N186" s="9"/>
      <c r="P186" s="9"/>
      <c r="Q186" s="9"/>
      <c r="R186" s="9"/>
      <c r="S186" s="9"/>
      <c r="T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3"/>
      <c r="AI186" s="65"/>
      <c r="AJ186" s="65"/>
      <c r="AK186" s="65"/>
      <c r="AL186" s="65"/>
      <c r="AM186" s="66">
        <v>-884648.62000000023</v>
      </c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B186" s="65"/>
      <c r="BC186" s="65"/>
      <c r="BD186" s="65"/>
      <c r="BE186" s="65"/>
      <c r="BF186" s="66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U186" s="65"/>
      <c r="BV186" s="65"/>
      <c r="BW186" s="65"/>
      <c r="BX186" s="65"/>
      <c r="BY186" s="66"/>
      <c r="CA186" s="9"/>
      <c r="CB186" s="9"/>
      <c r="CC186" s="9"/>
    </row>
    <row r="187" spans="1:81" ht="15" customHeight="1" x14ac:dyDescent="0.3">
      <c r="A187" s="17" t="str">
        <f>_xll.DIMNM(pAccounts,_xll.DIMIX(pAccounts,$F187))</f>
        <v/>
      </c>
      <c r="E187" s="17">
        <v>177</v>
      </c>
      <c r="F187" s="18"/>
      <c r="G187" s="9"/>
      <c r="H187" s="9"/>
      <c r="I187" s="9"/>
      <c r="K187" s="30"/>
      <c r="L187" s="9"/>
      <c r="M187" s="9"/>
      <c r="N187" s="9"/>
      <c r="P187" s="9"/>
      <c r="Q187" s="9"/>
      <c r="R187" s="9"/>
      <c r="S187" s="9"/>
      <c r="T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I187" s="65"/>
      <c r="AJ187" s="65"/>
      <c r="AK187" s="65"/>
      <c r="AL187" s="65"/>
      <c r="AM187" s="66">
        <f>AM186-AM185</f>
        <v>-1384738.0605410803</v>
      </c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B187" s="65"/>
      <c r="BC187" s="65"/>
      <c r="BD187" s="65"/>
      <c r="BE187" s="65"/>
      <c r="BF187" s="66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U187" s="65"/>
      <c r="BV187" s="65"/>
      <c r="BW187" s="65"/>
      <c r="BX187" s="65"/>
      <c r="BY187" s="66"/>
      <c r="CA187" s="9"/>
      <c r="CB187" s="9"/>
      <c r="CC187" s="9"/>
    </row>
    <row r="188" spans="1:81" s="2" customFormat="1" ht="15" customHeight="1" x14ac:dyDescent="0.3">
      <c r="A188" s="100" t="str">
        <f>_xll.DIMNM(pAccounts,_xll.DIMIX(pAccounts,$F188))</f>
        <v>Statistics</v>
      </c>
      <c r="E188" s="17">
        <v>178</v>
      </c>
      <c r="F188" s="101" t="s">
        <v>29</v>
      </c>
      <c r="G188" s="102"/>
      <c r="H188" s="102"/>
      <c r="I188" s="102"/>
      <c r="J188" s="103"/>
      <c r="K188" s="104"/>
      <c r="L188" s="102"/>
      <c r="M188" s="102"/>
      <c r="N188" s="102"/>
      <c r="O188" s="103"/>
      <c r="P188" s="102"/>
      <c r="Q188" s="102"/>
      <c r="R188" s="102"/>
      <c r="S188" s="102"/>
      <c r="T188" s="102"/>
      <c r="U188" s="103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5"/>
      <c r="AI188" s="106"/>
      <c r="AJ188" s="106"/>
      <c r="AK188" s="106"/>
      <c r="AL188" s="106"/>
      <c r="AM188" s="106"/>
      <c r="AN188" s="105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5"/>
      <c r="BB188" s="106"/>
      <c r="BC188" s="106"/>
      <c r="BD188" s="106"/>
      <c r="BE188" s="106"/>
      <c r="BF188" s="106"/>
      <c r="BG188" s="105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  <c r="BS188" s="102"/>
      <c r="BT188" s="105"/>
      <c r="BU188" s="106"/>
      <c r="BV188" s="106"/>
      <c r="BW188" s="106"/>
      <c r="BX188" s="106"/>
      <c r="BY188" s="106"/>
      <c r="BZ188" s="103"/>
      <c r="CA188" s="102"/>
      <c r="CB188" s="102"/>
      <c r="CC188" s="102"/>
    </row>
    <row r="189" spans="1:81" ht="15" customHeight="1" x14ac:dyDescent="0.3">
      <c r="A189" s="17"/>
      <c r="E189" s="17">
        <v>179</v>
      </c>
      <c r="F189" s="86"/>
      <c r="G189" s="87"/>
      <c r="H189" s="87"/>
      <c r="I189" s="87"/>
      <c r="J189" s="88"/>
      <c r="K189" s="27"/>
      <c r="L189" s="87"/>
      <c r="M189" s="87"/>
      <c r="N189" s="87"/>
      <c r="O189" s="88"/>
      <c r="P189" s="87"/>
      <c r="Q189" s="87"/>
      <c r="R189" s="87"/>
      <c r="S189" s="87"/>
      <c r="T189" s="87"/>
      <c r="U189" s="88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97"/>
      <c r="AI189" s="89"/>
      <c r="AJ189" s="89"/>
      <c r="AK189" s="89"/>
      <c r="AL189" s="89"/>
      <c r="AM189" s="89"/>
      <c r="AN189" s="9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97"/>
      <c r="BB189" s="89"/>
      <c r="BC189" s="89"/>
      <c r="BD189" s="89"/>
      <c r="BE189" s="89"/>
      <c r="BF189" s="89"/>
      <c r="BG189" s="9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97"/>
      <c r="BU189" s="89"/>
      <c r="BV189" s="89"/>
      <c r="BW189" s="89"/>
      <c r="BX189" s="89"/>
      <c r="BY189" s="89"/>
      <c r="BZ189" s="88"/>
      <c r="CA189" s="87"/>
      <c r="CB189" s="87"/>
      <c r="CC189" s="87"/>
    </row>
    <row r="190" spans="1:81" s="110" customFormat="1" ht="15" customHeight="1" x14ac:dyDescent="0.3">
      <c r="A190" s="206" t="str">
        <f>_xll.DIMNM(pAccounts,_xll.DIMIX(pAccounts,$F190))</f>
        <v>L1_Workdays</v>
      </c>
      <c r="B190" s="206" t="s">
        <v>290</v>
      </c>
      <c r="E190" s="17">
        <v>180</v>
      </c>
      <c r="F190" s="207" t="s">
        <v>291</v>
      </c>
      <c r="G190" s="109">
        <f>_xll.DBRW(pFact,pCompany,G$3,G$1,"Statistics",$A190,"Month")</f>
        <v>272</v>
      </c>
      <c r="H190" s="109">
        <f>_xll.DBRW(pFact,pCompany,H$3,H$1,"Statistics",$A190,"Month")</f>
        <v>257</v>
      </c>
      <c r="I190" s="109">
        <f>_xll.DBRW(pFact,pCompany,I$3,I$1,"Statistics",$A190,"Month")</f>
        <v>335</v>
      </c>
      <c r="K190" s="117">
        <f>_xll.DBRW(pFact,pCompany,K$3,K$1,"Statistics",$A190,"Month")</f>
        <v>271</v>
      </c>
      <c r="L190" s="109">
        <f>_xll.DBRW(pFact,pCompany,$K$3,L$1,"Statistics",$A190,"Month")</f>
        <v>0</v>
      </c>
      <c r="M190" s="109">
        <f>_xll.DBRW(pFact,pCompany,M$3,M$1,"Statistics",$A190,"Month")</f>
        <v>237</v>
      </c>
      <c r="N190" s="109">
        <f>(K190-L190)</f>
        <v>271</v>
      </c>
      <c r="P190" s="109">
        <f t="shared" si="197"/>
        <v>606</v>
      </c>
      <c r="Q190" s="109">
        <f t="shared" si="198"/>
        <v>0</v>
      </c>
      <c r="R190" s="109">
        <f t="shared" si="199"/>
        <v>526</v>
      </c>
      <c r="S190" s="109">
        <f>(P190-Q190)</f>
        <v>606</v>
      </c>
      <c r="T190" s="109"/>
      <c r="V190" s="116">
        <f>_xll.DBRW(pFact,pCompany,V$3,V$1,"Statistics",$A190,"Month")</f>
        <v>335</v>
      </c>
      <c r="W190" s="116">
        <f>_xll.DBRW(pFact,pCompany,W$3,W$1,"Statistics",$A190,"Month")</f>
        <v>271</v>
      </c>
      <c r="X190" s="116">
        <f>_xll.DBRW(pFact,pCompany,X$3,X$1,"Statistics",$A190,"Month")</f>
        <v>0</v>
      </c>
      <c r="Y190" s="116">
        <f>_xll.DBRW(pFact,pCompany,Y$3,Y$1,"Statistics",$A190,"Month")</f>
        <v>0</v>
      </c>
      <c r="Z190" s="116">
        <f>_xll.DBRW(pFact,pCompany,Z$3,Z$1,"Statistics",$A190,"Month")</f>
        <v>0</v>
      </c>
      <c r="AA190" s="116">
        <f>_xll.DBRW(pFact,pCompany,AA$3,AA$1,"Statistics",$A190,"Month")</f>
        <v>0</v>
      </c>
      <c r="AB190" s="116">
        <f>_xll.DBRW(pFact,pCompany,AB$3,AB$1,"Statistics",$A190,"Month")</f>
        <v>0</v>
      </c>
      <c r="AC190" s="116">
        <f>_xll.DBRW(pFact,pCompany,AC$3,AC$1,"Statistics",$A190,"Month")</f>
        <v>0</v>
      </c>
      <c r="AD190" s="116">
        <f>_xll.DBRW(pFact,pCompany,AD$3,AD$1,"Statistics",$A190,"Month")</f>
        <v>0</v>
      </c>
      <c r="AE190" s="116">
        <f>_xll.DBRW(pFact,pCompany,AE$3,AE$1,"Statistics",$A190,"Month")</f>
        <v>0</v>
      </c>
      <c r="AF190" s="116">
        <f>_xll.DBRW(pFact,pCompany,AF$3,AF$1,"Statistics",$A190,"Month")</f>
        <v>0</v>
      </c>
      <c r="AG190" s="116">
        <f>_xll.DBRW(pFact,pCompany,AG$3,AG$1,"Statistics",$A190,"Month")</f>
        <v>0</v>
      </c>
      <c r="AH190" s="115"/>
      <c r="AI190" s="109">
        <f>SUMIF(V$7:AG$7,AI$8,V190:AG190)</f>
        <v>606</v>
      </c>
      <c r="AJ190" s="109">
        <f>SUMIF(V$7:AG$7,AJ$8,V190:AG190)</f>
        <v>0</v>
      </c>
      <c r="AK190" s="109">
        <f>SUMIF(V$7:AG$7,AK$8,V190:AG190)</f>
        <v>0</v>
      </c>
      <c r="AL190" s="109">
        <f>SUMIF(V$7:AG$7,AL$8,V190:AG190)</f>
        <v>0</v>
      </c>
      <c r="AM190" s="118">
        <f>SUM(AI190:AL190)</f>
        <v>606</v>
      </c>
      <c r="AN190" s="115"/>
      <c r="AO190" s="116">
        <f>_xll.DBRW(pFact,pCompany,AO$3,AO$1,"Statistics",$A190,"Month")</f>
        <v>289</v>
      </c>
      <c r="AP190" s="116">
        <f>_xll.DBRW(pFact,pCompany,AP$3,AP$1,"Statistics",$A190,"Month")</f>
        <v>237</v>
      </c>
      <c r="AQ190" s="116">
        <f>_xll.DBRW(pFact,pCompany,AQ$3,AQ$1,"Statistics",$A190,"Month")</f>
        <v>282</v>
      </c>
      <c r="AR190" s="116">
        <f>_xll.DBRW(pFact,pCompany,AR$3,AR$1,"Statistics",$A190,"Month")</f>
        <v>257</v>
      </c>
      <c r="AS190" s="116">
        <f>_xll.DBRW(pFact,pCompany,AS$3,AS$1,"Statistics",$A190,"Month")</f>
        <v>272</v>
      </c>
      <c r="AT190" s="116">
        <f>_xll.DBRW(pFact,pCompany,AT$3,AT$1,"Statistics",$A190,"Month")</f>
        <v>293</v>
      </c>
      <c r="AU190" s="116">
        <f>_xll.DBRW(pFact,pCompany,AU$3,AU$1,"Statistics",$A190,"Month")</f>
        <v>266</v>
      </c>
      <c r="AV190" s="116">
        <f>_xll.DBRW(pFact,pCompany,AV$3,AV$1,"Statistics",$A190,"Month")</f>
        <v>281</v>
      </c>
      <c r="AW190" s="116">
        <f>_xll.DBRW(pFact,pCompany,AW$3,AW$1,"Statistics",$A190,"Month")</f>
        <v>279</v>
      </c>
      <c r="AX190" s="116">
        <f>_xll.DBRW(pFact,pCompany,AX$3,AX$1,"Statistics",$A190,"Month")</f>
        <v>257</v>
      </c>
      <c r="AY190" s="116">
        <f>_xll.DBRW(pFact,pCompany,AY$3,AY$1,"Statistics",$A190,"Month")</f>
        <v>272</v>
      </c>
      <c r="AZ190" s="116">
        <f>_xll.DBRW(pFact,pCompany,AZ$3,AZ$1,"Statistics",$A190,"Month")</f>
        <v>257</v>
      </c>
      <c r="BA190" s="115"/>
      <c r="BB190" s="109">
        <f>SUMIF(AO$7:AZ$7,BB$8,AO190:AZ190)</f>
        <v>808</v>
      </c>
      <c r="BC190" s="109">
        <f>SUMIF(AO$7:AZ$7,BC$8,AO190:AZ190)</f>
        <v>822</v>
      </c>
      <c r="BD190" s="109">
        <f>SUMIF(AO$7:AZ$7,BD$8,AO190:AZ190)</f>
        <v>826</v>
      </c>
      <c r="BE190" s="109">
        <f>SUMIF(AO$7:AZ$7,BE$8,AO190:AZ190)</f>
        <v>786</v>
      </c>
      <c r="BF190" s="118">
        <f>SUM(BB190:BE190)</f>
        <v>3242</v>
      </c>
      <c r="BG190" s="115"/>
      <c r="BH190" s="116">
        <f>_xll.DBRW(pFact,pCompany,BH$3,BH$1,"Statistics",$A190,"Month")</f>
        <v>0</v>
      </c>
      <c r="BI190" s="116">
        <f>_xll.DBRW(pFact,pCompany,BI$3,BI$1,"Statistics",$A190,"Month")</f>
        <v>0</v>
      </c>
      <c r="BJ190" s="116">
        <f>_xll.DBRW(pFact,pCompany,BJ$3,BJ$1,"Statistics",$A190,"Month")</f>
        <v>0</v>
      </c>
      <c r="BK190" s="116">
        <f>_xll.DBRW(pFact,pCompany,BK$3,BK$1,"Statistics",$A190,"Month")</f>
        <v>0</v>
      </c>
      <c r="BL190" s="116">
        <f>_xll.DBRW(pFact,pCompany,BL$3,BL$1,"Statistics",$A190,"Month")</f>
        <v>0</v>
      </c>
      <c r="BM190" s="116">
        <f>_xll.DBRW(pFact,pCompany,BM$3,BM$1,"Statistics",$A190,"Month")</f>
        <v>0</v>
      </c>
      <c r="BN190" s="116">
        <f>_xll.DBRW(pFact,pCompany,BN$3,BN$1,"Statistics",$A190,"Month")</f>
        <v>0</v>
      </c>
      <c r="BO190" s="116">
        <f>_xll.DBRW(pFact,pCompany,BO$3,BO$1,"Statistics",$A190,"Month")</f>
        <v>0</v>
      </c>
      <c r="BP190" s="116">
        <f>_xll.DBRW(pFact,pCompany,BP$3,BP$1,"Statistics",$A190,"Month")</f>
        <v>0</v>
      </c>
      <c r="BQ190" s="116">
        <f>_xll.DBRW(pFact,pCompany,BQ$3,BQ$1,"Statistics",$A190,"Month")</f>
        <v>0</v>
      </c>
      <c r="BR190" s="116">
        <f>_xll.DBRW(pFact,pCompany,BR$3,BR$1,"Statistics",$A190,"Month")</f>
        <v>0</v>
      </c>
      <c r="BS190" s="116">
        <f>_xll.DBRW(pFact,pCompany,BS$3,BS$1,"Statistics",$A190,"Month")</f>
        <v>0</v>
      </c>
      <c r="BT190" s="115"/>
      <c r="BU190" s="109">
        <f>SUMIF(BH$7:BS$7,BU$8,BH190:BS190)</f>
        <v>0</v>
      </c>
      <c r="BV190" s="109">
        <f>SUMIF(BH$7:BS$7,BV$8,BH190:BS190)</f>
        <v>0</v>
      </c>
      <c r="BW190" s="109">
        <f>SUMIF(BH$7:BS$7,BW$8,BH190:BS190)</f>
        <v>0</v>
      </c>
      <c r="BX190" s="109">
        <f>SUMIF(BH$7:BS$7,BX$8,BH190:BS190)</f>
        <v>0</v>
      </c>
      <c r="BY190" s="118">
        <f>SUM(BU190:BX190)</f>
        <v>0</v>
      </c>
      <c r="CA190" s="116">
        <f>_xll.DBRW(pFact,pCompany,CA$3,CA$1,"Statistics",$A190,"Month")</f>
        <v>530</v>
      </c>
      <c r="CB190" s="116">
        <f>_xll.DBRW(pFact,pCompany,CB$3,CB$1,"Statistics",$A190,"Month")</f>
        <v>0</v>
      </c>
      <c r="CC190" s="116">
        <f>_xll.DBRW(pFact,pCompany,CC$3,CC$1,"Statistics",$A190,"Month")</f>
        <v>0</v>
      </c>
    </row>
    <row r="191" spans="1:81" s="110" customFormat="1" ht="15" customHeight="1" x14ac:dyDescent="0.3">
      <c r="A191" s="206" t="str">
        <f>_xll.DIMNM(pAccounts,_xll.DIMIX(pAccounts,$F191))</f>
        <v/>
      </c>
      <c r="E191" s="17">
        <v>181</v>
      </c>
      <c r="G191" s="109"/>
      <c r="H191" s="109"/>
      <c r="I191" s="109"/>
      <c r="K191" s="117"/>
      <c r="L191" s="109"/>
      <c r="M191" s="109"/>
      <c r="N191" s="109"/>
      <c r="P191" s="109"/>
      <c r="Q191" s="109"/>
      <c r="R191" s="109"/>
      <c r="S191" s="109"/>
      <c r="T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15"/>
      <c r="AI191" s="109"/>
      <c r="AJ191" s="109"/>
      <c r="AK191" s="109"/>
      <c r="AL191" s="109"/>
      <c r="AM191" s="118"/>
      <c r="AN191" s="115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15"/>
      <c r="BB191" s="109"/>
      <c r="BC191" s="109"/>
      <c r="BD191" s="109"/>
      <c r="BE191" s="109"/>
      <c r="BF191" s="118"/>
      <c r="BG191" s="115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  <c r="BS191" s="109"/>
      <c r="BT191" s="115"/>
      <c r="BU191" s="109"/>
      <c r="BV191" s="109"/>
      <c r="BW191" s="109"/>
      <c r="BX191" s="109"/>
      <c r="BY191" s="118"/>
      <c r="CA191" s="109"/>
      <c r="CB191" s="109"/>
      <c r="CC191" s="109"/>
    </row>
    <row r="192" spans="1:81" s="110" customFormat="1" ht="15" customHeight="1" x14ac:dyDescent="0.3">
      <c r="A192" s="206" t="s">
        <v>292</v>
      </c>
      <c r="B192" s="206" t="s">
        <v>293</v>
      </c>
      <c r="E192" s="17">
        <v>182</v>
      </c>
      <c r="F192" s="207" t="s">
        <v>294</v>
      </c>
      <c r="G192" s="109">
        <f>_xll.DBRW(pFact,pCompany,G$3,G$1,"Statistics",$A192,"Month")</f>
        <v>5831</v>
      </c>
      <c r="H192" s="109">
        <f>_xll.DBRW(pFact,pCompany,H$3,H$1,"Statistics",$A192,"Month")</f>
        <v>9493</v>
      </c>
      <c r="I192" s="109">
        <f>_xll.DBRW(pFact,pCompany,I$3,I$1,"Statistics",$A192,"Month")</f>
        <v>9220</v>
      </c>
      <c r="K192" s="117">
        <f>_xll.DBRW(pFact,pCompany,K$3,K$1,"Statistics",$A192,"Month")</f>
        <v>11019</v>
      </c>
      <c r="L192" s="109">
        <f>_xll.DBRW(pFact,pCompany,$K$3,L$1,"Statistics",$A192,"Month")</f>
        <v>0</v>
      </c>
      <c r="M192" s="109">
        <f>_xll.DBRW(pFact,pCompany,M$3,M$1,"Statistics",$A192,"Month")</f>
        <v>8098</v>
      </c>
      <c r="N192" s="109">
        <f>(K192-L192)</f>
        <v>11019</v>
      </c>
      <c r="P192" s="109">
        <f t="shared" si="197"/>
        <v>20239</v>
      </c>
      <c r="Q192" s="109">
        <f t="shared" si="198"/>
        <v>0</v>
      </c>
      <c r="R192" s="109">
        <f t="shared" si="199"/>
        <v>14835</v>
      </c>
      <c r="S192" s="109">
        <f>(P192-Q192)</f>
        <v>20239</v>
      </c>
      <c r="T192" s="109"/>
      <c r="V192" s="116">
        <f>_xll.DBRW(pFact,pCompany,V$3,V$1,"Statistics",$A192,"Month")</f>
        <v>9220</v>
      </c>
      <c r="W192" s="116">
        <f>_xll.DBRW(pFact,pCompany,W$3,W$1,"Statistics",$A192,"Month")</f>
        <v>11019</v>
      </c>
      <c r="X192" s="116">
        <f>_xll.DBRW(pFact,pCompany,X$3,X$1,"Statistics",$A192,"Month")</f>
        <v>0</v>
      </c>
      <c r="Y192" s="116">
        <f>_xll.DBRW(pFact,pCompany,Y$3,Y$1,"Statistics",$A192,"Month")</f>
        <v>0</v>
      </c>
      <c r="Z192" s="116">
        <f>_xll.DBRW(pFact,pCompany,Z$3,Z$1,"Statistics",$A192,"Month")</f>
        <v>0</v>
      </c>
      <c r="AA192" s="116">
        <f>_xll.DBRW(pFact,pCompany,AA$3,AA$1,"Statistics",$A192,"Month")</f>
        <v>0</v>
      </c>
      <c r="AB192" s="116">
        <f>_xll.DBRW(pFact,pCompany,AB$3,AB$1,"Statistics",$A192,"Month")</f>
        <v>0</v>
      </c>
      <c r="AC192" s="116">
        <f>_xll.DBRW(pFact,pCompany,AC$3,AC$1,"Statistics",$A192,"Month")</f>
        <v>0</v>
      </c>
      <c r="AD192" s="116">
        <f>_xll.DBRW(pFact,pCompany,AD$3,AD$1,"Statistics",$A192,"Month")</f>
        <v>0</v>
      </c>
      <c r="AE192" s="116">
        <f>_xll.DBRW(pFact,pCompany,AE$3,AE$1,"Statistics",$A192,"Month")</f>
        <v>0</v>
      </c>
      <c r="AF192" s="116">
        <f>_xll.DBRW(pFact,pCompany,AF$3,AF$1,"Statistics",$A192,"Month")</f>
        <v>0</v>
      </c>
      <c r="AG192" s="116">
        <f>_xll.DBRW(pFact,pCompany,AG$3,AG$1,"Statistics",$A192,"Month")</f>
        <v>0</v>
      </c>
      <c r="AH192" s="115"/>
      <c r="AI192" s="109">
        <f>SUMIF(V$7:AG$7,AI$8,V192:AG192)</f>
        <v>20239</v>
      </c>
      <c r="AJ192" s="109">
        <f>SUMIF(V$7:AG$7,AJ$8,V192:AG192)</f>
        <v>0</v>
      </c>
      <c r="AK192" s="109">
        <f>SUMIF(V$7:AG$7,AK$8,V192:AG192)</f>
        <v>0</v>
      </c>
      <c r="AL192" s="109">
        <f>SUMIF(V$7:AG$7,AL$8,V192:AG192)</f>
        <v>0</v>
      </c>
      <c r="AM192" s="118">
        <f>SUM(AI192:AL192)</f>
        <v>20239</v>
      </c>
      <c r="AN192" s="115"/>
      <c r="AO192" s="116">
        <f>_xll.DBRW(pFact,pCompany,AO$3,AO$1,"Statistics",$A192,"Month")</f>
        <v>6737</v>
      </c>
      <c r="AP192" s="116">
        <f>_xll.DBRW(pFact,pCompany,AP$3,AP$1,"Statistics",$A192,"Month")</f>
        <v>8098</v>
      </c>
      <c r="AQ192" s="116">
        <f>_xll.DBRW(pFact,pCompany,AQ$3,AQ$1,"Statistics",$A192,"Month")</f>
        <v>7712</v>
      </c>
      <c r="AR192" s="116">
        <f>_xll.DBRW(pFact,pCompany,AR$3,AR$1,"Statistics",$A192,"Month")</f>
        <v>10083</v>
      </c>
      <c r="AS192" s="116">
        <f>_xll.DBRW(pFact,pCompany,AS$3,AS$1,"Statistics",$A192,"Month")</f>
        <v>8844</v>
      </c>
      <c r="AT192" s="116">
        <f>_xll.DBRW(pFact,pCompany,AT$3,AT$1,"Statistics",$A192,"Month")</f>
        <v>8035</v>
      </c>
      <c r="AU192" s="116">
        <f>_xll.DBRW(pFact,pCompany,AU$3,AU$1,"Statistics",$A192,"Month")</f>
        <v>10094</v>
      </c>
      <c r="AV192" s="116">
        <f>_xll.DBRW(pFact,pCompany,AV$3,AV$1,"Statistics",$A192,"Month")</f>
        <v>6178</v>
      </c>
      <c r="AW192" s="116">
        <f>_xll.DBRW(pFact,pCompany,AW$3,AW$1,"Statistics",$A192,"Month")</f>
        <v>8001</v>
      </c>
      <c r="AX192" s="116">
        <f>_xll.DBRW(pFact,pCompany,AX$3,AX$1,"Statistics",$A192,"Month")</f>
        <v>7595</v>
      </c>
      <c r="AY192" s="116">
        <f>_xll.DBRW(pFact,pCompany,AY$3,AY$1,"Statistics",$A192,"Month")</f>
        <v>5831</v>
      </c>
      <c r="AZ192" s="116">
        <f>_xll.DBRW(pFact,pCompany,AZ$3,AZ$1,"Statistics",$A192,"Month")</f>
        <v>9493</v>
      </c>
      <c r="BA192" s="115"/>
      <c r="BB192" s="109">
        <f>SUMIF(AO$7:AZ$7,BB$8,AO192:AZ192)</f>
        <v>22547</v>
      </c>
      <c r="BC192" s="109">
        <f>SUMIF(AO$7:AZ$7,BC$8,AO192:AZ192)</f>
        <v>26962</v>
      </c>
      <c r="BD192" s="109">
        <f>SUMIF(AO$7:AZ$7,BD$8,AO192:AZ192)</f>
        <v>24273</v>
      </c>
      <c r="BE192" s="109">
        <f>SUMIF(AO$7:AZ$7,BE$8,AO192:AZ192)</f>
        <v>22919</v>
      </c>
      <c r="BF192" s="118">
        <f>SUM(BB192:BE192)</f>
        <v>96701</v>
      </c>
      <c r="BG192" s="115"/>
      <c r="BH192" s="116">
        <f>_xll.DBRW(pFact,pCompany,BH$3,BH$1,"Statistics",$A192,"Month")</f>
        <v>0</v>
      </c>
      <c r="BI192" s="116">
        <f>_xll.DBRW(pFact,pCompany,BI$3,BI$1,"Statistics",$A192,"Month")</f>
        <v>0</v>
      </c>
      <c r="BJ192" s="116">
        <f>_xll.DBRW(pFact,pCompany,BJ$3,BJ$1,"Statistics",$A192,"Month")</f>
        <v>0</v>
      </c>
      <c r="BK192" s="116">
        <f>_xll.DBRW(pFact,pCompany,BK$3,BK$1,"Statistics",$A192,"Month")</f>
        <v>0</v>
      </c>
      <c r="BL192" s="116">
        <f>_xll.DBRW(pFact,pCompany,BL$3,BL$1,"Statistics",$A192,"Month")</f>
        <v>0</v>
      </c>
      <c r="BM192" s="116">
        <f>_xll.DBRW(pFact,pCompany,BM$3,BM$1,"Statistics",$A192,"Month")</f>
        <v>0</v>
      </c>
      <c r="BN192" s="116">
        <f>_xll.DBRW(pFact,pCompany,BN$3,BN$1,"Statistics",$A192,"Month")</f>
        <v>0</v>
      </c>
      <c r="BO192" s="116">
        <f>_xll.DBRW(pFact,pCompany,BO$3,BO$1,"Statistics",$A192,"Month")</f>
        <v>0</v>
      </c>
      <c r="BP192" s="116">
        <f>_xll.DBRW(pFact,pCompany,BP$3,BP$1,"Statistics",$A192,"Month")</f>
        <v>0</v>
      </c>
      <c r="BQ192" s="116">
        <f>_xll.DBRW(pFact,pCompany,BQ$3,BQ$1,"Statistics",$A192,"Month")</f>
        <v>0</v>
      </c>
      <c r="BR192" s="116">
        <f>_xll.DBRW(pFact,pCompany,BR$3,BR$1,"Statistics",$A192,"Month")</f>
        <v>0</v>
      </c>
      <c r="BS192" s="116">
        <f>_xll.DBRW(pFact,pCompany,BS$3,BS$1,"Statistics",$A192,"Month")</f>
        <v>0</v>
      </c>
      <c r="BT192" s="115"/>
      <c r="BU192" s="109">
        <f>SUMIF(BH$7:BS$7,BU$8,BH192:BS192)</f>
        <v>0</v>
      </c>
      <c r="BV192" s="109">
        <f>SUMIF(BH$7:BS$7,BV$8,BH192:BS192)</f>
        <v>0</v>
      </c>
      <c r="BW192" s="109">
        <f>SUMIF(BH$7:BS$7,BW$8,BH192:BS192)</f>
        <v>0</v>
      </c>
      <c r="BX192" s="109">
        <f>SUMIF(BH$7:BS$7,BX$8,BH192:BS192)</f>
        <v>0</v>
      </c>
      <c r="BY192" s="118">
        <f>SUM(BU192:BX192)</f>
        <v>0</v>
      </c>
      <c r="CA192" s="116">
        <f>_xll.DBRW(pFact,pCompany,CA$3,CA$1,"Statistics",$A192,"Month")</f>
        <v>23862</v>
      </c>
      <c r="CB192" s="116">
        <f>_xll.DBRW(pFact,pCompany,CB$3,CB$1,"Statistics",$A192,"Month")</f>
        <v>0</v>
      </c>
      <c r="CC192" s="116">
        <f>_xll.DBRW(pFact,pCompany,CC$3,CC$1,"Statistics",$A192,"Month")</f>
        <v>0</v>
      </c>
    </row>
    <row r="193" spans="1:81" s="110" customFormat="1" ht="15" customHeight="1" x14ac:dyDescent="0.3">
      <c r="A193" s="206" t="str">
        <f>_xll.DIMNM(pAccounts,_xll.DIMIX(pAccounts,$F193))</f>
        <v>L1_GDS Transactions Amadeus</v>
      </c>
      <c r="B193" s="206" t="s">
        <v>295</v>
      </c>
      <c r="E193" s="17">
        <v>183</v>
      </c>
      <c r="F193" s="207" t="s">
        <v>296</v>
      </c>
      <c r="G193" s="109">
        <f>_xll.DBRW(pFact,pCompany,G$3,G$1,"Statistics",$A193,"Month")</f>
        <v>11367</v>
      </c>
      <c r="H193" s="109">
        <f>_xll.DBRW(pFact,pCompany,H$3,H$1,"Statistics",$A193,"Month")</f>
        <v>14730</v>
      </c>
      <c r="I193" s="109">
        <f>_xll.DBRW(pFact,pCompany,I$3,I$1,"Statistics",$A193,"Month")</f>
        <v>10750</v>
      </c>
      <c r="K193" s="117">
        <f>_xll.DBRW(pFact,pCompany,K$3,K$1,"Statistics",$A193,"Month")</f>
        <v>13342</v>
      </c>
      <c r="L193" s="109">
        <f>_xll.DBRW(pFact,pCompany,$K$3,L$1,"Statistics",$A193,"Month")</f>
        <v>0</v>
      </c>
      <c r="M193" s="109">
        <f>_xll.DBRW(pFact,pCompany,M$3,M$1,"Statistics",$A193,"Month")</f>
        <v>18564</v>
      </c>
      <c r="N193" s="109">
        <f>(K193-L193)</f>
        <v>13342</v>
      </c>
      <c r="P193" s="109">
        <f t="shared" si="197"/>
        <v>24092</v>
      </c>
      <c r="Q193" s="109">
        <f t="shared" si="198"/>
        <v>0</v>
      </c>
      <c r="R193" s="109">
        <f t="shared" si="199"/>
        <v>35810</v>
      </c>
      <c r="S193" s="109">
        <f>(P193-Q193)</f>
        <v>24092</v>
      </c>
      <c r="T193" s="109"/>
      <c r="V193" s="116">
        <f>_xll.DBRW(pFact,pCompany,V$3,V$1,"Statistics",$A193,"Month")</f>
        <v>10750</v>
      </c>
      <c r="W193" s="116">
        <f>_xll.DBRW(pFact,pCompany,W$3,W$1,"Statistics",$A193,"Month")</f>
        <v>13342</v>
      </c>
      <c r="X193" s="116">
        <f>_xll.DBRW(pFact,pCompany,X$3,X$1,"Statistics",$A193,"Month")</f>
        <v>0</v>
      </c>
      <c r="Y193" s="116">
        <f>_xll.DBRW(pFact,pCompany,Y$3,Y$1,"Statistics",$A193,"Month")</f>
        <v>0</v>
      </c>
      <c r="Z193" s="116">
        <f>_xll.DBRW(pFact,pCompany,Z$3,Z$1,"Statistics",$A193,"Month")</f>
        <v>0</v>
      </c>
      <c r="AA193" s="116">
        <f>_xll.DBRW(pFact,pCompany,AA$3,AA$1,"Statistics",$A193,"Month")</f>
        <v>0</v>
      </c>
      <c r="AB193" s="116">
        <f>_xll.DBRW(pFact,pCompany,AB$3,AB$1,"Statistics",$A193,"Month")</f>
        <v>0</v>
      </c>
      <c r="AC193" s="116">
        <f>_xll.DBRW(pFact,pCompany,AC$3,AC$1,"Statistics",$A193,"Month")</f>
        <v>0</v>
      </c>
      <c r="AD193" s="116">
        <f>_xll.DBRW(pFact,pCompany,AD$3,AD$1,"Statistics",$A193,"Month")</f>
        <v>0</v>
      </c>
      <c r="AE193" s="116">
        <f>_xll.DBRW(pFact,pCompany,AE$3,AE$1,"Statistics",$A193,"Month")</f>
        <v>0</v>
      </c>
      <c r="AF193" s="116">
        <f>_xll.DBRW(pFact,pCompany,AF$3,AF$1,"Statistics",$A193,"Month")</f>
        <v>0</v>
      </c>
      <c r="AG193" s="116">
        <f>_xll.DBRW(pFact,pCompany,AG$3,AG$1,"Statistics",$A193,"Month")</f>
        <v>0</v>
      </c>
      <c r="AH193" s="115"/>
      <c r="AI193" s="109">
        <f>SUMIF(V$7:AG$7,AI$8,V193:AG193)</f>
        <v>24092</v>
      </c>
      <c r="AJ193" s="109">
        <f>SUMIF(V$7:AG$7,AJ$8,V193:AG193)</f>
        <v>0</v>
      </c>
      <c r="AK193" s="109">
        <f>SUMIF(V$7:AG$7,AK$8,V193:AG193)</f>
        <v>0</v>
      </c>
      <c r="AL193" s="109">
        <f>SUMIF(V$7:AG$7,AL$8,V193:AG193)</f>
        <v>0</v>
      </c>
      <c r="AM193" s="118">
        <f>SUM(AI193:AL193)</f>
        <v>24092</v>
      </c>
      <c r="AN193" s="115"/>
      <c r="AO193" s="116">
        <f>_xll.DBRW(pFact,pCompany,AO$3,AO$1,"Statistics",$A193,"Month")</f>
        <v>17246</v>
      </c>
      <c r="AP193" s="116">
        <f>_xll.DBRW(pFact,pCompany,AP$3,AP$1,"Statistics",$A193,"Month")</f>
        <v>18564</v>
      </c>
      <c r="AQ193" s="116">
        <f>_xll.DBRW(pFact,pCompany,AQ$3,AQ$1,"Statistics",$A193,"Month")</f>
        <v>16654</v>
      </c>
      <c r="AR193" s="116">
        <f>_xll.DBRW(pFact,pCompany,AR$3,AR$1,"Statistics",$A193,"Month")</f>
        <v>18131</v>
      </c>
      <c r="AS193" s="116">
        <f>_xll.DBRW(pFact,pCompany,AS$3,AS$1,"Statistics",$A193,"Month")</f>
        <v>17245</v>
      </c>
      <c r="AT193" s="116">
        <f>_xll.DBRW(pFact,pCompany,AT$3,AT$1,"Statistics",$A193,"Month")</f>
        <v>14886</v>
      </c>
      <c r="AU193" s="116">
        <f>_xll.DBRW(pFact,pCompany,AU$3,AU$1,"Statistics",$A193,"Month")</f>
        <v>17056</v>
      </c>
      <c r="AV193" s="116">
        <f>_xll.DBRW(pFact,pCompany,AV$3,AV$1,"Statistics",$A193,"Month")</f>
        <v>17261</v>
      </c>
      <c r="AW193" s="116">
        <f>_xll.DBRW(pFact,pCompany,AW$3,AW$1,"Statistics",$A193,"Month")</f>
        <v>18754</v>
      </c>
      <c r="AX193" s="116">
        <f>_xll.DBRW(pFact,pCompany,AX$3,AX$1,"Statistics",$A193,"Month")</f>
        <v>15860</v>
      </c>
      <c r="AY193" s="116">
        <f>_xll.DBRW(pFact,pCompany,AY$3,AY$1,"Statistics",$A193,"Month")</f>
        <v>11367</v>
      </c>
      <c r="AZ193" s="116">
        <f>_xll.DBRW(pFact,pCompany,AZ$3,AZ$1,"Statistics",$A193,"Month")</f>
        <v>14730</v>
      </c>
      <c r="BA193" s="115"/>
      <c r="BB193" s="109">
        <f>SUMIF(AO$7:AZ$7,BB$8,AO193:AZ193)</f>
        <v>52464</v>
      </c>
      <c r="BC193" s="109">
        <f>SUMIF(AO$7:AZ$7,BC$8,AO193:AZ193)</f>
        <v>50262</v>
      </c>
      <c r="BD193" s="109">
        <f>SUMIF(AO$7:AZ$7,BD$8,AO193:AZ193)</f>
        <v>53071</v>
      </c>
      <c r="BE193" s="109">
        <f>SUMIF(AO$7:AZ$7,BE$8,AO193:AZ193)</f>
        <v>41957</v>
      </c>
      <c r="BF193" s="118">
        <f>SUM(BB193:BE193)</f>
        <v>197754</v>
      </c>
      <c r="BG193" s="115"/>
      <c r="BH193" s="116">
        <f>_xll.DBRW(pFact,pCompany,BH$3,BH$1,"Statistics",$A193,"Month")</f>
        <v>0</v>
      </c>
      <c r="BI193" s="116">
        <f>_xll.DBRW(pFact,pCompany,BI$3,BI$1,"Statistics",$A193,"Month")</f>
        <v>0</v>
      </c>
      <c r="BJ193" s="116">
        <f>_xll.DBRW(pFact,pCompany,BJ$3,BJ$1,"Statistics",$A193,"Month")</f>
        <v>0</v>
      </c>
      <c r="BK193" s="116">
        <f>_xll.DBRW(pFact,pCompany,BK$3,BK$1,"Statistics",$A193,"Month")</f>
        <v>0</v>
      </c>
      <c r="BL193" s="116">
        <f>_xll.DBRW(pFact,pCompany,BL$3,BL$1,"Statistics",$A193,"Month")</f>
        <v>0</v>
      </c>
      <c r="BM193" s="116">
        <f>_xll.DBRW(pFact,pCompany,BM$3,BM$1,"Statistics",$A193,"Month")</f>
        <v>0</v>
      </c>
      <c r="BN193" s="116">
        <f>_xll.DBRW(pFact,pCompany,BN$3,BN$1,"Statistics",$A193,"Month")</f>
        <v>0</v>
      </c>
      <c r="BO193" s="116">
        <f>_xll.DBRW(pFact,pCompany,BO$3,BO$1,"Statistics",$A193,"Month")</f>
        <v>0</v>
      </c>
      <c r="BP193" s="116">
        <f>_xll.DBRW(pFact,pCompany,BP$3,BP$1,"Statistics",$A193,"Month")</f>
        <v>0</v>
      </c>
      <c r="BQ193" s="116">
        <f>_xll.DBRW(pFact,pCompany,BQ$3,BQ$1,"Statistics",$A193,"Month")</f>
        <v>0</v>
      </c>
      <c r="BR193" s="116">
        <f>_xll.DBRW(pFact,pCompany,BR$3,BR$1,"Statistics",$A193,"Month")</f>
        <v>0</v>
      </c>
      <c r="BS193" s="116">
        <f>_xll.DBRW(pFact,pCompany,BS$3,BS$1,"Statistics",$A193,"Month")</f>
        <v>0</v>
      </c>
      <c r="BT193" s="115"/>
      <c r="BU193" s="109">
        <f>SUMIF(BH$7:BS$7,BU$8,BH193:BS193)</f>
        <v>0</v>
      </c>
      <c r="BV193" s="109">
        <f>SUMIF(BH$7:BS$7,BV$8,BH193:BS193)</f>
        <v>0</v>
      </c>
      <c r="BW193" s="109">
        <f>SUMIF(BH$7:BS$7,BW$8,BH193:BS193)</f>
        <v>0</v>
      </c>
      <c r="BX193" s="109">
        <f>SUMIF(BH$7:BS$7,BX$8,BH193:BS193)</f>
        <v>0</v>
      </c>
      <c r="BY193" s="118">
        <f>SUM(BU193:BX193)</f>
        <v>0</v>
      </c>
      <c r="CA193" s="116">
        <f>_xll.DBRW(pFact,pCompany,CA$3,CA$1,"Statistics",$A193,"Month")</f>
        <v>77165</v>
      </c>
      <c r="CB193" s="116">
        <f>_xll.DBRW(pFact,pCompany,CB$3,CB$1,"Statistics",$A193,"Month")</f>
        <v>0</v>
      </c>
      <c r="CC193" s="116">
        <f>_xll.DBRW(pFact,pCompany,CC$3,CC$1,"Statistics",$A193,"Month")</f>
        <v>0</v>
      </c>
    </row>
    <row r="194" spans="1:81" s="110" customFormat="1" ht="15" customHeight="1" x14ac:dyDescent="0.3">
      <c r="A194" s="206"/>
      <c r="B194" s="206"/>
      <c r="E194" s="17">
        <v>184</v>
      </c>
      <c r="F194" s="207"/>
      <c r="G194" s="130">
        <f>SUM(G192:G193)</f>
        <v>17198</v>
      </c>
      <c r="H194" s="130">
        <f t="shared" ref="H194:I194" si="259">SUM(H192:H193)</f>
        <v>24223</v>
      </c>
      <c r="I194" s="130">
        <f t="shared" si="259"/>
        <v>19970</v>
      </c>
      <c r="K194" s="208">
        <f t="shared" ref="K194:N194" si="260">SUM(K192:K193)</f>
        <v>24361</v>
      </c>
      <c r="L194" s="130">
        <f t="shared" si="260"/>
        <v>0</v>
      </c>
      <c r="M194" s="130">
        <f t="shared" si="260"/>
        <v>26662</v>
      </c>
      <c r="N194" s="130">
        <f t="shared" si="260"/>
        <v>24361</v>
      </c>
      <c r="P194" s="130">
        <f t="shared" ref="P194:S194" si="261">SUM(P192:P193)</f>
        <v>44331</v>
      </c>
      <c r="Q194" s="130">
        <f t="shared" si="261"/>
        <v>0</v>
      </c>
      <c r="R194" s="130">
        <f t="shared" si="261"/>
        <v>50645</v>
      </c>
      <c r="S194" s="130">
        <f t="shared" si="261"/>
        <v>44331</v>
      </c>
      <c r="T194" s="109"/>
      <c r="V194" s="130">
        <f t="shared" ref="V194:AG194" si="262">SUM(V192:V193)</f>
        <v>19970</v>
      </c>
      <c r="W194" s="130">
        <f t="shared" si="262"/>
        <v>24361</v>
      </c>
      <c r="X194" s="130">
        <f t="shared" si="262"/>
        <v>0</v>
      </c>
      <c r="Y194" s="130">
        <f t="shared" si="262"/>
        <v>0</v>
      </c>
      <c r="Z194" s="130">
        <f t="shared" si="262"/>
        <v>0</v>
      </c>
      <c r="AA194" s="130">
        <f t="shared" si="262"/>
        <v>0</v>
      </c>
      <c r="AB194" s="130">
        <f t="shared" si="262"/>
        <v>0</v>
      </c>
      <c r="AC194" s="130">
        <f t="shared" si="262"/>
        <v>0</v>
      </c>
      <c r="AD194" s="130">
        <f t="shared" si="262"/>
        <v>0</v>
      </c>
      <c r="AE194" s="130">
        <f t="shared" si="262"/>
        <v>0</v>
      </c>
      <c r="AF194" s="130">
        <f t="shared" si="262"/>
        <v>0</v>
      </c>
      <c r="AG194" s="130">
        <f t="shared" si="262"/>
        <v>0</v>
      </c>
      <c r="AH194" s="115"/>
      <c r="AI194" s="130">
        <f t="shared" ref="AI194:AM194" si="263">SUM(AI192:AI193)</f>
        <v>44331</v>
      </c>
      <c r="AJ194" s="130">
        <f t="shared" si="263"/>
        <v>0</v>
      </c>
      <c r="AK194" s="130">
        <f t="shared" si="263"/>
        <v>0</v>
      </c>
      <c r="AL194" s="130">
        <f t="shared" si="263"/>
        <v>0</v>
      </c>
      <c r="AM194" s="208">
        <f t="shared" si="263"/>
        <v>44331</v>
      </c>
      <c r="AN194" s="115"/>
      <c r="AO194" s="130">
        <f t="shared" ref="AO194:AZ194" si="264">SUM(AO192:AO193)</f>
        <v>23983</v>
      </c>
      <c r="AP194" s="130">
        <f t="shared" si="264"/>
        <v>26662</v>
      </c>
      <c r="AQ194" s="130">
        <f t="shared" si="264"/>
        <v>24366</v>
      </c>
      <c r="AR194" s="130">
        <f t="shared" si="264"/>
        <v>28214</v>
      </c>
      <c r="AS194" s="130">
        <f t="shared" si="264"/>
        <v>26089</v>
      </c>
      <c r="AT194" s="130">
        <f t="shared" si="264"/>
        <v>22921</v>
      </c>
      <c r="AU194" s="130">
        <f t="shared" si="264"/>
        <v>27150</v>
      </c>
      <c r="AV194" s="130">
        <f t="shared" si="264"/>
        <v>23439</v>
      </c>
      <c r="AW194" s="130">
        <f t="shared" si="264"/>
        <v>26755</v>
      </c>
      <c r="AX194" s="130">
        <f t="shared" si="264"/>
        <v>23455</v>
      </c>
      <c r="AY194" s="130">
        <f t="shared" si="264"/>
        <v>17198</v>
      </c>
      <c r="AZ194" s="130">
        <f t="shared" si="264"/>
        <v>24223</v>
      </c>
      <c r="BA194" s="115"/>
      <c r="BB194" s="130">
        <f t="shared" ref="BB194:BF194" si="265">SUM(BB192:BB193)</f>
        <v>75011</v>
      </c>
      <c r="BC194" s="130">
        <f t="shared" si="265"/>
        <v>77224</v>
      </c>
      <c r="BD194" s="130">
        <f t="shared" si="265"/>
        <v>77344</v>
      </c>
      <c r="BE194" s="130">
        <f t="shared" si="265"/>
        <v>64876</v>
      </c>
      <c r="BF194" s="208">
        <f t="shared" si="265"/>
        <v>294455</v>
      </c>
      <c r="BG194" s="115"/>
      <c r="BH194" s="130">
        <f t="shared" ref="BH194:BS194" si="266">SUM(BH192:BH193)</f>
        <v>0</v>
      </c>
      <c r="BI194" s="130">
        <f t="shared" si="266"/>
        <v>0</v>
      </c>
      <c r="BJ194" s="130">
        <f t="shared" si="266"/>
        <v>0</v>
      </c>
      <c r="BK194" s="130">
        <f t="shared" si="266"/>
        <v>0</v>
      </c>
      <c r="BL194" s="130">
        <f t="shared" si="266"/>
        <v>0</v>
      </c>
      <c r="BM194" s="130">
        <f t="shared" si="266"/>
        <v>0</v>
      </c>
      <c r="BN194" s="130">
        <f t="shared" si="266"/>
        <v>0</v>
      </c>
      <c r="BO194" s="130">
        <f t="shared" si="266"/>
        <v>0</v>
      </c>
      <c r="BP194" s="130">
        <f t="shared" si="266"/>
        <v>0</v>
      </c>
      <c r="BQ194" s="130">
        <f t="shared" si="266"/>
        <v>0</v>
      </c>
      <c r="BR194" s="130">
        <f t="shared" si="266"/>
        <v>0</v>
      </c>
      <c r="BS194" s="130">
        <f t="shared" si="266"/>
        <v>0</v>
      </c>
      <c r="BT194" s="115"/>
      <c r="BU194" s="130">
        <f t="shared" ref="BU194:BY194" si="267">SUM(BU192:BU193)</f>
        <v>0</v>
      </c>
      <c r="BV194" s="130">
        <f t="shared" si="267"/>
        <v>0</v>
      </c>
      <c r="BW194" s="130">
        <f t="shared" si="267"/>
        <v>0</v>
      </c>
      <c r="BX194" s="130">
        <f t="shared" si="267"/>
        <v>0</v>
      </c>
      <c r="BY194" s="208">
        <f t="shared" si="267"/>
        <v>0</v>
      </c>
      <c r="CA194" s="130">
        <f t="shared" ref="CA194:CC194" si="268">SUM(CA192:CA193)</f>
        <v>101027</v>
      </c>
      <c r="CB194" s="130">
        <f t="shared" si="268"/>
        <v>0</v>
      </c>
      <c r="CC194" s="130">
        <f t="shared" si="268"/>
        <v>0</v>
      </c>
    </row>
    <row r="195" spans="1:81" ht="15" customHeight="1" x14ac:dyDescent="0.3">
      <c r="A195" s="17" t="str">
        <f>_xll.DIMNM(pAccounts,_xll.DIMIX(pAccounts,$F195))</f>
        <v/>
      </c>
      <c r="B195" s="17"/>
      <c r="E195" s="17">
        <v>185</v>
      </c>
      <c r="G195" s="9"/>
      <c r="H195" s="9"/>
      <c r="I195" s="9"/>
      <c r="K195" s="27"/>
      <c r="L195" s="9"/>
      <c r="M195" s="9"/>
      <c r="N195" s="9"/>
      <c r="P195" s="9"/>
      <c r="Q195" s="9"/>
      <c r="R195" s="9"/>
      <c r="S195" s="9"/>
      <c r="T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I195" s="65"/>
      <c r="AJ195" s="65"/>
      <c r="AK195" s="65"/>
      <c r="AL195" s="65"/>
      <c r="AM195" s="66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B195" s="65"/>
      <c r="BC195" s="65"/>
      <c r="BD195" s="65"/>
      <c r="BE195" s="65"/>
      <c r="BF195" s="66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U195" s="65"/>
      <c r="BV195" s="65"/>
      <c r="BW195" s="65"/>
      <c r="BX195" s="65"/>
      <c r="BY195" s="66"/>
      <c r="CA195" s="9"/>
      <c r="CB195" s="9"/>
      <c r="CC195" s="9"/>
    </row>
    <row r="196" spans="1:81" ht="15" customHeight="1" x14ac:dyDescent="0.3">
      <c r="A196" s="17" t="str">
        <f>_xll.DIMNM(pAccounts,_xll.DIMIX(pAccounts,$F196))</f>
        <v/>
      </c>
      <c r="E196" s="17">
        <v>186</v>
      </c>
      <c r="F196" s="54" t="s">
        <v>297</v>
      </c>
      <c r="G196" s="11">
        <f>IFERROR((G72/G12),0)</f>
        <v>23.376357855239615</v>
      </c>
      <c r="H196" s="11">
        <f>IFERROR((H72/H12),0)</f>
        <v>30.218751051607288</v>
      </c>
      <c r="I196" s="11">
        <f>IFERROR((I72/I12),0)</f>
        <v>23.442331641035967</v>
      </c>
      <c r="K196" s="27">
        <f>IFERROR((K72/K12),0)</f>
        <v>22.713159424862962</v>
      </c>
      <c r="L196" s="11">
        <f>IFERROR((L72/L12),0)</f>
        <v>68.514071095640276</v>
      </c>
      <c r="M196" s="11">
        <f>IFERROR((M72/M12),0)</f>
        <v>18.627245136939862</v>
      </c>
      <c r="N196" s="11">
        <f t="shared" ref="N196:N199" si="269">(K196-L196)</f>
        <v>-45.80091167077731</v>
      </c>
      <c r="P196" s="11">
        <f t="shared" ref="P196:R196" si="270">IFERROR((P72/P12),0)</f>
        <v>23.092909856230118</v>
      </c>
      <c r="Q196" s="11">
        <f t="shared" si="270"/>
        <v>69.572390723040215</v>
      </c>
      <c r="R196" s="11">
        <f t="shared" si="270"/>
        <v>17.741983381107634</v>
      </c>
      <c r="S196" s="11">
        <f>IFERROR((S72/S12),0)</f>
        <v>-3.6229883074713731</v>
      </c>
      <c r="T196" s="16"/>
      <c r="V196" s="11">
        <f t="shared" ref="V196:AG196" si="271">IFERROR((V72/V12),0)</f>
        <v>23.442331641035967</v>
      </c>
      <c r="W196" s="11">
        <f t="shared" si="271"/>
        <v>22.713159424862962</v>
      </c>
      <c r="X196" s="11">
        <f t="shared" si="271"/>
        <v>0</v>
      </c>
      <c r="Y196" s="11">
        <f t="shared" si="271"/>
        <v>0</v>
      </c>
      <c r="Z196" s="11">
        <f t="shared" si="271"/>
        <v>0</v>
      </c>
      <c r="AA196" s="11">
        <f t="shared" si="271"/>
        <v>0</v>
      </c>
      <c r="AB196" s="11">
        <f t="shared" si="271"/>
        <v>0</v>
      </c>
      <c r="AC196" s="11">
        <f t="shared" si="271"/>
        <v>0</v>
      </c>
      <c r="AD196" s="11">
        <f t="shared" si="271"/>
        <v>0</v>
      </c>
      <c r="AE196" s="11">
        <f t="shared" si="271"/>
        <v>0</v>
      </c>
      <c r="AF196" s="11">
        <f t="shared" si="271"/>
        <v>0</v>
      </c>
      <c r="AG196" s="11">
        <f t="shared" si="271"/>
        <v>0</v>
      </c>
      <c r="AI196" s="11">
        <f t="shared" ref="AI196:AM196" si="272">IFERROR((AI72/AI12),0)</f>
        <v>23.092909856230118</v>
      </c>
      <c r="AJ196" s="11">
        <f t="shared" si="272"/>
        <v>0</v>
      </c>
      <c r="AK196" s="11">
        <f t="shared" si="272"/>
        <v>0</v>
      </c>
      <c r="AL196" s="11">
        <f t="shared" si="272"/>
        <v>0</v>
      </c>
      <c r="AM196" s="27">
        <f t="shared" si="272"/>
        <v>17.965983551894336</v>
      </c>
      <c r="AO196" s="11">
        <f t="shared" ref="AO196:AZ196" si="273">IFERROR((AO72/AO12),0)</f>
        <v>16.994629723753423</v>
      </c>
      <c r="AP196" s="11">
        <f t="shared" si="273"/>
        <v>18.627245136939862</v>
      </c>
      <c r="AQ196" s="11">
        <f t="shared" si="273"/>
        <v>19.168216097459027</v>
      </c>
      <c r="AR196" s="11">
        <f t="shared" si="273"/>
        <v>17.694447188547866</v>
      </c>
      <c r="AS196" s="11">
        <f t="shared" si="273"/>
        <v>17.627356091179205</v>
      </c>
      <c r="AT196" s="11">
        <f t="shared" si="273"/>
        <v>18.495173309783919</v>
      </c>
      <c r="AU196" s="11">
        <f t="shared" si="273"/>
        <v>22.892409601673787</v>
      </c>
      <c r="AV196" s="11">
        <f t="shared" si="273"/>
        <v>20.437614662625876</v>
      </c>
      <c r="AW196" s="11">
        <f t="shared" si="273"/>
        <v>21.123902780154221</v>
      </c>
      <c r="AX196" s="11">
        <f t="shared" si="273"/>
        <v>22.002006956083992</v>
      </c>
      <c r="AY196" s="11">
        <f t="shared" si="273"/>
        <v>23.376357855239615</v>
      </c>
      <c r="AZ196" s="11">
        <f t="shared" si="273"/>
        <v>30.218751051607288</v>
      </c>
      <c r="BB196" s="11">
        <f t="shared" ref="BB196:BF196" si="274">IFERROR((BB72/BB12),0)</f>
        <v>18.245894201131907</v>
      </c>
      <c r="BC196" s="11">
        <f t="shared" si="274"/>
        <v>17.932822022241822</v>
      </c>
      <c r="BD196" s="11">
        <f t="shared" si="274"/>
        <v>21.498428781953979</v>
      </c>
      <c r="BE196" s="11">
        <f t="shared" si="274"/>
        <v>25.371800077170612</v>
      </c>
      <c r="BF196" s="27">
        <f t="shared" si="274"/>
        <v>16.336809877814296</v>
      </c>
      <c r="BH196" s="11">
        <f t="shared" ref="BH196:BS196" si="275">IFERROR((BH72/BH12),0)</f>
        <v>70.582385839593229</v>
      </c>
      <c r="BI196" s="11">
        <f t="shared" si="275"/>
        <v>68.514071095640276</v>
      </c>
      <c r="BJ196" s="11">
        <f t="shared" si="275"/>
        <v>71.887594354754427</v>
      </c>
      <c r="BK196" s="11">
        <f t="shared" si="275"/>
        <v>70.274516130035792</v>
      </c>
      <c r="BL196" s="11">
        <f t="shared" si="275"/>
        <v>65.054994451228225</v>
      </c>
      <c r="BM196" s="11">
        <f t="shared" si="275"/>
        <v>63.38263937505927</v>
      </c>
      <c r="BN196" s="11">
        <f t="shared" si="275"/>
        <v>108.54190516950513</v>
      </c>
      <c r="BO196" s="11">
        <f t="shared" si="275"/>
        <v>65.176231640706902</v>
      </c>
      <c r="BP196" s="11">
        <f t="shared" si="275"/>
        <v>64.49096364610989</v>
      </c>
      <c r="BQ196" s="11">
        <f t="shared" si="275"/>
        <v>56.47990085772129</v>
      </c>
      <c r="BR196" s="11">
        <f t="shared" si="275"/>
        <v>65.243904898300045</v>
      </c>
      <c r="BS196" s="11">
        <f t="shared" si="275"/>
        <v>63.773696234172604</v>
      </c>
      <c r="BU196" s="11">
        <f>SUMIF(BH$7:BS$7,BU$8,BH196:BS196)</f>
        <v>210.98405128998792</v>
      </c>
      <c r="BV196" s="11">
        <f>SUMIF(BH$7:BS$7,BV$8,BH196:BS196)</f>
        <v>198.71214995632329</v>
      </c>
      <c r="BW196" s="11">
        <f>SUMIF(BH$7:BS$7,BW$8,BH196:BS196)</f>
        <v>238.20910045632192</v>
      </c>
      <c r="BX196" s="11">
        <f>SUMIF(BH$7:BS$7,BX$8,BH196:BS196)</f>
        <v>185.49750199019394</v>
      </c>
      <c r="BY196" s="27">
        <f>IFERROR((BY72/BY12),0)</f>
        <v>51.83622003161576</v>
      </c>
      <c r="CA196" s="11">
        <f t="shared" ref="CA196:CC196" si="276">IFERROR((CA72/CA12),0)</f>
        <v>16.081522857277264</v>
      </c>
      <c r="CB196" s="11">
        <f t="shared" si="276"/>
        <v>133.28072566078887</v>
      </c>
      <c r="CC196" s="11">
        <f t="shared" si="276"/>
        <v>0</v>
      </c>
    </row>
    <row r="197" spans="1:81" ht="15" customHeight="1" x14ac:dyDescent="0.3">
      <c r="A197" s="17" t="str">
        <f>_xll.DIMNM(pAccounts,_xll.DIMIX(pAccounts,$F197))</f>
        <v/>
      </c>
      <c r="E197" s="17">
        <v>187</v>
      </c>
      <c r="F197" s="54" t="s">
        <v>298</v>
      </c>
      <c r="G197" s="11">
        <f>IFERROR((G108/G$12),0)</f>
        <v>4.9916947302093586</v>
      </c>
      <c r="H197" s="11">
        <f>IFERROR((H108/H$12),0)</f>
        <v>3.33360205928334</v>
      </c>
      <c r="I197" s="11">
        <f>IFERROR((I108/I$12),0)</f>
        <v>4.5471068904115279</v>
      </c>
      <c r="K197" s="27">
        <f>IFERROR((K108/K$12),0)</f>
        <v>5.9052039062286523</v>
      </c>
      <c r="L197" s="11">
        <f>IFERROR((L108/L$12),0)</f>
        <v>20.567102841498929</v>
      </c>
      <c r="M197" s="11">
        <f>IFERROR((M108/M$12),0)</f>
        <v>3.9637406622350682</v>
      </c>
      <c r="N197" s="11">
        <f t="shared" si="269"/>
        <v>-14.661898935270276</v>
      </c>
      <c r="P197" s="11">
        <f t="shared" ref="P197:R197" si="277">IFERROR((P108/P$12),0)</f>
        <v>5.1979115599818249</v>
      </c>
      <c r="Q197" s="11">
        <f t="shared" si="277"/>
        <v>18.839629089226495</v>
      </c>
      <c r="R197" s="11">
        <f t="shared" si="277"/>
        <v>3.8787602992836581</v>
      </c>
      <c r="S197" s="11">
        <f>IFERROR((S108/S$12),0)</f>
        <v>-2.6431987427265615</v>
      </c>
      <c r="T197" s="16"/>
      <c r="V197" s="11">
        <f t="shared" ref="V197:AG197" si="278">IFERROR((V108/V$12),0)</f>
        <v>4.5471068904115279</v>
      </c>
      <c r="W197" s="11">
        <f t="shared" si="278"/>
        <v>5.9052039062286523</v>
      </c>
      <c r="X197" s="11">
        <f t="shared" si="278"/>
        <v>0</v>
      </c>
      <c r="Y197" s="11">
        <f t="shared" si="278"/>
        <v>0</v>
      </c>
      <c r="Z197" s="11">
        <f t="shared" si="278"/>
        <v>0</v>
      </c>
      <c r="AA197" s="11">
        <f t="shared" si="278"/>
        <v>0</v>
      </c>
      <c r="AB197" s="11">
        <f t="shared" si="278"/>
        <v>0</v>
      </c>
      <c r="AC197" s="11">
        <f t="shared" si="278"/>
        <v>0</v>
      </c>
      <c r="AD197" s="11">
        <f t="shared" si="278"/>
        <v>0</v>
      </c>
      <c r="AE197" s="11">
        <f t="shared" si="278"/>
        <v>0</v>
      </c>
      <c r="AF197" s="11">
        <f t="shared" si="278"/>
        <v>0</v>
      </c>
      <c r="AG197" s="11">
        <f t="shared" si="278"/>
        <v>0</v>
      </c>
      <c r="AI197" s="11">
        <f t="shared" ref="AI197:AM197" si="279">IFERROR((AI108/AI$12),0)</f>
        <v>5.1979115599818249</v>
      </c>
      <c r="AJ197" s="11">
        <f t="shared" si="279"/>
        <v>0</v>
      </c>
      <c r="AK197" s="11">
        <f t="shared" si="279"/>
        <v>0</v>
      </c>
      <c r="AL197" s="11">
        <f t="shared" si="279"/>
        <v>0</v>
      </c>
      <c r="AM197" s="27">
        <f t="shared" si="279"/>
        <v>5.1979115599818257</v>
      </c>
      <c r="AO197" s="11">
        <f t="shared" ref="AO197:AZ197" si="280">IFERROR((AO108/AO$12),0)</f>
        <v>3.8070183713887613</v>
      </c>
      <c r="AP197" s="11">
        <f t="shared" si="280"/>
        <v>3.9637406622350682</v>
      </c>
      <c r="AQ197" s="11">
        <f t="shared" si="280"/>
        <v>4.5657019282545308</v>
      </c>
      <c r="AR197" s="11">
        <f t="shared" si="280"/>
        <v>4.7975022546600012</v>
      </c>
      <c r="AS197" s="11">
        <f t="shared" si="280"/>
        <v>3.7503656172758308</v>
      </c>
      <c r="AT197" s="11">
        <f t="shared" si="280"/>
        <v>4.9250021564268991</v>
      </c>
      <c r="AU197" s="11">
        <f t="shared" si="280"/>
        <v>4.8424488972347026</v>
      </c>
      <c r="AV197" s="11">
        <f t="shared" si="280"/>
        <v>4.7431208344279945</v>
      </c>
      <c r="AW197" s="11">
        <f t="shared" si="280"/>
        <v>5.1645423828524839</v>
      </c>
      <c r="AX197" s="11">
        <f t="shared" si="280"/>
        <v>6.9436770732800834</v>
      </c>
      <c r="AY197" s="11">
        <f t="shared" si="280"/>
        <v>4.9916947302093586</v>
      </c>
      <c r="AZ197" s="11">
        <f t="shared" si="280"/>
        <v>3.33360205928334</v>
      </c>
      <c r="BB197" s="11">
        <f t="shared" ref="BB197:BF197" si="281">IFERROR((BB108/BB$12),0)</f>
        <v>4.1214677590094926</v>
      </c>
      <c r="BC197" s="11">
        <f t="shared" si="281"/>
        <v>4.487974505625731</v>
      </c>
      <c r="BD197" s="11">
        <f t="shared" si="281"/>
        <v>4.9141379124382247</v>
      </c>
      <c r="BE197" s="11">
        <f t="shared" si="281"/>
        <v>5.0059366153034359</v>
      </c>
      <c r="BF197" s="27">
        <f t="shared" si="281"/>
        <v>4.3663071860362281</v>
      </c>
      <c r="BH197" s="11">
        <f t="shared" ref="BH197:BS197" si="282">IFERROR((BH108/BH$12),0)</f>
        <v>17.191034459969647</v>
      </c>
      <c r="BI197" s="11">
        <f t="shared" si="282"/>
        <v>20.567102841498929</v>
      </c>
      <c r="BJ197" s="11">
        <f t="shared" si="282"/>
        <v>18.130444685126751</v>
      </c>
      <c r="BK197" s="11">
        <f t="shared" si="282"/>
        <v>15.373297388533121</v>
      </c>
      <c r="BL197" s="11">
        <f t="shared" si="282"/>
        <v>14.989124647620624</v>
      </c>
      <c r="BM197" s="11">
        <f t="shared" si="282"/>
        <v>15.315116064154461</v>
      </c>
      <c r="BN197" s="11">
        <f t="shared" si="282"/>
        <v>22.404242681473455</v>
      </c>
      <c r="BO197" s="11">
        <f t="shared" si="282"/>
        <v>13.821032267956882</v>
      </c>
      <c r="BP197" s="11">
        <f t="shared" si="282"/>
        <v>13.893523753280643</v>
      </c>
      <c r="BQ197" s="11">
        <f t="shared" si="282"/>
        <v>12.559873244397306</v>
      </c>
      <c r="BR197" s="11">
        <f t="shared" si="282"/>
        <v>13.340311007611826</v>
      </c>
      <c r="BS197" s="11">
        <f t="shared" si="282"/>
        <v>12.598655138923961</v>
      </c>
      <c r="BU197" s="11">
        <f>SUMIF(BH$7:BS$7,BU$8,BH197:BS197)</f>
        <v>55.888581986595327</v>
      </c>
      <c r="BV197" s="11">
        <f>SUMIF(BH$7:BS$7,BV$8,BH197:BS197)</f>
        <v>45.677538100308205</v>
      </c>
      <c r="BW197" s="11">
        <f>SUMIF(BH$7:BS$7,BW$8,BH197:BS197)</f>
        <v>50.118798702710976</v>
      </c>
      <c r="BX197" s="11">
        <f>SUMIF(BH$7:BS$7,BX$8,BH197:BS197)</f>
        <v>38.498839390933092</v>
      </c>
      <c r="BY197" s="27">
        <f>IFERROR((BY108/BY$12),0)</f>
        <v>4.6008030157559663</v>
      </c>
      <c r="CA197" s="11">
        <f t="shared" ref="CA197:CC197" si="283">IFERROR((CA108/CA$12),0)</f>
        <v>4.3762126838896718</v>
      </c>
      <c r="CB197" s="11">
        <f t="shared" si="283"/>
        <v>129.28451930548729</v>
      </c>
      <c r="CC197" s="11">
        <f t="shared" si="283"/>
        <v>0</v>
      </c>
    </row>
    <row r="198" spans="1:81" ht="15" customHeight="1" x14ac:dyDescent="0.3">
      <c r="A198" s="17" t="str">
        <f>_xll.DIMNM(pAccounts,_xll.DIMIX(pAccounts,$F198))</f>
        <v/>
      </c>
      <c r="E198" s="17">
        <v>188</v>
      </c>
      <c r="F198" s="54" t="s">
        <v>299</v>
      </c>
      <c r="G198" s="44">
        <f>IFERROR(((G151+G155)/G$12),0)</f>
        <v>13.125378140118947</v>
      </c>
      <c r="H198" s="44">
        <f>IFERROR(((H151+H155)/H$12),0)</f>
        <v>8.7743907930762628</v>
      </c>
      <c r="I198" s="44">
        <f>IFERROR(((I151+I155)/I$12),0)</f>
        <v>11.09106675697285</v>
      </c>
      <c r="K198" s="43">
        <f>IFERROR(((K151+K155)/K$12),0)</f>
        <v>13.197105984415931</v>
      </c>
      <c r="L198" s="44">
        <f>IFERROR(((L151+L155)/L$12),0)</f>
        <v>44.576579379197646</v>
      </c>
      <c r="M198" s="44">
        <f>IFERROR(((M151+M155)/M$12),0)</f>
        <v>10.060394300880443</v>
      </c>
      <c r="N198" s="44">
        <f t="shared" si="269"/>
        <v>-31.379473394781716</v>
      </c>
      <c r="P198" s="44">
        <f t="shared" ref="P198:R198" si="284">IFERROR(((P151+P155)/P$12),0)</f>
        <v>12.100287856463684</v>
      </c>
      <c r="Q198" s="44">
        <f t="shared" si="284"/>
        <v>41.58614473699604</v>
      </c>
      <c r="R198" s="44">
        <f t="shared" si="284"/>
        <v>8.8808937276355078</v>
      </c>
      <c r="S198" s="44">
        <f>IFERROR(((S151+S155)/S$12),0)</f>
        <v>-4.8478607673796299</v>
      </c>
      <c r="T198" s="16"/>
      <c r="V198" s="44">
        <f t="shared" ref="V198:AG198" si="285">IFERROR(((V151+V155)/V$12),0)</f>
        <v>11.09106675697285</v>
      </c>
      <c r="W198" s="44">
        <f t="shared" si="285"/>
        <v>13.197105984415931</v>
      </c>
      <c r="X198" s="44">
        <f t="shared" si="285"/>
        <v>0</v>
      </c>
      <c r="Y198" s="44">
        <f t="shared" si="285"/>
        <v>0</v>
      </c>
      <c r="Z198" s="44">
        <f t="shared" si="285"/>
        <v>0</v>
      </c>
      <c r="AA198" s="44">
        <f t="shared" si="285"/>
        <v>0</v>
      </c>
      <c r="AB198" s="44">
        <f t="shared" si="285"/>
        <v>0</v>
      </c>
      <c r="AC198" s="44">
        <f t="shared" si="285"/>
        <v>0</v>
      </c>
      <c r="AD198" s="44">
        <f t="shared" si="285"/>
        <v>0</v>
      </c>
      <c r="AE198" s="44">
        <f t="shared" si="285"/>
        <v>0</v>
      </c>
      <c r="AF198" s="44">
        <f t="shared" si="285"/>
        <v>0</v>
      </c>
      <c r="AG198" s="44">
        <f t="shared" si="285"/>
        <v>0</v>
      </c>
      <c r="AI198" s="44">
        <f t="shared" ref="AI198:AM198" si="286">IFERROR(((AI151+AI155)/AI$12),0)</f>
        <v>12.100287856463684</v>
      </c>
      <c r="AJ198" s="44">
        <f t="shared" si="286"/>
        <v>0</v>
      </c>
      <c r="AK198" s="44">
        <f t="shared" si="286"/>
        <v>0</v>
      </c>
      <c r="AL198" s="44">
        <f t="shared" si="286"/>
        <v>0</v>
      </c>
      <c r="AM198" s="43">
        <f t="shared" si="286"/>
        <v>12.100287856463684</v>
      </c>
      <c r="AO198" s="44">
        <f t="shared" ref="AO198:AZ198" si="287">IFERROR(((AO151+AO155)/AO$12),0)</f>
        <v>7.8851384479585995</v>
      </c>
      <c r="AP198" s="44">
        <f t="shared" si="287"/>
        <v>10.060394300880443</v>
      </c>
      <c r="AQ198" s="44">
        <f t="shared" si="287"/>
        <v>10.225082040213819</v>
      </c>
      <c r="AR198" s="44">
        <f t="shared" si="287"/>
        <v>9.3980685061274052</v>
      </c>
      <c r="AS198" s="44">
        <f t="shared" si="287"/>
        <v>9.2486327171346581</v>
      </c>
      <c r="AT198" s="44">
        <f t="shared" si="287"/>
        <v>10.217907152390135</v>
      </c>
      <c r="AU198" s="44">
        <f t="shared" si="287"/>
        <v>10.066021876700443</v>
      </c>
      <c r="AV198" s="44">
        <f t="shared" si="287"/>
        <v>8.9070252648764132</v>
      </c>
      <c r="AW198" s="44">
        <f t="shared" si="287"/>
        <v>9.8455197714418539</v>
      </c>
      <c r="AX198" s="44">
        <f t="shared" si="287"/>
        <v>14.685700360739812</v>
      </c>
      <c r="AY198" s="44">
        <f t="shared" si="287"/>
        <v>13.125378140118947</v>
      </c>
      <c r="AZ198" s="44">
        <f t="shared" si="287"/>
        <v>8.7743907930762628</v>
      </c>
      <c r="BB198" s="44">
        <f t="shared" ref="BB198:BF198" si="288">IFERROR(((BB151+BB155)/BB$12),0)</f>
        <v>9.3558169481539597</v>
      </c>
      <c r="BC198" s="44">
        <f t="shared" si="288"/>
        <v>9.6150628922995551</v>
      </c>
      <c r="BD198" s="44">
        <f t="shared" si="288"/>
        <v>9.6078216746429241</v>
      </c>
      <c r="BE198" s="44">
        <f t="shared" si="288"/>
        <v>12.067553517006296</v>
      </c>
      <c r="BF198" s="43">
        <f t="shared" si="288"/>
        <v>9.8654306737668467</v>
      </c>
      <c r="BH198" s="44">
        <f t="shared" ref="BH198:BS198" si="289">IFERROR(((BH151+BH155)/BH$12),0)</f>
        <v>38.73225796517567</v>
      </c>
      <c r="BI198" s="44">
        <f t="shared" si="289"/>
        <v>44.576579379197646</v>
      </c>
      <c r="BJ198" s="44">
        <f t="shared" si="289"/>
        <v>41.902901851238227</v>
      </c>
      <c r="BK198" s="44">
        <f t="shared" si="289"/>
        <v>35.775135193793609</v>
      </c>
      <c r="BL198" s="44">
        <f t="shared" si="289"/>
        <v>36.023988524616456</v>
      </c>
      <c r="BM198" s="44">
        <f t="shared" si="289"/>
        <v>36.620412134007296</v>
      </c>
      <c r="BN198" s="44">
        <f t="shared" si="289"/>
        <v>53.17468889367909</v>
      </c>
      <c r="BO198" s="44">
        <f t="shared" si="289"/>
        <v>32.510980101364872</v>
      </c>
      <c r="BP198" s="44">
        <f t="shared" si="289"/>
        <v>33.099684644940552</v>
      </c>
      <c r="BQ198" s="44">
        <f t="shared" si="289"/>
        <v>32.643388510242914</v>
      </c>
      <c r="BR198" s="44">
        <f t="shared" si="289"/>
        <v>34.187505226835789</v>
      </c>
      <c r="BS198" s="44">
        <f t="shared" si="289"/>
        <v>32.469589540042556</v>
      </c>
      <c r="BU198" s="44">
        <f>SUMIF(BH$7:BS$7,BU$8,BH198:BS198)</f>
        <v>125.21173919561154</v>
      </c>
      <c r="BV198" s="44">
        <f>SUMIF(BH$7:BS$7,BV$8,BH198:BS198)</f>
        <v>108.41953585241737</v>
      </c>
      <c r="BW198" s="44">
        <f>SUMIF(BH$7:BS$7,BW$8,BH198:BS198)</f>
        <v>118.78535363998451</v>
      </c>
      <c r="BX198" s="44">
        <f>SUMIF(BH$7:BS$7,BX$8,BH198:BS198)</f>
        <v>99.300483277121259</v>
      </c>
      <c r="BY198" s="43">
        <f>IFERROR(((BY151+BY155)/BY$12),0)</f>
        <v>26.032902215217401</v>
      </c>
      <c r="CA198" s="44">
        <f t="shared" ref="CA198:CC198" si="290">IFERROR(((CA151+CA155)/CA$12),0)</f>
        <v>9.0532587885487246</v>
      </c>
      <c r="CB198" s="44">
        <f t="shared" si="290"/>
        <v>140.45243964183859</v>
      </c>
      <c r="CC198" s="44">
        <f t="shared" si="290"/>
        <v>0</v>
      </c>
    </row>
    <row r="199" spans="1:81" ht="14.25" customHeight="1" x14ac:dyDescent="0.3">
      <c r="A199" s="17" t="str">
        <f>_xll.DIMNM(pAccounts,_xll.DIMIX(pAccounts,$F199))</f>
        <v/>
      </c>
      <c r="E199" s="17">
        <v>189</v>
      </c>
      <c r="F199" s="18" t="s">
        <v>300</v>
      </c>
      <c r="G199" s="12">
        <f>IFERROR((G161/G$12),0)</f>
        <v>2.2214697821817828</v>
      </c>
      <c r="H199" s="12">
        <f>IFERROR((H161/H$12),0)</f>
        <v>12.328410341292496</v>
      </c>
      <c r="I199" s="12">
        <f>IFERROR((I161/I$12),0)</f>
        <v>4.9384613901653411</v>
      </c>
      <c r="K199" s="34">
        <f>IFERROR((K161/K$12),0)</f>
        <v>1.5869293887878195</v>
      </c>
      <c r="L199" s="12">
        <f>IFERROR((L161/L$12),0)</f>
        <v>2.8690637613068701</v>
      </c>
      <c r="M199" s="12">
        <f>IFERROR((M161/M$12),0)</f>
        <v>2.5276336407687419</v>
      </c>
      <c r="N199" s="12">
        <f t="shared" si="269"/>
        <v>-1.2821343725190506</v>
      </c>
      <c r="P199" s="12">
        <f t="shared" ref="P199:R199" si="291">IFERROR((P161/P$12),0)</f>
        <v>3.3323959535231591</v>
      </c>
      <c r="Q199" s="12">
        <f t="shared" si="291"/>
        <v>7.3394308891481854</v>
      </c>
      <c r="R199" s="12">
        <f t="shared" si="291"/>
        <v>3.5051418728214729</v>
      </c>
      <c r="S199" s="12">
        <f>IFERROR((S161/S$12),0)</f>
        <v>1.2482852072564263</v>
      </c>
      <c r="T199" s="15"/>
      <c r="V199" s="12">
        <f t="shared" ref="V199:AG199" si="292">IFERROR((V161/V$12),0)</f>
        <v>4.9384613901653411</v>
      </c>
      <c r="W199" s="12">
        <f t="shared" si="292"/>
        <v>1.5869293887878195</v>
      </c>
      <c r="X199" s="12">
        <f t="shared" si="292"/>
        <v>0</v>
      </c>
      <c r="Y199" s="12">
        <f t="shared" si="292"/>
        <v>0</v>
      </c>
      <c r="Z199" s="12">
        <f t="shared" si="292"/>
        <v>0</v>
      </c>
      <c r="AA199" s="12">
        <f t="shared" si="292"/>
        <v>0</v>
      </c>
      <c r="AB199" s="12">
        <f t="shared" si="292"/>
        <v>0</v>
      </c>
      <c r="AC199" s="12">
        <f t="shared" si="292"/>
        <v>0</v>
      </c>
      <c r="AD199" s="12">
        <f t="shared" si="292"/>
        <v>0</v>
      </c>
      <c r="AE199" s="12">
        <f t="shared" si="292"/>
        <v>0</v>
      </c>
      <c r="AF199" s="12">
        <f t="shared" si="292"/>
        <v>0</v>
      </c>
      <c r="AG199" s="12">
        <f t="shared" si="292"/>
        <v>0</v>
      </c>
      <c r="AI199" s="12">
        <f t="shared" ref="AI199:AM199" si="293">IFERROR((AI161/AI$12),0)</f>
        <v>3.3323959535231591</v>
      </c>
      <c r="AJ199" s="12">
        <f t="shared" si="293"/>
        <v>0</v>
      </c>
      <c r="AK199" s="12">
        <f t="shared" si="293"/>
        <v>0</v>
      </c>
      <c r="AL199" s="12">
        <f t="shared" si="293"/>
        <v>0</v>
      </c>
      <c r="AM199" s="28">
        <f t="shared" si="293"/>
        <v>5.8656956954306541</v>
      </c>
      <c r="AO199" s="12">
        <f t="shared" ref="AO199:AZ199" si="294">IFERROR((AO161/AO$12),0)</f>
        <v>4.3303716396170335</v>
      </c>
      <c r="AP199" s="12">
        <f t="shared" si="294"/>
        <v>2.5276336407687419</v>
      </c>
      <c r="AQ199" s="12">
        <f t="shared" si="294"/>
        <v>2.8232118413783729</v>
      </c>
      <c r="AR199" s="12">
        <f t="shared" si="294"/>
        <v>2.4337874466363858</v>
      </c>
      <c r="AS199" s="12">
        <f t="shared" si="294"/>
        <v>2.0750263494002561</v>
      </c>
      <c r="AT199" s="12">
        <f t="shared" si="294"/>
        <v>1.504307679801232</v>
      </c>
      <c r="AU199" s="12">
        <f t="shared" si="294"/>
        <v>5.9135040129036565</v>
      </c>
      <c r="AV199" s="12">
        <f t="shared" si="294"/>
        <v>3.9004755428950824</v>
      </c>
      <c r="AW199" s="12">
        <f t="shared" si="294"/>
        <v>4.0797263798705439</v>
      </c>
      <c r="AX199" s="12">
        <f t="shared" si="294"/>
        <v>-1.3912657899284435</v>
      </c>
      <c r="AY199" s="12">
        <f t="shared" si="294"/>
        <v>2.2214697821817828</v>
      </c>
      <c r="AZ199" s="12">
        <f t="shared" si="294"/>
        <v>12.328410341292496</v>
      </c>
      <c r="BB199" s="12">
        <f t="shared" ref="BB199:BF199" si="295">IFERROR((BB161/BB$12),0)</f>
        <v>3.2642050906231543</v>
      </c>
      <c r="BC199" s="12">
        <f t="shared" si="295"/>
        <v>2.010693703808998</v>
      </c>
      <c r="BD199" s="12">
        <f t="shared" si="295"/>
        <v>4.6455843845556331</v>
      </c>
      <c r="BE199" s="12">
        <f t="shared" si="295"/>
        <v>4.6823107799184687</v>
      </c>
      <c r="BF199" s="28">
        <f t="shared" si="295"/>
        <v>6.4713792040474498</v>
      </c>
      <c r="BH199" s="12">
        <f t="shared" ref="BH199:BS199" si="296">IFERROR((BH161/BH$12),0)</f>
        <v>11.605674140642352</v>
      </c>
      <c r="BI199" s="12">
        <f t="shared" si="296"/>
        <v>2.8690637613068701</v>
      </c>
      <c r="BJ199" s="12">
        <f t="shared" si="296"/>
        <v>8.4708680236824918</v>
      </c>
      <c r="BK199" s="12">
        <f t="shared" si="296"/>
        <v>15.299303386392202</v>
      </c>
      <c r="BL199" s="12">
        <f t="shared" si="296"/>
        <v>9.277701099954184</v>
      </c>
      <c r="BM199" s="12">
        <f t="shared" si="296"/>
        <v>6.7502751546204394</v>
      </c>
      <c r="BN199" s="12">
        <f t="shared" si="296"/>
        <v>26.101969593331098</v>
      </c>
      <c r="BO199" s="12">
        <f t="shared" si="296"/>
        <v>14.348413526381028</v>
      </c>
      <c r="BP199" s="12">
        <f t="shared" si="296"/>
        <v>12.595121130351494</v>
      </c>
      <c r="BQ199" s="12">
        <f t="shared" si="296"/>
        <v>3.870205439792509</v>
      </c>
      <c r="BR199" s="12">
        <f t="shared" si="296"/>
        <v>10.311423108006935</v>
      </c>
      <c r="BS199" s="12">
        <f t="shared" si="296"/>
        <v>11.539455410399922</v>
      </c>
      <c r="BU199" s="12">
        <f>SUMIF(BH$7:BS$7,BU$8,BH199:BS199)</f>
        <v>22.945605925631714</v>
      </c>
      <c r="BV199" s="12">
        <f>SUMIF(BH$7:BS$7,BV$8,BH199:BS199)</f>
        <v>31.327279640966825</v>
      </c>
      <c r="BW199" s="12">
        <f>SUMIF(BH$7:BS$7,BW$8,BH199:BS199)</f>
        <v>53.045504250063622</v>
      </c>
      <c r="BX199" s="12">
        <f>SUMIF(BH$7:BS$7,BX$8,BH199:BS199)</f>
        <v>25.721083958199365</v>
      </c>
      <c r="BY199" s="28">
        <f>IFERROR((BY161/BY$12),0)</f>
        <v>25.803317816398359</v>
      </c>
      <c r="CA199" s="12">
        <f t="shared" ref="CA199:CC199" si="297">IFERROR((CA161/CA$12),0)</f>
        <v>1.1084192343604318</v>
      </c>
      <c r="CB199" s="12">
        <f t="shared" si="297"/>
        <v>-4.2848668315079248</v>
      </c>
      <c r="CC199" s="12">
        <f t="shared" si="297"/>
        <v>0</v>
      </c>
    </row>
    <row r="200" spans="1:81" ht="15" customHeight="1" x14ac:dyDescent="0.3">
      <c r="A200" s="17" t="str">
        <f>_xll.DIMNM(pAccounts,_xll.DIMIX(pAccounts,$F200))</f>
        <v/>
      </c>
      <c r="E200" s="17">
        <v>190</v>
      </c>
      <c r="G200" s="9"/>
      <c r="H200" s="9"/>
      <c r="I200" s="9"/>
      <c r="K200" s="27"/>
      <c r="L200" s="9"/>
      <c r="M200" s="9"/>
      <c r="N200" s="9"/>
      <c r="P200" s="9"/>
      <c r="Q200" s="9"/>
      <c r="R200" s="9"/>
      <c r="S200" s="9"/>
      <c r="T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I200" s="65"/>
      <c r="AJ200" s="65"/>
      <c r="AK200" s="65"/>
      <c r="AL200" s="65"/>
      <c r="AM200" s="66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B200" s="65"/>
      <c r="BC200" s="65"/>
      <c r="BD200" s="65"/>
      <c r="BE200" s="65"/>
      <c r="BF200" s="66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U200" s="65"/>
      <c r="BV200" s="65"/>
      <c r="BW200" s="65"/>
      <c r="BX200" s="65"/>
      <c r="BY200" s="66"/>
      <c r="CA200" s="9"/>
      <c r="CB200" s="9"/>
      <c r="CC200" s="9"/>
    </row>
    <row r="201" spans="1:81" s="80" customFormat="1" ht="15" customHeight="1" x14ac:dyDescent="0.3">
      <c r="A201" s="78" t="str">
        <f>_xll.DIMNM(pAccounts,_xll.DIMIX(pAccounts,$F201))</f>
        <v>L1_FTE count Local</v>
      </c>
      <c r="E201" s="17">
        <v>191</v>
      </c>
      <c r="F201" s="80" t="s">
        <v>301</v>
      </c>
      <c r="G201" s="13">
        <f>_xll.DBRW(pFact,pCompany,G$3,G$1,"Statistics",$A201,"Month")</f>
        <v>182.12</v>
      </c>
      <c r="H201" s="13">
        <f>_xll.DBRW(pFact,pCompany,H$3,H$1,"Statistics",$A201,"Month")</f>
        <v>177.04000000000002</v>
      </c>
      <c r="I201" s="13">
        <f>_xll.DBRW(pFact,pCompany,I$3,I$1,"Statistics",$A201,"Month")</f>
        <v>191.02</v>
      </c>
      <c r="K201" s="81">
        <f>_xll.DBRW(pFact,pCompany,K$3,K$1,"Statistics",$A201,"Month")</f>
        <v>193.23000000000002</v>
      </c>
      <c r="L201" s="13">
        <f>_xll.DBRW(pFact,pCompany,$K$3,L$1,"Statistics",$A201,"Month")</f>
        <v>51.933805999999997</v>
      </c>
      <c r="M201" s="13">
        <f>_xll.DBRW(pFact,pCompany,M$3,M$1,"Statistics",$A201,"Month")</f>
        <v>148.69999999999999</v>
      </c>
      <c r="N201" s="13">
        <f>(K201-L201)</f>
        <v>141.29619400000001</v>
      </c>
      <c r="P201" s="13">
        <f>IFERROR(AVERAGEIF($V$5:$AG$5,P$5,$V201:$AG201),0)</f>
        <v>192.125</v>
      </c>
      <c r="Q201" s="13">
        <f t="shared" ref="Q201:R226" si="298">IFERROR(AVERAGEIF($V$5:$AG$5,Q$5,$V201:$AG201),0)</f>
        <v>192.125</v>
      </c>
      <c r="R201" s="13">
        <f t="shared" si="298"/>
        <v>0</v>
      </c>
      <c r="S201" s="13">
        <f>SUM(S202:S205)</f>
        <v>0</v>
      </c>
      <c r="T201" s="96"/>
      <c r="V201" s="13">
        <f>_xll.DBRW(pFact,pCompany,V$3,V$1,"Statistics",$A201,"Month")</f>
        <v>191.02</v>
      </c>
      <c r="W201" s="13">
        <f>_xll.DBRW(pFact,pCompany,W$3,W$1,"Statistics",$A201,"Month")</f>
        <v>193.23000000000002</v>
      </c>
      <c r="X201" s="13">
        <f>_xll.DBRW(pFact,pCompany,X$3,X$1,"Statistics",$A201,"Month")</f>
        <v>0</v>
      </c>
      <c r="Y201" s="13">
        <f>_xll.DBRW(pFact,pCompany,Y$3,Y$1,"Statistics",$A201,"Month")</f>
        <v>0</v>
      </c>
      <c r="Z201" s="13">
        <f>_xll.DBRW(pFact,pCompany,Z$3,Z$1,"Statistics",$A201,"Month")</f>
        <v>0</v>
      </c>
      <c r="AA201" s="13">
        <f>_xll.DBRW(pFact,pCompany,AA$3,AA$1,"Statistics",$A201,"Month")</f>
        <v>0</v>
      </c>
      <c r="AB201" s="13">
        <f>_xll.DBRW(pFact,pCompany,AB$3,AB$1,"Statistics",$A201,"Month")</f>
        <v>0</v>
      </c>
      <c r="AC201" s="13">
        <f>_xll.DBRW(pFact,pCompany,AC$3,AC$1,"Statistics",$A201,"Month")</f>
        <v>0</v>
      </c>
      <c r="AD201" s="13">
        <f>_xll.DBRW(pFact,pCompany,AD$3,AD$1,"Statistics",$A201,"Month")</f>
        <v>0</v>
      </c>
      <c r="AE201" s="13">
        <f>_xll.DBRW(pFact,pCompany,AE$3,AE$1,"Statistics",$A201,"Month")</f>
        <v>0</v>
      </c>
      <c r="AF201" s="13">
        <f>_xll.DBRW(pFact,pCompany,AF$3,AF$1,"Statistics",$A201,"Month")</f>
        <v>0</v>
      </c>
      <c r="AG201" s="13">
        <f>_xll.DBRW(pFact,pCompany,AG$3,AG$1,"Statistics",$A201,"Month")</f>
        <v>0</v>
      </c>
      <c r="AH201" s="98"/>
      <c r="AI201" s="13">
        <f t="shared" ref="AI201:AL224" si="299">AVERAGEIF(V$7:AG$7,AI$8,V201:AG201)</f>
        <v>128.08333333333334</v>
      </c>
      <c r="AJ201" s="13">
        <f t="shared" si="299"/>
        <v>0</v>
      </c>
      <c r="AK201" s="13">
        <f t="shared" si="299"/>
        <v>0</v>
      </c>
      <c r="AL201" s="13">
        <f t="shared" si="299"/>
        <v>0</v>
      </c>
      <c r="AM201" s="81">
        <f>SUM(AM202:AM205)</f>
        <v>32.020833333333336</v>
      </c>
      <c r="AN201" s="98"/>
      <c r="AO201" s="13">
        <f>_xll.DBRW(pFact,pCompany,AO$3,AO$1,"Statistics",$A201,"Month")</f>
        <v>145.69999999999999</v>
      </c>
      <c r="AP201" s="13">
        <f>_xll.DBRW(pFact,pCompany,AP$3,AP$1,"Statistics",$A201,"Month")</f>
        <v>148.69999999999999</v>
      </c>
      <c r="AQ201" s="13">
        <f>_xll.DBRW(pFact,pCompany,AQ$3,AQ$1,"Statistics",$A201,"Month")</f>
        <v>150.69999999999999</v>
      </c>
      <c r="AR201" s="13">
        <f>_xll.DBRW(pFact,pCompany,AR$3,AR$1,"Statistics",$A201,"Month")</f>
        <v>156.69999999999999</v>
      </c>
      <c r="AS201" s="13">
        <f>_xll.DBRW(pFact,pCompany,AS$3,AS$1,"Statistics",$A201,"Month")</f>
        <v>162.69999999999999</v>
      </c>
      <c r="AT201" s="13">
        <f>_xll.DBRW(pFact,pCompany,AT$3,AT$1,"Statistics",$A201,"Month")</f>
        <v>168.45</v>
      </c>
      <c r="AU201" s="13">
        <f>_xll.DBRW(pFact,pCompany,AU$3,AU$1,"Statistics",$A201,"Month")</f>
        <v>165.98000000000002</v>
      </c>
      <c r="AV201" s="13">
        <f>_xll.DBRW(pFact,pCompany,AV$3,AV$1,"Statistics",$A201,"Month")</f>
        <v>167.88</v>
      </c>
      <c r="AW201" s="13">
        <f>_xll.DBRW(pFact,pCompany,AW$3,AW$1,"Statistics",$A201,"Month")</f>
        <v>180.9</v>
      </c>
      <c r="AX201" s="13">
        <f>_xll.DBRW(pFact,pCompany,AX$3,AX$1,"Statistics",$A201,"Month")</f>
        <v>186.84</v>
      </c>
      <c r="AY201" s="13">
        <f>_xll.DBRW(pFact,pCompany,AY$3,AY$1,"Statistics",$A201,"Month")</f>
        <v>182.12</v>
      </c>
      <c r="AZ201" s="13">
        <f>_xll.DBRW(pFact,pCompany,AZ$3,AZ$1,"Statistics",$A201,"Month")</f>
        <v>177.04000000000002</v>
      </c>
      <c r="BA201" s="98"/>
      <c r="BB201" s="13">
        <f t="shared" ref="BB201:BB224" si="300">SUMIF(AO$7:AZ$7,BB$8,AO201:AZ201)</f>
        <v>445.09999999999997</v>
      </c>
      <c r="BC201" s="13">
        <f t="shared" ref="BC201:BC224" si="301">SUMIF(AO$7:AZ$7,BC$8,AO201:AZ201)</f>
        <v>487.84999999999997</v>
      </c>
      <c r="BD201" s="13">
        <f t="shared" ref="BD201:BD224" si="302">SUMIF(AO$7:AZ$7,BD$8,AO201:AZ201)</f>
        <v>514.76</v>
      </c>
      <c r="BE201" s="13">
        <f t="shared" ref="BE201:BE224" si="303">SUMIF(AO$7:AZ$7,BE$8,AO201:AZ201)</f>
        <v>546</v>
      </c>
      <c r="BF201" s="81">
        <f>SUM(BF202:BF205)</f>
        <v>166.14249999999998</v>
      </c>
      <c r="BG201" s="98"/>
      <c r="BH201" s="13">
        <f>_xll.DBRW(pFact,pCompany,BH$3,BH$1,"Statistics",$A201,"Month")</f>
        <v>52.4581065</v>
      </c>
      <c r="BI201" s="13">
        <f>_xll.DBRW(pFact,pCompany,BI$3,BI$1,"Statistics",$A201,"Month")</f>
        <v>51.933805999999997</v>
      </c>
      <c r="BJ201" s="13">
        <f>_xll.DBRW(pFact,pCompany,BJ$3,BJ$1,"Statistics",$A201,"Month")</f>
        <v>52.694319000000007</v>
      </c>
      <c r="BK201" s="13">
        <f>_xll.DBRW(pFact,pCompany,BK$3,BK$1,"Statistics",$A201,"Month")</f>
        <v>53.317616000000001</v>
      </c>
      <c r="BL201" s="13">
        <f>_xll.DBRW(pFact,pCompany,BL$3,BL$1,"Statistics",$A201,"Month")</f>
        <v>54.937138000000004</v>
      </c>
      <c r="BM201" s="13">
        <f>_xll.DBRW(pFact,pCompany,BM$3,BM$1,"Statistics",$A201,"Month")</f>
        <v>55.169998</v>
      </c>
      <c r="BN201" s="13">
        <f>_xll.DBRW(pFact,pCompany,BN$3,BN$1,"Statistics",$A201,"Month")</f>
        <v>55.169998</v>
      </c>
      <c r="BO201" s="13">
        <f>_xll.DBRW(pFact,pCompany,BO$3,BO$1,"Statistics",$A201,"Month")</f>
        <v>54.358567999999998</v>
      </c>
      <c r="BP201" s="13">
        <f>_xll.DBRW(pFact,pCompany,BP$3,BP$1,"Statistics",$A201,"Month")</f>
        <v>55.169998</v>
      </c>
      <c r="BQ201" s="13">
        <f>_xll.DBRW(pFact,pCompany,BQ$3,BQ$1,"Statistics",$A201,"Month")</f>
        <v>54.358567999999998</v>
      </c>
      <c r="BR201" s="13">
        <f>_xll.DBRW(pFact,pCompany,BR$3,BR$1,"Statistics",$A201,"Month")</f>
        <v>54.683140000000002</v>
      </c>
      <c r="BS201" s="13">
        <f>_xll.DBRW(pFact,pCompany,BS$3,BS$1,"Statistics",$A201,"Month")</f>
        <v>54.358567999999998</v>
      </c>
      <c r="BT201" s="98"/>
      <c r="BU201" s="13">
        <f t="shared" ref="BU201:BU224" si="304">SUMIF(BH$7:BS$7,BU$8,BH201:BS201)</f>
        <v>157.0862315</v>
      </c>
      <c r="BV201" s="13">
        <f t="shared" ref="BV201:BV224" si="305">SUMIF(BH$7:BS$7,BV$8,BH201:BS201)</f>
        <v>163.42475200000001</v>
      </c>
      <c r="BW201" s="13">
        <f t="shared" ref="BW201:BW224" si="306">SUMIF(BH$7:BS$7,BW$8,BH201:BS201)</f>
        <v>164.698564</v>
      </c>
      <c r="BX201" s="13">
        <f t="shared" ref="BX201:BX224" si="307">SUMIF(BH$7:BS$7,BX$8,BH201:BS201)</f>
        <v>163.40027599999999</v>
      </c>
      <c r="BY201" s="81">
        <f>SUM(BY202:BY205)</f>
        <v>2032.615555016964</v>
      </c>
      <c r="CA201" s="13">
        <f>_xll.DBRW(pFact,pCompany,CA$3,CA$1,"Statistics",$A201,"Month")</f>
        <v>1509.8200000000002</v>
      </c>
      <c r="CB201" s="13">
        <f>_xll.DBRW(pFact,pCompany,CB$3,CB$1,"Statistics",$A201,"Month")</f>
        <v>343.48</v>
      </c>
      <c r="CC201" s="13">
        <f>_xll.DBRW(pFact,pCompany,CC$3,CC$1,"Statistics",$A201,"Month")</f>
        <v>0</v>
      </c>
    </row>
    <row r="202" spans="1:81" s="80" customFormat="1" ht="15" customHeight="1" outlineLevel="1" x14ac:dyDescent="0.3">
      <c r="A202" s="78" t="str">
        <f>A201</f>
        <v>L1_FTE count Local</v>
      </c>
      <c r="B202" s="78" t="s">
        <v>127</v>
      </c>
      <c r="C202" s="78" t="s">
        <v>302</v>
      </c>
      <c r="D202" s="78" t="s">
        <v>29</v>
      </c>
      <c r="E202" s="17">
        <v>192</v>
      </c>
      <c r="F202" s="79" t="s">
        <v>126</v>
      </c>
      <c r="G202" s="198">
        <f>_xll.DBRW(pStaging,G$1,pCompany,$B202,$C202,$D202,G$3,$A202,"MA_Net_Change","Local Currency Value")</f>
        <v>119</v>
      </c>
      <c r="H202" s="198">
        <f>_xll.DBRW(pStaging,H$1,pCompany,$B202,$C202,$D202,H$3,$A202,"MA_Net_Change","Local Currency Value")</f>
        <v>114</v>
      </c>
      <c r="I202" s="198">
        <f>_xll.DBRW(pStaging,I$1,pCompany,$B202,$C202,$D202,I$3,$A202,"MA_Net_Change","Local Currency Value")</f>
        <v>123</v>
      </c>
      <c r="J202" s="196"/>
      <c r="K202" s="197">
        <f>_xll.DBRW(pStaging,K$1,pCompany,$B202,$C202,$D202,K$3,$A202,"MA_Net_Change","Local Currency Value")</f>
        <v>123.32</v>
      </c>
      <c r="L202" s="198">
        <f>_xll.DBRW(pStaging,L$1,pCompany,$B202,$C202,$D202,L$3,$A202,"MA_Net_Change","Local Currency Value")</f>
        <v>1022.8726851851852</v>
      </c>
      <c r="M202" s="198">
        <f>_xll.DBRW(pStaging,M$1,pCompany,$B202,$C202,$D202,M$3,$A202,"MA_Net_Change","Local Currency Value")</f>
        <v>89</v>
      </c>
      <c r="N202" s="198">
        <f>(K202-L202)</f>
        <v>-899.55268518518528</v>
      </c>
      <c r="O202" s="196"/>
      <c r="P202" s="198">
        <f t="shared" ref="P202:P226" si="308">IFERROR(AVERAGEIF($V$5:$AG$5,P$5,$V202:$AG202),0)</f>
        <v>123.16</v>
      </c>
      <c r="Q202" s="198">
        <f t="shared" si="298"/>
        <v>123.16</v>
      </c>
      <c r="R202" s="198">
        <f t="shared" si="298"/>
        <v>0</v>
      </c>
      <c r="S202" s="198">
        <f>(P202-Q202)</f>
        <v>0</v>
      </c>
      <c r="T202" s="198"/>
      <c r="U202" s="196"/>
      <c r="V202" s="195">
        <f>_xll.DBRW(pStaging,V$1,pCompany,$B202,$C202,$D202,V$3,$A202,"MA_Net_Change","Local Currency Value")</f>
        <v>123</v>
      </c>
      <c r="W202" s="195">
        <f>_xll.DBRW(pStaging,W$1,pCompany,$B202,$C202,$D202,W$3,$A202,"MA_Net_Change","Local Currency Value")</f>
        <v>123.32</v>
      </c>
      <c r="X202" s="195">
        <f>_xll.DBRW(pStaging,X$1,pCompany,$B202,$C202,$D202,X$3,$A202,"MA_Net_Change","Local Currency Value")</f>
        <v>0</v>
      </c>
      <c r="Y202" s="195">
        <f>_xll.DBRW(pStaging,Y$1,pCompany,$B202,$C202,$D202,Y$3,$A202,"MA_Net_Change","Local Currency Value")</f>
        <v>0</v>
      </c>
      <c r="Z202" s="195">
        <f>_xll.DBRW(pStaging,Z$1,pCompany,$B202,$C202,$D202,Z$3,$A202,"MA_Net_Change","Local Currency Value")</f>
        <v>0</v>
      </c>
      <c r="AA202" s="195">
        <f>_xll.DBRW(pStaging,AA$1,pCompany,$B202,$C202,$D202,AA$3,$A202,"MA_Net_Change","Local Currency Value")</f>
        <v>0</v>
      </c>
      <c r="AB202" s="195">
        <f>_xll.DBRW(pStaging,AB$1,pCompany,$B202,$C202,$D202,AB$3,$A202,"MA_Net_Change","Local Currency Value")</f>
        <v>0</v>
      </c>
      <c r="AC202" s="195">
        <f>_xll.DBRW(pStaging,AC$1,pCompany,$B202,$C202,$D202,AC$3,$A202,"MA_Net_Change","Local Currency Value")</f>
        <v>0</v>
      </c>
      <c r="AD202" s="195">
        <f>_xll.DBRW(pStaging,AD$1,pCompany,$B202,$C202,$D202,AD$3,$A202,"MA_Net_Change","Local Currency Value")</f>
        <v>0</v>
      </c>
      <c r="AE202" s="195">
        <f>_xll.DBRW(pStaging,AE$1,pCompany,$B202,$C202,$D202,AE$3,$A202,"MA_Net_Change","Local Currency Value")</f>
        <v>0</v>
      </c>
      <c r="AF202" s="195">
        <f>_xll.DBRW(pStaging,AF$1,pCompany,$B202,$C202,$D202,AF$3,$A202,"MA_Net_Change","Local Currency Value")</f>
        <v>0</v>
      </c>
      <c r="AG202" s="195">
        <f>_xll.DBRW(pStaging,AG$1,pCompany,$B202,$C202,$D202,AG$3,$A202,"MA_Net_Change","Local Currency Value")</f>
        <v>0</v>
      </c>
      <c r="AH202" s="199"/>
      <c r="AI202" s="198">
        <f t="shared" si="299"/>
        <v>82.106666666666669</v>
      </c>
      <c r="AJ202" s="198">
        <f t="shared" si="299"/>
        <v>0</v>
      </c>
      <c r="AK202" s="198">
        <f t="shared" si="299"/>
        <v>0</v>
      </c>
      <c r="AL202" s="198">
        <f t="shared" si="299"/>
        <v>0</v>
      </c>
      <c r="AM202" s="200">
        <f>AVERAGE(V202:AG202)</f>
        <v>20.526666666666667</v>
      </c>
      <c r="AN202" s="199"/>
      <c r="AO202" s="195">
        <f>_xll.DBRW(pStaging,AO$1,pCompany,$B202,$C202,$D202,AO$3,$A202,"MA_Net_Change","Local Currency Value")</f>
        <v>87</v>
      </c>
      <c r="AP202" s="195">
        <f>_xll.DBRW(pStaging,AP$1,pCompany,$B202,$C202,$D202,AP$3,$A202,"MA_Net_Change","Local Currency Value")</f>
        <v>89</v>
      </c>
      <c r="AQ202" s="195">
        <f>_xll.DBRW(pStaging,AQ$1,pCompany,$B202,$C202,$D202,AQ$3,$A202,"MA_Net_Change","Local Currency Value")</f>
        <v>88</v>
      </c>
      <c r="AR202" s="195">
        <f>_xll.DBRW(pStaging,AR$1,pCompany,$B202,$C202,$D202,AR$3,$A202,"MA_Net_Change","Local Currency Value")</f>
        <v>95</v>
      </c>
      <c r="AS202" s="195">
        <f>_xll.DBRW(pStaging,AS$1,pCompany,$B202,$C202,$D202,AS$3,$A202,"MA_Net_Change","Local Currency Value")</f>
        <v>99</v>
      </c>
      <c r="AT202" s="195">
        <f>_xll.DBRW(pStaging,AT$1,pCompany,$B202,$C202,$D202,AT$3,$A202,"MA_Net_Change","Local Currency Value")</f>
        <v>99</v>
      </c>
      <c r="AU202" s="195">
        <f>_xll.DBRW(pStaging,AU$1,pCompany,$B202,$C202,$D202,AU$3,$A202,"MA_Net_Change","Local Currency Value")</f>
        <v>98</v>
      </c>
      <c r="AV202" s="195">
        <f>_xll.DBRW(pStaging,AV$1,pCompany,$B202,$C202,$D202,AV$3,$A202,"MA_Net_Change","Local Currency Value")</f>
        <v>102</v>
      </c>
      <c r="AW202" s="195">
        <f>_xll.DBRW(pStaging,AW$1,pCompany,$B202,$C202,$D202,AW$3,$A202,"MA_Net_Change","Local Currency Value")</f>
        <v>111</v>
      </c>
      <c r="AX202" s="195">
        <f>_xll.DBRW(pStaging,AX$1,pCompany,$B202,$C202,$D202,AX$3,$A202,"MA_Net_Change","Local Currency Value")</f>
        <v>118</v>
      </c>
      <c r="AY202" s="195">
        <f>_xll.DBRW(pStaging,AY$1,pCompany,$B202,$C202,$D202,AY$3,$A202,"MA_Net_Change","Local Currency Value")</f>
        <v>119</v>
      </c>
      <c r="AZ202" s="195">
        <f>_xll.DBRW(pStaging,AZ$1,pCompany,$B202,$C202,$D202,AZ$3,$A202,"MA_Net_Change","Local Currency Value")</f>
        <v>114</v>
      </c>
      <c r="BA202" s="199"/>
      <c r="BB202" s="198">
        <f t="shared" si="300"/>
        <v>264</v>
      </c>
      <c r="BC202" s="198">
        <f t="shared" si="301"/>
        <v>293</v>
      </c>
      <c r="BD202" s="198">
        <f t="shared" si="302"/>
        <v>311</v>
      </c>
      <c r="BE202" s="198">
        <f t="shared" si="303"/>
        <v>351</v>
      </c>
      <c r="BF202" s="200">
        <f>AVERAGE(AO202:AZ202)</f>
        <v>101.58333333333333</v>
      </c>
      <c r="BG202" s="199"/>
      <c r="BH202" s="195">
        <f>_xll.DBRW(pStaging,BH$1,pCompany,$B202,$C202,$D202,BH$3,$A202,"MA_Net_Change","Local Currency Value")</f>
        <v>1027.7162471395882</v>
      </c>
      <c r="BI202" s="195">
        <f>_xll.DBRW(pStaging,BI$1,pCompany,$B202,$C202,$D202,BI$3,$A202,"MA_Net_Change","Local Currency Value")</f>
        <v>1022.8726851851852</v>
      </c>
      <c r="BJ202" s="195">
        <f>_xll.DBRW(pStaging,BJ$1,pCompany,$B202,$C202,$D202,BJ$3,$A202,"MA_Net_Change","Local Currency Value")</f>
        <v>1024.9713302752293</v>
      </c>
      <c r="BK202" s="195">
        <f>_xll.DBRW(pStaging,BK$1,pCompany,$B202,$C202,$D202,BK$3,$A202,"MA_Net_Change","Local Currency Value")</f>
        <v>1022.7060830017055</v>
      </c>
      <c r="BL202" s="195">
        <f>_xll.DBRW(pStaging,BL$1,pCompany,$B202,$C202,$D202,BL$3,$A202,"MA_Net_Change","Local Currency Value")</f>
        <v>1022.7060830017055</v>
      </c>
      <c r="BM202" s="195">
        <f>_xll.DBRW(pStaging,BM$1,pCompany,$B202,$C202,$D202,BM$3,$A202,"MA_Net_Change","Local Currency Value")</f>
        <v>1023.7060830017055</v>
      </c>
      <c r="BN202" s="195">
        <f>_xll.DBRW(pStaging,BN$1,pCompany,$B202,$C202,$D202,BN$3,$A202,"MA_Net_Change","Local Currency Value")</f>
        <v>1023.7060830017055</v>
      </c>
      <c r="BO202" s="195">
        <f>_xll.DBRW(pStaging,BO$1,pCompany,$B202,$C202,$D202,BO$3,$A202,"MA_Net_Change","Local Currency Value")</f>
        <v>1016.7060830017055</v>
      </c>
      <c r="BP202" s="195">
        <f>_xll.DBRW(pStaging,BP$1,pCompany,$B202,$C202,$D202,BP$3,$A202,"MA_Net_Change","Local Currency Value")</f>
        <v>1023.7060830017055</v>
      </c>
      <c r="BQ202" s="195">
        <f>_xll.DBRW(pStaging,BQ$1,pCompany,$B202,$C202,$D202,BQ$3,$A202,"MA_Net_Change","Local Currency Value")</f>
        <v>1016.7060830017055</v>
      </c>
      <c r="BR202" s="195">
        <f>_xll.DBRW(pStaging,BR$1,pCompany,$B202,$C202,$D202,BR$3,$A202,"MA_Net_Change","Local Currency Value")</f>
        <v>1017.7060830017055</v>
      </c>
      <c r="BS202" s="195">
        <f>_xll.DBRW(pStaging,BS$1,pCompany,$B202,$C202,$D202,BS$3,$A202,"MA_Net_Change","Local Currency Value")</f>
        <v>1016.7060830017055</v>
      </c>
      <c r="BT202" s="199"/>
      <c r="BU202" s="198">
        <f t="shared" si="304"/>
        <v>3075.5602626000027</v>
      </c>
      <c r="BV202" s="198">
        <f t="shared" si="305"/>
        <v>3069.1182490051165</v>
      </c>
      <c r="BW202" s="198">
        <f t="shared" si="306"/>
        <v>3064.1182490051165</v>
      </c>
      <c r="BX202" s="198">
        <f t="shared" si="307"/>
        <v>3051.1182490051165</v>
      </c>
      <c r="BY202" s="200">
        <f>AVERAGE(BH202:BS202)</f>
        <v>1021.6595841346126</v>
      </c>
      <c r="BZ202" s="196"/>
      <c r="CA202" s="195">
        <f>_xll.DBRW(pFact,pCompany,CA$3,CA$1,"Statistics",$A202,"Month")</f>
        <v>1509.8200000000002</v>
      </c>
      <c r="CB202" s="195">
        <f>_xll.DBRW(pFact,pCompany,CB$3,CB$1,"Statistics",$A202,"Month")</f>
        <v>343.48</v>
      </c>
      <c r="CC202" s="195">
        <f>_xll.DBRW(pFact,pCompany,CC$3,CC$1,"Statistics",$A202,"Month")</f>
        <v>0</v>
      </c>
    </row>
    <row r="203" spans="1:81" s="80" customFormat="1" ht="15" customHeight="1" outlineLevel="1" x14ac:dyDescent="0.3">
      <c r="A203" s="78" t="str">
        <f t="shared" ref="A203:A205" si="309">A202</f>
        <v>L1_FTE count Local</v>
      </c>
      <c r="B203" s="78" t="s">
        <v>129</v>
      </c>
      <c r="C203" s="78" t="s">
        <v>302</v>
      </c>
      <c r="D203" s="78" t="s">
        <v>29</v>
      </c>
      <c r="E203" s="17">
        <v>193</v>
      </c>
      <c r="F203" s="79" t="s">
        <v>128</v>
      </c>
      <c r="G203" s="198">
        <f>_xll.DBRW(pStaging,G$1,pCompany,$B203,$C203,$D203,G$3,$A203,"MA_Net_Change","Local Currency Value")</f>
        <v>39.42</v>
      </c>
      <c r="H203" s="198">
        <f>_xll.DBRW(pStaging,H$1,pCompany,$B203,$C203,$D203,H$3,$A203,"MA_Net_Change","Local Currency Value")</f>
        <v>40.340000000000003</v>
      </c>
      <c r="I203" s="198">
        <f>_xll.DBRW(pStaging,I$1,pCompany,$B203,$C203,$D203,I$3,$A203,"MA_Net_Change","Local Currency Value")</f>
        <v>45.32</v>
      </c>
      <c r="J203" s="196"/>
      <c r="K203" s="197">
        <f>_xll.DBRW(pStaging,K$1,pCompany,$B203,$C203,$D203,K$3,$A203,"MA_Net_Change","Local Currency Value")</f>
        <v>44.21</v>
      </c>
      <c r="L203" s="198">
        <f>_xll.DBRW(pStaging,L$1,pCompany,$B203,$C203,$D203,L$3,$A203,"MA_Net_Change","Local Currency Value")</f>
        <v>35.51</v>
      </c>
      <c r="M203" s="198">
        <f>_xll.DBRW(pStaging,M$1,pCompany,$B203,$C203,$D203,M$3,$A203,"MA_Net_Change","Local Currency Value")</f>
        <v>31</v>
      </c>
      <c r="N203" s="198">
        <f t="shared" ref="N203:N220" si="310">(K203-L203)</f>
        <v>8.7000000000000028</v>
      </c>
      <c r="O203" s="196"/>
      <c r="P203" s="198">
        <f t="shared" si="308"/>
        <v>44.765000000000001</v>
      </c>
      <c r="Q203" s="198">
        <f t="shared" si="298"/>
        <v>44.765000000000001</v>
      </c>
      <c r="R203" s="198">
        <f t="shared" si="298"/>
        <v>0</v>
      </c>
      <c r="S203" s="198">
        <f t="shared" ref="S203:S220" si="311">(P203-Q203)</f>
        <v>0</v>
      </c>
      <c r="T203" s="198"/>
      <c r="U203" s="196"/>
      <c r="V203" s="195">
        <f>_xll.DBRW(pStaging,V$1,pCompany,$B203,$C203,$D203,V$3,$A203,"MA_Net_Change","Local Currency Value")</f>
        <v>45.32</v>
      </c>
      <c r="W203" s="195">
        <f>_xll.DBRW(pStaging,W$1,pCompany,$B203,$C203,$D203,W$3,$A203,"MA_Net_Change","Local Currency Value")</f>
        <v>44.21</v>
      </c>
      <c r="X203" s="195">
        <f>_xll.DBRW(pStaging,X$1,pCompany,$B203,$C203,$D203,X$3,$A203,"MA_Net_Change","Local Currency Value")</f>
        <v>0</v>
      </c>
      <c r="Y203" s="195">
        <f>_xll.DBRW(pStaging,Y$1,pCompany,$B203,$C203,$D203,Y$3,$A203,"MA_Net_Change","Local Currency Value")</f>
        <v>0</v>
      </c>
      <c r="Z203" s="195">
        <f>_xll.DBRW(pStaging,Z$1,pCompany,$B203,$C203,$D203,Z$3,$A203,"MA_Net_Change","Local Currency Value")</f>
        <v>0</v>
      </c>
      <c r="AA203" s="195">
        <f>_xll.DBRW(pStaging,AA$1,pCompany,$B203,$C203,$D203,AA$3,$A203,"MA_Net_Change","Local Currency Value")</f>
        <v>0</v>
      </c>
      <c r="AB203" s="195">
        <f>_xll.DBRW(pStaging,AB$1,pCompany,$B203,$C203,$D203,AB$3,$A203,"MA_Net_Change","Local Currency Value")</f>
        <v>0</v>
      </c>
      <c r="AC203" s="195">
        <f>_xll.DBRW(pStaging,AC$1,pCompany,$B203,$C203,$D203,AC$3,$A203,"MA_Net_Change","Local Currency Value")</f>
        <v>0</v>
      </c>
      <c r="AD203" s="195">
        <f>_xll.DBRW(pStaging,AD$1,pCompany,$B203,$C203,$D203,AD$3,$A203,"MA_Net_Change","Local Currency Value")</f>
        <v>0</v>
      </c>
      <c r="AE203" s="195">
        <f>_xll.DBRW(pStaging,AE$1,pCompany,$B203,$C203,$D203,AE$3,$A203,"MA_Net_Change","Local Currency Value")</f>
        <v>0</v>
      </c>
      <c r="AF203" s="195">
        <f>_xll.DBRW(pStaging,AF$1,pCompany,$B203,$C203,$D203,AF$3,$A203,"MA_Net_Change","Local Currency Value")</f>
        <v>0</v>
      </c>
      <c r="AG203" s="195">
        <f>_xll.DBRW(pStaging,AG$1,pCompany,$B203,$C203,$D203,AG$3,$A203,"MA_Net_Change","Local Currency Value")</f>
        <v>0</v>
      </c>
      <c r="AH203" s="199"/>
      <c r="AI203" s="198">
        <f t="shared" si="299"/>
        <v>29.843333333333334</v>
      </c>
      <c r="AJ203" s="198">
        <f t="shared" si="299"/>
        <v>0</v>
      </c>
      <c r="AK203" s="198">
        <f t="shared" si="299"/>
        <v>0</v>
      </c>
      <c r="AL203" s="198">
        <f t="shared" si="299"/>
        <v>0</v>
      </c>
      <c r="AM203" s="200">
        <f t="shared" ref="AM203:AM220" si="312">AVERAGE(V203:AG203)</f>
        <v>7.4608333333333334</v>
      </c>
      <c r="AN203" s="199"/>
      <c r="AO203" s="195">
        <f>_xll.DBRW(pStaging,AO$1,pCompany,$B203,$C203,$D203,AO$3,$A203,"MA_Net_Change","Local Currency Value")</f>
        <v>29</v>
      </c>
      <c r="AP203" s="195">
        <f>_xll.DBRW(pStaging,AP$1,pCompany,$B203,$C203,$D203,AP$3,$A203,"MA_Net_Change","Local Currency Value")</f>
        <v>31</v>
      </c>
      <c r="AQ203" s="195">
        <f>_xll.DBRW(pStaging,AQ$1,pCompany,$B203,$C203,$D203,AQ$3,$A203,"MA_Net_Change","Local Currency Value")</f>
        <v>32</v>
      </c>
      <c r="AR203" s="195">
        <f>_xll.DBRW(pStaging,AR$1,pCompany,$B203,$C203,$D203,AR$3,$A203,"MA_Net_Change","Local Currency Value")</f>
        <v>32</v>
      </c>
      <c r="AS203" s="195">
        <f>_xll.DBRW(pStaging,AS$1,pCompany,$B203,$C203,$D203,AS$3,$A203,"MA_Net_Change","Local Currency Value")</f>
        <v>34</v>
      </c>
      <c r="AT203" s="195">
        <f>_xll.DBRW(pStaging,AT$1,pCompany,$B203,$C203,$D203,AT$3,$A203,"MA_Net_Change","Local Currency Value")</f>
        <v>38.200000000000003</v>
      </c>
      <c r="AU203" s="195">
        <f>_xll.DBRW(pStaging,AU$1,pCompany,$B203,$C203,$D203,AU$3,$A203,"MA_Net_Change","Local Currency Value")</f>
        <v>39.28</v>
      </c>
      <c r="AV203" s="195">
        <f>_xll.DBRW(pStaging,AV$1,pCompany,$B203,$C203,$D203,AV$3,$A203,"MA_Net_Change","Local Currency Value")</f>
        <v>38.18</v>
      </c>
      <c r="AW203" s="195">
        <f>_xll.DBRW(pStaging,AW$1,pCompany,$B203,$C203,$D203,AW$3,$A203,"MA_Net_Change","Local Currency Value")</f>
        <v>41.2</v>
      </c>
      <c r="AX203" s="195">
        <f>_xll.DBRW(pStaging,AX$1,pCompany,$B203,$C203,$D203,AX$3,$A203,"MA_Net_Change","Local Currency Value")</f>
        <v>40.14</v>
      </c>
      <c r="AY203" s="195">
        <f>_xll.DBRW(pStaging,AY$1,pCompany,$B203,$C203,$D203,AY$3,$A203,"MA_Net_Change","Local Currency Value")</f>
        <v>39.42</v>
      </c>
      <c r="AZ203" s="195">
        <f>_xll.DBRW(pStaging,AZ$1,pCompany,$B203,$C203,$D203,AZ$3,$A203,"MA_Net_Change","Local Currency Value")</f>
        <v>40.340000000000003</v>
      </c>
      <c r="BA203" s="199"/>
      <c r="BB203" s="198">
        <f t="shared" si="300"/>
        <v>92</v>
      </c>
      <c r="BC203" s="198">
        <f t="shared" si="301"/>
        <v>104.2</v>
      </c>
      <c r="BD203" s="198">
        <f t="shared" si="302"/>
        <v>118.66000000000001</v>
      </c>
      <c r="BE203" s="198">
        <f t="shared" si="303"/>
        <v>119.9</v>
      </c>
      <c r="BF203" s="200">
        <f t="shared" ref="BF203:BF220" si="313">AVERAGE(AO203:AZ203)</f>
        <v>36.229999999999997</v>
      </c>
      <c r="BG203" s="199"/>
      <c r="BH203" s="195">
        <f>_xll.DBRW(pStaging,BH$1,pCompany,$B203,$C203,$D203,BH$3,$A203,"MA_Net_Change","Local Currency Value")</f>
        <v>35.51</v>
      </c>
      <c r="BI203" s="195">
        <f>_xll.DBRW(pStaging,BI$1,pCompany,$B203,$C203,$D203,BI$3,$A203,"MA_Net_Change","Local Currency Value")</f>
        <v>35.51</v>
      </c>
      <c r="BJ203" s="195">
        <f>_xll.DBRW(pStaging,BJ$1,pCompany,$B203,$C203,$D203,BJ$3,$A203,"MA_Net_Change","Local Currency Value")</f>
        <v>598.93867132867126</v>
      </c>
      <c r="BK203" s="195">
        <f>_xll.DBRW(pStaging,BK$1,pCompany,$B203,$C203,$D203,BK$3,$A203,"MA_Net_Change","Local Currency Value")</f>
        <v>546.40022082018925</v>
      </c>
      <c r="BL203" s="195">
        <f>_xll.DBRW(pStaging,BL$1,pCompany,$B203,$C203,$D203,BL$3,$A203,"MA_Net_Change","Local Currency Value")</f>
        <v>547.40022082018925</v>
      </c>
      <c r="BM203" s="195">
        <f>_xll.DBRW(pStaging,BM$1,pCompany,$B203,$C203,$D203,BM$3,$A203,"MA_Net_Change","Local Currency Value")</f>
        <v>551.40022082018925</v>
      </c>
      <c r="BN203" s="195">
        <f>_xll.DBRW(pStaging,BN$1,pCompany,$B203,$C203,$D203,BN$3,$A203,"MA_Net_Change","Local Currency Value")</f>
        <v>551.40022082018925</v>
      </c>
      <c r="BO203" s="195">
        <f>_xll.DBRW(pStaging,BO$1,pCompany,$B203,$C203,$D203,BO$3,$A203,"MA_Net_Change","Local Currency Value")</f>
        <v>550.40022082018925</v>
      </c>
      <c r="BP203" s="195">
        <f>_xll.DBRW(pStaging,BP$1,pCompany,$B203,$C203,$D203,BP$3,$A203,"MA_Net_Change","Local Currency Value")</f>
        <v>551.40022082018925</v>
      </c>
      <c r="BQ203" s="195">
        <f>_xll.DBRW(pStaging,BQ$1,pCompany,$B203,$C203,$D203,BQ$3,$A203,"MA_Net_Change","Local Currency Value")</f>
        <v>550.40022082018925</v>
      </c>
      <c r="BR203" s="195">
        <f>_xll.DBRW(pStaging,BR$1,pCompany,$B203,$C203,$D203,BR$3,$A203,"MA_Net_Change","Local Currency Value")</f>
        <v>551.40022082018925</v>
      </c>
      <c r="BS203" s="195">
        <f>_xll.DBRW(pStaging,BS$1,pCompany,$B203,$C203,$D203,BS$3,$A203,"MA_Net_Change","Local Currency Value")</f>
        <v>550.40022082018925</v>
      </c>
      <c r="BT203" s="199"/>
      <c r="BU203" s="198">
        <f t="shared" si="304"/>
        <v>669.95867132867124</v>
      </c>
      <c r="BV203" s="198">
        <f t="shared" si="305"/>
        <v>1645.2006624605679</v>
      </c>
      <c r="BW203" s="198">
        <f t="shared" si="306"/>
        <v>1653.2006624605679</v>
      </c>
      <c r="BX203" s="198">
        <f t="shared" si="307"/>
        <v>1652.2006624605679</v>
      </c>
      <c r="BY203" s="200">
        <f t="shared" ref="BY203:BY220" si="314">AVERAGE(BH203:BS203)</f>
        <v>468.38005489253118</v>
      </c>
      <c r="BZ203" s="196"/>
      <c r="CA203" s="195">
        <f>_xll.DBRW(pFact,pCompany,CA$3,CA$1,"Statistics",$A203,"Month")</f>
        <v>1509.8200000000002</v>
      </c>
      <c r="CB203" s="195">
        <f>_xll.DBRW(pFact,pCompany,CB$3,CB$1,"Statistics",$A203,"Month")</f>
        <v>343.48</v>
      </c>
      <c r="CC203" s="195">
        <f>_xll.DBRW(pFact,pCompany,CC$3,CC$1,"Statistics",$A203,"Month")</f>
        <v>0</v>
      </c>
    </row>
    <row r="204" spans="1:81" s="80" customFormat="1" ht="15" customHeight="1" outlineLevel="1" x14ac:dyDescent="0.3">
      <c r="A204" s="78" t="str">
        <f t="shared" si="309"/>
        <v>L1_FTE count Local</v>
      </c>
      <c r="B204" s="78" t="s">
        <v>131</v>
      </c>
      <c r="C204" s="78" t="s">
        <v>302</v>
      </c>
      <c r="D204" s="78" t="s">
        <v>29</v>
      </c>
      <c r="E204" s="17">
        <v>194</v>
      </c>
      <c r="F204" s="79" t="s">
        <v>130</v>
      </c>
      <c r="G204" s="198">
        <f>_xll.DBRW(pStaging,G$1,pCompany,$B204,$C204,$D204,G$3,$A204,"MA_Net_Change","Local Currency Value")</f>
        <v>13</v>
      </c>
      <c r="H204" s="198">
        <f>_xll.DBRW(pStaging,H$1,pCompany,$B204,$C204,$D204,H$3,$A204,"MA_Net_Change","Local Currency Value")</f>
        <v>12</v>
      </c>
      <c r="I204" s="198">
        <f>_xll.DBRW(pStaging,I$1,pCompany,$B204,$C204,$D204,I$3,$A204,"MA_Net_Change","Local Currency Value")</f>
        <v>13</v>
      </c>
      <c r="J204" s="196"/>
      <c r="K204" s="197">
        <f>_xll.DBRW(pStaging,K$1,pCompany,$B204,$C204,$D204,K$3,$A204,"MA_Net_Change","Local Currency Value")</f>
        <v>14</v>
      </c>
      <c r="L204" s="198">
        <f>_xll.DBRW(pStaging,L$1,pCompany,$B204,$C204,$D204,L$3,$A204,"MA_Net_Change","Local Currency Value")</f>
        <v>521.40964285714279</v>
      </c>
      <c r="M204" s="198">
        <f>_xll.DBRW(pStaging,M$1,pCompany,$B204,$C204,$D204,M$3,$A204,"MA_Net_Change","Local Currency Value")</f>
        <v>13</v>
      </c>
      <c r="N204" s="198">
        <f t="shared" si="310"/>
        <v>-507.40964285714279</v>
      </c>
      <c r="O204" s="196"/>
      <c r="P204" s="198">
        <f t="shared" si="308"/>
        <v>13.5</v>
      </c>
      <c r="Q204" s="198">
        <f t="shared" si="298"/>
        <v>13.5</v>
      </c>
      <c r="R204" s="198">
        <f t="shared" si="298"/>
        <v>0</v>
      </c>
      <c r="S204" s="198">
        <f t="shared" si="311"/>
        <v>0</v>
      </c>
      <c r="T204" s="198"/>
      <c r="U204" s="196"/>
      <c r="V204" s="195">
        <f>_xll.DBRW(pStaging,V$1,pCompany,$B204,$C204,$D204,V$3,$A204,"MA_Net_Change","Local Currency Value")</f>
        <v>13</v>
      </c>
      <c r="W204" s="195">
        <f>_xll.DBRW(pStaging,W$1,pCompany,$B204,$C204,$D204,W$3,$A204,"MA_Net_Change","Local Currency Value")</f>
        <v>14</v>
      </c>
      <c r="X204" s="195">
        <f>_xll.DBRW(pStaging,X$1,pCompany,$B204,$C204,$D204,X$3,$A204,"MA_Net_Change","Local Currency Value")</f>
        <v>0</v>
      </c>
      <c r="Y204" s="195">
        <f>_xll.DBRW(pStaging,Y$1,pCompany,$B204,$C204,$D204,Y$3,$A204,"MA_Net_Change","Local Currency Value")</f>
        <v>0</v>
      </c>
      <c r="Z204" s="195">
        <f>_xll.DBRW(pStaging,Z$1,pCompany,$B204,$C204,$D204,Z$3,$A204,"MA_Net_Change","Local Currency Value")</f>
        <v>0</v>
      </c>
      <c r="AA204" s="195">
        <f>_xll.DBRW(pStaging,AA$1,pCompany,$B204,$C204,$D204,AA$3,$A204,"MA_Net_Change","Local Currency Value")</f>
        <v>0</v>
      </c>
      <c r="AB204" s="195">
        <f>_xll.DBRW(pStaging,AB$1,pCompany,$B204,$C204,$D204,AB$3,$A204,"MA_Net_Change","Local Currency Value")</f>
        <v>0</v>
      </c>
      <c r="AC204" s="195">
        <f>_xll.DBRW(pStaging,AC$1,pCompany,$B204,$C204,$D204,AC$3,$A204,"MA_Net_Change","Local Currency Value")</f>
        <v>0</v>
      </c>
      <c r="AD204" s="195">
        <f>_xll.DBRW(pStaging,AD$1,pCompany,$B204,$C204,$D204,AD$3,$A204,"MA_Net_Change","Local Currency Value")</f>
        <v>0</v>
      </c>
      <c r="AE204" s="195">
        <f>_xll.DBRW(pStaging,AE$1,pCompany,$B204,$C204,$D204,AE$3,$A204,"MA_Net_Change","Local Currency Value")</f>
        <v>0</v>
      </c>
      <c r="AF204" s="195">
        <f>_xll.DBRW(pStaging,AF$1,pCompany,$B204,$C204,$D204,AF$3,$A204,"MA_Net_Change","Local Currency Value")</f>
        <v>0</v>
      </c>
      <c r="AG204" s="195">
        <f>_xll.DBRW(pStaging,AG$1,pCompany,$B204,$C204,$D204,AG$3,$A204,"MA_Net_Change","Local Currency Value")</f>
        <v>0</v>
      </c>
      <c r="AH204" s="199"/>
      <c r="AI204" s="198">
        <f t="shared" si="299"/>
        <v>9</v>
      </c>
      <c r="AJ204" s="198">
        <f t="shared" si="299"/>
        <v>0</v>
      </c>
      <c r="AK204" s="198">
        <f t="shared" si="299"/>
        <v>0</v>
      </c>
      <c r="AL204" s="198">
        <f t="shared" si="299"/>
        <v>0</v>
      </c>
      <c r="AM204" s="200">
        <f t="shared" si="312"/>
        <v>2.25</v>
      </c>
      <c r="AN204" s="199"/>
      <c r="AO204" s="195">
        <f>_xll.DBRW(pStaging,AO$1,pCompany,$B204,$C204,$D204,AO$3,$A204,"MA_Net_Change","Local Currency Value")</f>
        <v>12</v>
      </c>
      <c r="AP204" s="195">
        <f>_xll.DBRW(pStaging,AP$1,pCompany,$B204,$C204,$D204,AP$3,$A204,"MA_Net_Change","Local Currency Value")</f>
        <v>13</v>
      </c>
      <c r="AQ204" s="195">
        <f>_xll.DBRW(pStaging,AQ$1,pCompany,$B204,$C204,$D204,AQ$3,$A204,"MA_Net_Change","Local Currency Value")</f>
        <v>16</v>
      </c>
      <c r="AR204" s="195">
        <f>_xll.DBRW(pStaging,AR$1,pCompany,$B204,$C204,$D204,AR$3,$A204,"MA_Net_Change","Local Currency Value")</f>
        <v>15</v>
      </c>
      <c r="AS204" s="195">
        <f>_xll.DBRW(pStaging,AS$1,pCompany,$B204,$C204,$D204,AS$3,$A204,"MA_Net_Change","Local Currency Value")</f>
        <v>15</v>
      </c>
      <c r="AT204" s="195">
        <f>_xll.DBRW(pStaging,AT$1,pCompany,$B204,$C204,$D204,AT$3,$A204,"MA_Net_Change","Local Currency Value")</f>
        <v>16.55</v>
      </c>
      <c r="AU204" s="195">
        <f>_xll.DBRW(pStaging,AU$1,pCompany,$B204,$C204,$D204,AU$3,$A204,"MA_Net_Change","Local Currency Value")</f>
        <v>15</v>
      </c>
      <c r="AV204" s="195">
        <f>_xll.DBRW(pStaging,AV$1,pCompany,$B204,$C204,$D204,AV$3,$A204,"MA_Net_Change","Local Currency Value")</f>
        <v>15</v>
      </c>
      <c r="AW204" s="195">
        <f>_xll.DBRW(pStaging,AW$1,pCompany,$B204,$C204,$D204,AW$3,$A204,"MA_Net_Change","Local Currency Value")</f>
        <v>15</v>
      </c>
      <c r="AX204" s="195">
        <f>_xll.DBRW(pStaging,AX$1,pCompany,$B204,$C204,$D204,AX$3,$A204,"MA_Net_Change","Local Currency Value")</f>
        <v>15</v>
      </c>
      <c r="AY204" s="195">
        <f>_xll.DBRW(pStaging,AY$1,pCompany,$B204,$C204,$D204,AY$3,$A204,"MA_Net_Change","Local Currency Value")</f>
        <v>13</v>
      </c>
      <c r="AZ204" s="195">
        <f>_xll.DBRW(pStaging,AZ$1,pCompany,$B204,$C204,$D204,AZ$3,$A204,"MA_Net_Change","Local Currency Value")</f>
        <v>12</v>
      </c>
      <c r="BA204" s="199"/>
      <c r="BB204" s="198">
        <f t="shared" si="300"/>
        <v>41</v>
      </c>
      <c r="BC204" s="198">
        <f t="shared" si="301"/>
        <v>46.55</v>
      </c>
      <c r="BD204" s="198">
        <f t="shared" si="302"/>
        <v>45</v>
      </c>
      <c r="BE204" s="198">
        <f t="shared" si="303"/>
        <v>40</v>
      </c>
      <c r="BF204" s="200">
        <f t="shared" si="313"/>
        <v>14.379166666666668</v>
      </c>
      <c r="BG204" s="199"/>
      <c r="BH204" s="195">
        <f>_xll.DBRW(pStaging,BH$1,pCompany,$B204,$C204,$D204,BH$3,$A204,"MA_Net_Change","Local Currency Value")</f>
        <v>525.28069031032305</v>
      </c>
      <c r="BI204" s="195">
        <f>_xll.DBRW(pStaging,BI$1,pCompany,$B204,$C204,$D204,BI$3,$A204,"MA_Net_Change","Local Currency Value")</f>
        <v>521.40964285714279</v>
      </c>
      <c r="BJ204" s="195">
        <f>_xll.DBRW(pStaging,BJ$1,pCompany,$B204,$C204,$D204,BJ$3,$A204,"MA_Net_Change","Local Currency Value")</f>
        <v>579.41867132867128</v>
      </c>
      <c r="BK204" s="195">
        <f>_xll.DBRW(pStaging,BK$1,pCompany,$B204,$C204,$D204,BK$3,$A204,"MA_Net_Change","Local Currency Value")</f>
        <v>528.88022082018927</v>
      </c>
      <c r="BL204" s="195">
        <f>_xll.DBRW(pStaging,BL$1,pCompany,$B204,$C204,$D204,BL$3,$A204,"MA_Net_Change","Local Currency Value")</f>
        <v>529.88022082018927</v>
      </c>
      <c r="BM204" s="195">
        <f>_xll.DBRW(pStaging,BM$1,pCompany,$B204,$C204,$D204,BM$3,$A204,"MA_Net_Change","Local Currency Value")</f>
        <v>529.88022082018927</v>
      </c>
      <c r="BN204" s="195">
        <f>_xll.DBRW(pStaging,BN$1,pCompany,$B204,$C204,$D204,BN$3,$A204,"MA_Net_Change","Local Currency Value")</f>
        <v>529.88022082018927</v>
      </c>
      <c r="BO204" s="195">
        <f>_xll.DBRW(pStaging,BO$1,pCompany,$B204,$C204,$D204,BO$3,$A204,"MA_Net_Change","Local Currency Value")</f>
        <v>528.88022082018927</v>
      </c>
      <c r="BP204" s="195">
        <f>_xll.DBRW(pStaging,BP$1,pCompany,$B204,$C204,$D204,BP$3,$A204,"MA_Net_Change","Local Currency Value")</f>
        <v>529.88022082018927</v>
      </c>
      <c r="BQ204" s="195">
        <f>_xll.DBRW(pStaging,BQ$1,pCompany,$B204,$C204,$D204,BQ$3,$A204,"MA_Net_Change","Local Currency Value")</f>
        <v>528.88022082018927</v>
      </c>
      <c r="BR204" s="195">
        <f>_xll.DBRW(pStaging,BR$1,pCompany,$B204,$C204,$D204,BR$3,$A204,"MA_Net_Change","Local Currency Value")</f>
        <v>529.88022082018927</v>
      </c>
      <c r="BS204" s="195">
        <f>_xll.DBRW(pStaging,BS$1,pCompany,$B204,$C204,$D204,BS$3,$A204,"MA_Net_Change","Local Currency Value")</f>
        <v>528.88022082018927</v>
      </c>
      <c r="BT204" s="199"/>
      <c r="BU204" s="198">
        <f t="shared" si="304"/>
        <v>1626.109004496137</v>
      </c>
      <c r="BV204" s="198">
        <f t="shared" si="305"/>
        <v>1588.6406624605679</v>
      </c>
      <c r="BW204" s="198">
        <f t="shared" si="306"/>
        <v>1588.6406624605679</v>
      </c>
      <c r="BX204" s="198">
        <f t="shared" si="307"/>
        <v>1587.6406624605679</v>
      </c>
      <c r="BY204" s="200">
        <f t="shared" si="314"/>
        <v>532.58591598982014</v>
      </c>
      <c r="BZ204" s="196"/>
      <c r="CA204" s="195">
        <f>_xll.DBRW(pFact,pCompany,CA$3,CA$1,"Statistics",$A204,"Month")</f>
        <v>1509.8200000000002</v>
      </c>
      <c r="CB204" s="195">
        <f>_xll.DBRW(pFact,pCompany,CB$3,CB$1,"Statistics",$A204,"Month")</f>
        <v>343.48</v>
      </c>
      <c r="CC204" s="195">
        <f>_xll.DBRW(pFact,pCompany,CC$3,CC$1,"Statistics",$A204,"Month")</f>
        <v>0</v>
      </c>
    </row>
    <row r="205" spans="1:81" s="80" customFormat="1" ht="15" customHeight="1" outlineLevel="1" x14ac:dyDescent="0.3">
      <c r="A205" s="78" t="str">
        <f t="shared" si="309"/>
        <v>L1_FTE count Local</v>
      </c>
      <c r="B205" s="78" t="s">
        <v>133</v>
      </c>
      <c r="C205" s="78" t="s">
        <v>302</v>
      </c>
      <c r="D205" s="78" t="s">
        <v>29</v>
      </c>
      <c r="E205" s="17">
        <v>195</v>
      </c>
      <c r="F205" s="79" t="s">
        <v>132</v>
      </c>
      <c r="G205" s="198">
        <f>_xll.DBRW(pStaging,G$1,pCompany,$B205,$C205,$D205,G$3,$A205,"MA_Net_Change","Local Currency Value")</f>
        <v>10.7</v>
      </c>
      <c r="H205" s="198">
        <f>_xll.DBRW(pStaging,H$1,pCompany,$B205,$C205,$D205,H$3,$A205,"MA_Net_Change","Local Currency Value")</f>
        <v>10.7</v>
      </c>
      <c r="I205" s="198">
        <f>_xll.DBRW(pStaging,I$1,pCompany,$B205,$C205,$D205,I$3,$A205,"MA_Net_Change","Local Currency Value")</f>
        <v>9.6999999999999993</v>
      </c>
      <c r="J205" s="196"/>
      <c r="K205" s="197">
        <f>_xll.DBRW(pStaging,K$1,pCompany,$B205,$C205,$D205,K$3,$A205,"MA_Net_Change","Local Currency Value")</f>
        <v>11.7</v>
      </c>
      <c r="L205" s="198">
        <f>_xll.DBRW(pStaging,L$1,pCompany,$B205,$C205,$D205,L$3,$A205,"MA_Net_Change","Local Currency Value")</f>
        <v>10.99</v>
      </c>
      <c r="M205" s="198">
        <f>_xll.DBRW(pStaging,M$1,pCompany,$B205,$C205,$D205,M$3,$A205,"MA_Net_Change","Local Currency Value")</f>
        <v>15.7</v>
      </c>
      <c r="N205" s="198">
        <f t="shared" si="310"/>
        <v>0.70999999999999908</v>
      </c>
      <c r="O205" s="196"/>
      <c r="P205" s="198">
        <f t="shared" si="308"/>
        <v>10.7</v>
      </c>
      <c r="Q205" s="198">
        <f t="shared" si="298"/>
        <v>10.7</v>
      </c>
      <c r="R205" s="198">
        <f t="shared" si="298"/>
        <v>0</v>
      </c>
      <c r="S205" s="198">
        <f t="shared" si="311"/>
        <v>0</v>
      </c>
      <c r="T205" s="198"/>
      <c r="U205" s="196"/>
      <c r="V205" s="195">
        <f>_xll.DBRW(pStaging,V$1,pCompany,$B205,$C205,$D205,V$3,$A205,"MA_Net_Change","Local Currency Value")</f>
        <v>9.6999999999999993</v>
      </c>
      <c r="W205" s="195">
        <f>_xll.DBRW(pStaging,W$1,pCompany,$B205,$C205,$D205,W$3,$A205,"MA_Net_Change","Local Currency Value")</f>
        <v>11.7</v>
      </c>
      <c r="X205" s="195">
        <f>_xll.DBRW(pStaging,X$1,pCompany,$B205,$C205,$D205,X$3,$A205,"MA_Net_Change","Local Currency Value")</f>
        <v>0</v>
      </c>
      <c r="Y205" s="195">
        <f>_xll.DBRW(pStaging,Y$1,pCompany,$B205,$C205,$D205,Y$3,$A205,"MA_Net_Change","Local Currency Value")</f>
        <v>0</v>
      </c>
      <c r="Z205" s="195">
        <f>_xll.DBRW(pStaging,Z$1,pCompany,$B205,$C205,$D205,Z$3,$A205,"MA_Net_Change","Local Currency Value")</f>
        <v>0</v>
      </c>
      <c r="AA205" s="195">
        <f>_xll.DBRW(pStaging,AA$1,pCompany,$B205,$C205,$D205,AA$3,$A205,"MA_Net_Change","Local Currency Value")</f>
        <v>0</v>
      </c>
      <c r="AB205" s="195">
        <f>_xll.DBRW(pStaging,AB$1,pCompany,$B205,$C205,$D205,AB$3,$A205,"MA_Net_Change","Local Currency Value")</f>
        <v>0</v>
      </c>
      <c r="AC205" s="195">
        <f>_xll.DBRW(pStaging,AC$1,pCompany,$B205,$C205,$D205,AC$3,$A205,"MA_Net_Change","Local Currency Value")</f>
        <v>0</v>
      </c>
      <c r="AD205" s="195">
        <f>_xll.DBRW(pStaging,AD$1,pCompany,$B205,$C205,$D205,AD$3,$A205,"MA_Net_Change","Local Currency Value")</f>
        <v>0</v>
      </c>
      <c r="AE205" s="195">
        <f>_xll.DBRW(pStaging,AE$1,pCompany,$B205,$C205,$D205,AE$3,$A205,"MA_Net_Change","Local Currency Value")</f>
        <v>0</v>
      </c>
      <c r="AF205" s="195">
        <f>_xll.DBRW(pStaging,AF$1,pCompany,$B205,$C205,$D205,AF$3,$A205,"MA_Net_Change","Local Currency Value")</f>
        <v>0</v>
      </c>
      <c r="AG205" s="195">
        <f>_xll.DBRW(pStaging,AG$1,pCompany,$B205,$C205,$D205,AG$3,$A205,"MA_Net_Change","Local Currency Value")</f>
        <v>0</v>
      </c>
      <c r="AH205" s="199"/>
      <c r="AI205" s="198">
        <f t="shared" si="299"/>
        <v>7.1333333333333329</v>
      </c>
      <c r="AJ205" s="198">
        <f t="shared" si="299"/>
        <v>0</v>
      </c>
      <c r="AK205" s="198">
        <f t="shared" si="299"/>
        <v>0</v>
      </c>
      <c r="AL205" s="198">
        <f t="shared" si="299"/>
        <v>0</v>
      </c>
      <c r="AM205" s="200">
        <f t="shared" si="312"/>
        <v>1.7833333333333332</v>
      </c>
      <c r="AN205" s="199"/>
      <c r="AO205" s="195">
        <f>_xll.DBRW(pStaging,AO$1,pCompany,$B205,$C205,$D205,AO$3,$A205,"MA_Net_Change","Local Currency Value")</f>
        <v>17.7</v>
      </c>
      <c r="AP205" s="195">
        <f>_xll.DBRW(pStaging,AP$1,pCompany,$B205,$C205,$D205,AP$3,$A205,"MA_Net_Change","Local Currency Value")</f>
        <v>15.7</v>
      </c>
      <c r="AQ205" s="195">
        <f>_xll.DBRW(pStaging,AQ$1,pCompany,$B205,$C205,$D205,AQ$3,$A205,"MA_Net_Change","Local Currency Value")</f>
        <v>14.7</v>
      </c>
      <c r="AR205" s="195">
        <f>_xll.DBRW(pStaging,AR$1,pCompany,$B205,$C205,$D205,AR$3,$A205,"MA_Net_Change","Local Currency Value")</f>
        <v>14.7</v>
      </c>
      <c r="AS205" s="195">
        <f>_xll.DBRW(pStaging,AS$1,pCompany,$B205,$C205,$D205,AS$3,$A205,"MA_Net_Change","Local Currency Value")</f>
        <v>14.7</v>
      </c>
      <c r="AT205" s="195">
        <f>_xll.DBRW(pStaging,AT$1,pCompany,$B205,$C205,$D205,AT$3,$A205,"MA_Net_Change","Local Currency Value")</f>
        <v>14.7</v>
      </c>
      <c r="AU205" s="195">
        <f>_xll.DBRW(pStaging,AU$1,pCompany,$B205,$C205,$D205,AU$3,$A205,"MA_Net_Change","Local Currency Value")</f>
        <v>13.7</v>
      </c>
      <c r="AV205" s="195">
        <f>_xll.DBRW(pStaging,AV$1,pCompany,$B205,$C205,$D205,AV$3,$A205,"MA_Net_Change","Local Currency Value")</f>
        <v>12.7</v>
      </c>
      <c r="AW205" s="195">
        <f>_xll.DBRW(pStaging,AW$1,pCompany,$B205,$C205,$D205,AW$3,$A205,"MA_Net_Change","Local Currency Value")</f>
        <v>13.7</v>
      </c>
      <c r="AX205" s="195">
        <f>_xll.DBRW(pStaging,AX$1,pCompany,$B205,$C205,$D205,AX$3,$A205,"MA_Net_Change","Local Currency Value")</f>
        <v>13.7</v>
      </c>
      <c r="AY205" s="195">
        <f>_xll.DBRW(pStaging,AY$1,pCompany,$B205,$C205,$D205,AY$3,$A205,"MA_Net_Change","Local Currency Value")</f>
        <v>10.7</v>
      </c>
      <c r="AZ205" s="195">
        <f>_xll.DBRW(pStaging,AZ$1,pCompany,$B205,$C205,$D205,AZ$3,$A205,"MA_Net_Change","Local Currency Value")</f>
        <v>10.7</v>
      </c>
      <c r="BA205" s="199"/>
      <c r="BB205" s="198">
        <f t="shared" si="300"/>
        <v>48.099999999999994</v>
      </c>
      <c r="BC205" s="198">
        <f t="shared" si="301"/>
        <v>44.099999999999994</v>
      </c>
      <c r="BD205" s="198">
        <f t="shared" si="302"/>
        <v>40.099999999999994</v>
      </c>
      <c r="BE205" s="198">
        <f t="shared" si="303"/>
        <v>35.099999999999994</v>
      </c>
      <c r="BF205" s="200">
        <f t="shared" si="313"/>
        <v>13.949999999999998</v>
      </c>
      <c r="BG205" s="199"/>
      <c r="BH205" s="195">
        <f>_xll.DBRW(pStaging,BH$1,pCompany,$B205,$C205,$D205,BH$3,$A205,"MA_Net_Change","Local Currency Value")</f>
        <v>10.99</v>
      </c>
      <c r="BI205" s="195">
        <f>_xll.DBRW(pStaging,BI$1,pCompany,$B205,$C205,$D205,BI$3,$A205,"MA_Net_Change","Local Currency Value")</f>
        <v>10.99</v>
      </c>
      <c r="BJ205" s="195">
        <f>_xll.DBRW(pStaging,BJ$1,pCompany,$B205,$C205,$D205,BJ$3,$A205,"MA_Net_Change","Local Currency Value")</f>
        <v>10.99</v>
      </c>
      <c r="BK205" s="195">
        <f>_xll.DBRW(pStaging,BK$1,pCompany,$B205,$C205,$D205,BK$3,$A205,"MA_Net_Change","Local Currency Value")</f>
        <v>9.99</v>
      </c>
      <c r="BL205" s="195">
        <f>_xll.DBRW(pStaging,BL$1,pCompany,$B205,$C205,$D205,BL$3,$A205,"MA_Net_Change","Local Currency Value")</f>
        <v>9.99</v>
      </c>
      <c r="BM205" s="195">
        <f>_xll.DBRW(pStaging,BM$1,pCompany,$B205,$C205,$D205,BM$3,$A205,"MA_Net_Change","Local Currency Value")</f>
        <v>9.99</v>
      </c>
      <c r="BN205" s="195">
        <f>_xll.DBRW(pStaging,BN$1,pCompany,$B205,$C205,$D205,BN$3,$A205,"MA_Net_Change","Local Currency Value")</f>
        <v>9.99</v>
      </c>
      <c r="BO205" s="195">
        <f>_xll.DBRW(pStaging,BO$1,pCompany,$B205,$C205,$D205,BO$3,$A205,"MA_Net_Change","Local Currency Value")</f>
        <v>8.99</v>
      </c>
      <c r="BP205" s="195">
        <f>_xll.DBRW(pStaging,BP$1,pCompany,$B205,$C205,$D205,BP$3,$A205,"MA_Net_Change","Local Currency Value")</f>
        <v>9.99</v>
      </c>
      <c r="BQ205" s="195">
        <f>_xll.DBRW(pStaging,BQ$1,pCompany,$B205,$C205,$D205,BQ$3,$A205,"MA_Net_Change","Local Currency Value")</f>
        <v>8.99</v>
      </c>
      <c r="BR205" s="195">
        <f>_xll.DBRW(pStaging,BR$1,pCompany,$B205,$C205,$D205,BR$3,$A205,"MA_Net_Change","Local Currency Value")</f>
        <v>9.99</v>
      </c>
      <c r="BS205" s="195">
        <f>_xll.DBRW(pStaging,BS$1,pCompany,$B205,$C205,$D205,BS$3,$A205,"MA_Net_Change","Local Currency Value")</f>
        <v>8.99</v>
      </c>
      <c r="BT205" s="199"/>
      <c r="BU205" s="198">
        <f t="shared" si="304"/>
        <v>32.97</v>
      </c>
      <c r="BV205" s="198">
        <f t="shared" si="305"/>
        <v>29.97</v>
      </c>
      <c r="BW205" s="198">
        <f t="shared" si="306"/>
        <v>28.97</v>
      </c>
      <c r="BX205" s="198">
        <f t="shared" si="307"/>
        <v>27.97</v>
      </c>
      <c r="BY205" s="200">
        <f t="shared" si="314"/>
        <v>9.9899999999999984</v>
      </c>
      <c r="BZ205" s="196"/>
      <c r="CA205" s="195">
        <f>_xll.DBRW(pFact,pCompany,CA$3,CA$1,"Statistics",$A205,"Month")</f>
        <v>1509.8200000000002</v>
      </c>
      <c r="CB205" s="195">
        <f>_xll.DBRW(pFact,pCompany,CB$3,CB$1,"Statistics",$A205,"Month")</f>
        <v>343.48</v>
      </c>
      <c r="CC205" s="195">
        <f>_xll.DBRW(pFact,pCompany,CC$3,CC$1,"Statistics",$A205,"Month")</f>
        <v>0</v>
      </c>
    </row>
    <row r="206" spans="1:81" s="80" customFormat="1" ht="15" customHeight="1" x14ac:dyDescent="0.3">
      <c r="A206" s="78" t="s">
        <v>303</v>
      </c>
      <c r="E206" s="17">
        <v>196</v>
      </c>
      <c r="F206" s="80" t="s">
        <v>303</v>
      </c>
      <c r="G206" s="13">
        <f>_xll.DBRW(pFact,pCompany,G$3,G$1,"Statistics",$A206,"Month")</f>
        <v>118.08599480627008</v>
      </c>
      <c r="H206" s="13">
        <f>_xll.DBRW(pFact,pCompany,H$3,H$1,"Statistics",$A206,"Month")</f>
        <v>119.07794963440162</v>
      </c>
      <c r="I206" s="13">
        <f>_xll.DBRW(pFact,pCompany,I$3,I$1,"Statistics",$A206,"Month")</f>
        <v>125.42000000000002</v>
      </c>
      <c r="K206" s="81">
        <f>_xll.DBRW(pFact,pCompany,K$3,K$1,"Statistics",$A206,"Month")</f>
        <v>119.87</v>
      </c>
      <c r="L206" s="13">
        <f>_xll.DBRW(pFact,pCompany,$K$3,L$1,"Statistics",$A206,"Month")</f>
        <v>109.007847075238</v>
      </c>
      <c r="M206" s="13">
        <f>_xll.DBRW(pFact,pCompany,M$3,M$1,"Statistics",$A206,"Month")</f>
        <v>105.86586448439466</v>
      </c>
      <c r="N206" s="13">
        <f t="shared" si="310"/>
        <v>10.862152924762</v>
      </c>
      <c r="P206" s="13">
        <f t="shared" si="308"/>
        <v>122.64500000000001</v>
      </c>
      <c r="Q206" s="13">
        <f t="shared" si="298"/>
        <v>122.64500000000001</v>
      </c>
      <c r="R206" s="13">
        <f t="shared" si="298"/>
        <v>0</v>
      </c>
      <c r="S206" s="13">
        <f t="shared" si="311"/>
        <v>0</v>
      </c>
      <c r="T206" s="96"/>
      <c r="V206" s="13">
        <f>_xll.DBRW(pFact,pCompany,V$3,V$1,"Statistics",$A206,"Month")</f>
        <v>125.42000000000002</v>
      </c>
      <c r="W206" s="13">
        <f>_xll.DBRW(pFact,pCompany,W$3,W$1,"Statistics",$A206,"Month")</f>
        <v>119.87</v>
      </c>
      <c r="X206" s="13">
        <f>_xll.DBRW(pFact,pCompany,X$3,X$1,"Statistics",$A206,"Month")</f>
        <v>0</v>
      </c>
      <c r="Y206" s="13">
        <f>_xll.DBRW(pFact,pCompany,Y$3,Y$1,"Statistics",$A206,"Month")</f>
        <v>0</v>
      </c>
      <c r="Z206" s="13">
        <f>_xll.DBRW(pFact,pCompany,Z$3,Z$1,"Statistics",$A206,"Month")</f>
        <v>0</v>
      </c>
      <c r="AA206" s="13">
        <f>_xll.DBRW(pFact,pCompany,AA$3,AA$1,"Statistics",$A206,"Month")</f>
        <v>0</v>
      </c>
      <c r="AB206" s="13">
        <f>_xll.DBRW(pFact,pCompany,AB$3,AB$1,"Statistics",$A206,"Month")</f>
        <v>0</v>
      </c>
      <c r="AC206" s="13">
        <f>_xll.DBRW(pFact,pCompany,AC$3,AC$1,"Statistics",$A206,"Month")</f>
        <v>0</v>
      </c>
      <c r="AD206" s="13">
        <f>_xll.DBRW(pFact,pCompany,AD$3,AD$1,"Statistics",$A206,"Month")</f>
        <v>0</v>
      </c>
      <c r="AE206" s="13">
        <f>_xll.DBRW(pFact,pCompany,AE$3,AE$1,"Statistics",$A206,"Month")</f>
        <v>0</v>
      </c>
      <c r="AF206" s="13">
        <f>_xll.DBRW(pFact,pCompany,AF$3,AF$1,"Statistics",$A206,"Month")</f>
        <v>0</v>
      </c>
      <c r="AG206" s="13">
        <f>_xll.DBRW(pFact,pCompany,AG$3,AG$1,"Statistics",$A206,"Month")</f>
        <v>0</v>
      </c>
      <c r="AH206" s="98"/>
      <c r="AI206" s="13">
        <f t="shared" si="299"/>
        <v>81.763333333333335</v>
      </c>
      <c r="AJ206" s="13">
        <f t="shared" si="299"/>
        <v>0</v>
      </c>
      <c r="AK206" s="13">
        <f t="shared" si="299"/>
        <v>0</v>
      </c>
      <c r="AL206" s="13">
        <f t="shared" si="299"/>
        <v>0</v>
      </c>
      <c r="AM206" s="81">
        <f t="shared" si="312"/>
        <v>20.440833333333334</v>
      </c>
      <c r="AN206" s="98"/>
      <c r="AO206" s="13">
        <f>_xll.DBRW(pFact,pCompany,AO$3,AO$1,"Statistics",$A206,"Month")</f>
        <v>84.975864484394663</v>
      </c>
      <c r="AP206" s="13">
        <f>_xll.DBRW(pFact,pCompany,AP$3,AP$1,"Statistics",$A206,"Month")</f>
        <v>105.86586448439466</v>
      </c>
      <c r="AQ206" s="13">
        <f>_xll.DBRW(pFact,pCompany,AQ$3,AQ$1,"Statistics",$A206,"Month")</f>
        <v>104.82586448439466</v>
      </c>
      <c r="AR206" s="13">
        <f>_xll.DBRW(pFact,pCompany,AR$3,AR$1,"Statistics",$A206,"Month")</f>
        <v>109.28586448439466</v>
      </c>
      <c r="AS206" s="13">
        <f>_xll.DBRW(pFact,pCompany,AS$3,AS$1,"Statistics",$A206,"Month")</f>
        <v>114.40586448439466</v>
      </c>
      <c r="AT206" s="13">
        <f>_xll.DBRW(pFact,pCompany,AT$3,AT$1,"Statistics",$A206,"Month")</f>
        <v>117.35586448439467</v>
      </c>
      <c r="AU206" s="13">
        <f>_xll.DBRW(pFact,pCompany,AU$3,AU$1,"Statistics",$A206,"Month")</f>
        <v>108.8614335406298</v>
      </c>
      <c r="AV206" s="13">
        <f>_xll.DBRW(pFact,pCompany,AV$3,AV$1,"Statistics",$A206,"Month")</f>
        <v>114.34208515000699</v>
      </c>
      <c r="AW206" s="13">
        <f>_xll.DBRW(pFact,pCompany,AW$3,AW$1,"Statistics",$A206,"Month")</f>
        <v>109.94208515000697</v>
      </c>
      <c r="AX206" s="13">
        <f>_xll.DBRW(pFact,pCompany,AX$3,AX$1,"Statistics",$A206,"Month")</f>
        <v>111.0453431968929</v>
      </c>
      <c r="AY206" s="13">
        <f>_xll.DBRW(pFact,pCompany,AY$3,AY$1,"Statistics",$A206,"Month")</f>
        <v>118.08599480627008</v>
      </c>
      <c r="AZ206" s="13">
        <f>_xll.DBRW(pFact,pCompany,AZ$3,AZ$1,"Statistics",$A206,"Month")</f>
        <v>119.07794963440162</v>
      </c>
      <c r="BA206" s="98"/>
      <c r="BB206" s="13">
        <f t="shared" si="300"/>
        <v>295.66759345318394</v>
      </c>
      <c r="BC206" s="13">
        <f t="shared" si="301"/>
        <v>341.04759345318399</v>
      </c>
      <c r="BD206" s="13">
        <f t="shared" si="302"/>
        <v>333.14560384064379</v>
      </c>
      <c r="BE206" s="13">
        <f t="shared" si="303"/>
        <v>348.20928763756456</v>
      </c>
      <c r="BF206" s="81">
        <f t="shared" si="313"/>
        <v>109.8391731987147</v>
      </c>
      <c r="BG206" s="98"/>
      <c r="BH206" s="13">
        <f>_xll.DBRW(pFact,pCompany,BH$3,BH$1,"Statistics",$A206,"Month")</f>
        <v>104.860609525238</v>
      </c>
      <c r="BI206" s="13">
        <f>_xll.DBRW(pFact,pCompany,BI$3,BI$1,"Statistics",$A206,"Month")</f>
        <v>109.007847075238</v>
      </c>
      <c r="BJ206" s="13">
        <f>_xll.DBRW(pFact,pCompany,BJ$3,BJ$1,"Statistics",$A206,"Month")</f>
        <v>110.038252675238</v>
      </c>
      <c r="BK206" s="13">
        <f>_xll.DBRW(pFact,pCompany,BK$3,BK$1,"Statistics",$A206,"Month")</f>
        <v>110.99947824144891</v>
      </c>
      <c r="BL206" s="13">
        <f>_xll.DBRW(pFact,pCompany,BL$3,BL$1,"Statistics",$A206,"Month")</f>
        <v>112.83120424144893</v>
      </c>
      <c r="BM206" s="13">
        <f>_xll.DBRW(pFact,pCompany,BM$3,BM$1,"Statistics",$A206,"Month")</f>
        <v>113.83120424144893</v>
      </c>
      <c r="BN206" s="13">
        <f>_xll.DBRW(pFact,pCompany,BN$3,BN$1,"Statistics",$A206,"Month")</f>
        <v>3780.9133915164634</v>
      </c>
      <c r="BO206" s="13">
        <f>_xll.DBRW(pFact,pCompany,BO$3,BO$1,"Statistics",$A206,"Month")</f>
        <v>114.82599526966986</v>
      </c>
      <c r="BP206" s="13">
        <f>_xll.DBRW(pFact,pCompany,BP$3,BP$1,"Statistics",$A206,"Month")</f>
        <v>114.82599526966986</v>
      </c>
      <c r="BQ206" s="13">
        <f>_xll.DBRW(pFact,pCompany,BQ$3,BQ$1,"Statistics",$A206,"Month")</f>
        <v>114.82379033966986</v>
      </c>
      <c r="BR206" s="13">
        <f>_xll.DBRW(pFact,pCompany,BR$3,BR$1,"Statistics",$A206,"Month")</f>
        <v>115.14836233966984</v>
      </c>
      <c r="BS206" s="13">
        <f>_xll.DBRW(pFact,pCompany,BS$3,BS$1,"Statistics",$A206,"Month")</f>
        <v>114.82379033966986</v>
      </c>
      <c r="BT206" s="98"/>
      <c r="BU206" s="13">
        <f t="shared" si="304"/>
        <v>323.90670927571398</v>
      </c>
      <c r="BV206" s="13">
        <f t="shared" si="305"/>
        <v>337.66188672434674</v>
      </c>
      <c r="BW206" s="13">
        <f t="shared" si="306"/>
        <v>4010.5653820558032</v>
      </c>
      <c r="BX206" s="13">
        <f t="shared" si="307"/>
        <v>344.79594301900954</v>
      </c>
      <c r="BY206" s="81">
        <f t="shared" si="314"/>
        <v>418.07749342290617</v>
      </c>
      <c r="CA206" s="13">
        <f>_xll.DBRW(pFact,pCompany,CA$3,CA$1,"Statistics",$A206,"Month")</f>
        <v>596.53164877527638</v>
      </c>
      <c r="CB206" s="13">
        <f>_xll.DBRW(pFact,pCompany,CB$3,CB$1,"Statistics",$A206,"Month")</f>
        <v>92.878639960037745</v>
      </c>
      <c r="CC206" s="13">
        <f>_xll.DBRW(pFact,pCompany,CC$3,CC$1,"Statistics",$A206,"Month")</f>
        <v>0</v>
      </c>
    </row>
    <row r="207" spans="1:81" s="80" customFormat="1" ht="15" customHeight="1" outlineLevel="1" x14ac:dyDescent="0.3">
      <c r="A207" s="78" t="s">
        <v>303</v>
      </c>
      <c r="B207" s="78" t="s">
        <v>127</v>
      </c>
      <c r="C207" s="78" t="s">
        <v>302</v>
      </c>
      <c r="D207" s="78" t="s">
        <v>29</v>
      </c>
      <c r="E207" s="17">
        <v>197</v>
      </c>
      <c r="F207" s="79" t="s">
        <v>126</v>
      </c>
      <c r="G207" s="198">
        <f>_xll.DBRW(pStaging,G$1,pCompany,$B207,$C207,$D207,G$3,$A207,"MA_Net_Change","Local Currency Value")</f>
        <v>23</v>
      </c>
      <c r="H207" s="198">
        <f>_xll.DBRW(pStaging,H$1,pCompany,$B207,$C207,$D207,H$3,$A207,"MA_Net_Change","Local Currency Value")</f>
        <v>23</v>
      </c>
      <c r="I207" s="198">
        <f>_xll.DBRW(pStaging,I$1,pCompany,$B207,$C207,$D207,I$3,$A207,"MA_Net_Change","Local Currency Value")</f>
        <v>26</v>
      </c>
      <c r="J207" s="196"/>
      <c r="K207" s="197">
        <f>_xll.DBRW(pStaging,K$1,pCompany,$B207,$C207,$D207,K$3,$A207,"MA_Net_Change","Local Currency Value")</f>
        <v>24</v>
      </c>
      <c r="L207" s="198">
        <f>_xll.DBRW(pStaging,L$1,pCompany,$B207,$C207,$D207,L$3,$A207,"MA_Net_Change","Local Currency Value")</f>
        <v>43.786003001152316</v>
      </c>
      <c r="M207" s="198">
        <f>_xll.DBRW(pStaging,M$1,pCompany,$B207,$C207,$D207,M$3,$A207,"MA_Net_Change","Local Currency Value")</f>
        <v>21</v>
      </c>
      <c r="N207" s="198">
        <f t="shared" si="310"/>
        <v>-19.786003001152316</v>
      </c>
      <c r="O207" s="196"/>
      <c r="P207" s="198">
        <f t="shared" si="308"/>
        <v>25</v>
      </c>
      <c r="Q207" s="198">
        <f t="shared" si="298"/>
        <v>25</v>
      </c>
      <c r="R207" s="198">
        <f t="shared" si="298"/>
        <v>0</v>
      </c>
      <c r="S207" s="198">
        <f t="shared" si="311"/>
        <v>0</v>
      </c>
      <c r="T207" s="198"/>
      <c r="U207" s="196"/>
      <c r="V207" s="195">
        <f>_xll.DBRW(pStaging,V$1,pCompany,$B207,$C207,$D207,V$3,$A207,"MA_Net_Change","Local Currency Value")</f>
        <v>26</v>
      </c>
      <c r="W207" s="195">
        <f>_xll.DBRW(pStaging,W$1,pCompany,$B207,$C207,$D207,W$3,$A207,"MA_Net_Change","Local Currency Value")</f>
        <v>24</v>
      </c>
      <c r="X207" s="195">
        <f>_xll.DBRW(pStaging,X$1,pCompany,$B207,$C207,$D207,X$3,$A207,"MA_Net_Change","Local Currency Value")</f>
        <v>0</v>
      </c>
      <c r="Y207" s="195">
        <f>_xll.DBRW(pStaging,Y$1,pCompany,$B207,$C207,$D207,Y$3,$A207,"MA_Net_Change","Local Currency Value")</f>
        <v>0</v>
      </c>
      <c r="Z207" s="195">
        <f>_xll.DBRW(pStaging,Z$1,pCompany,$B207,$C207,$D207,Z$3,$A207,"MA_Net_Change","Local Currency Value")</f>
        <v>0</v>
      </c>
      <c r="AA207" s="195">
        <f>_xll.DBRW(pStaging,AA$1,pCompany,$B207,$C207,$D207,AA$3,$A207,"MA_Net_Change","Local Currency Value")</f>
        <v>0</v>
      </c>
      <c r="AB207" s="195">
        <f>_xll.DBRW(pStaging,AB$1,pCompany,$B207,$C207,$D207,AB$3,$A207,"MA_Net_Change","Local Currency Value")</f>
        <v>0</v>
      </c>
      <c r="AC207" s="195">
        <f>_xll.DBRW(pStaging,AC$1,pCompany,$B207,$C207,$D207,AC$3,$A207,"MA_Net_Change","Local Currency Value")</f>
        <v>0</v>
      </c>
      <c r="AD207" s="195">
        <f>_xll.DBRW(pStaging,AD$1,pCompany,$B207,$C207,$D207,AD$3,$A207,"MA_Net_Change","Local Currency Value")</f>
        <v>0</v>
      </c>
      <c r="AE207" s="195">
        <f>_xll.DBRW(pStaging,AE$1,pCompany,$B207,$C207,$D207,AE$3,$A207,"MA_Net_Change","Local Currency Value")</f>
        <v>0</v>
      </c>
      <c r="AF207" s="195">
        <f>_xll.DBRW(pStaging,AF$1,pCompany,$B207,$C207,$D207,AF$3,$A207,"MA_Net_Change","Local Currency Value")</f>
        <v>0</v>
      </c>
      <c r="AG207" s="195">
        <f>_xll.DBRW(pStaging,AG$1,pCompany,$B207,$C207,$D207,AG$3,$A207,"MA_Net_Change","Local Currency Value")</f>
        <v>0</v>
      </c>
      <c r="AH207" s="199"/>
      <c r="AI207" s="198">
        <f t="shared" si="299"/>
        <v>16.666666666666668</v>
      </c>
      <c r="AJ207" s="198">
        <f t="shared" si="299"/>
        <v>0</v>
      </c>
      <c r="AK207" s="198">
        <f t="shared" si="299"/>
        <v>0</v>
      </c>
      <c r="AL207" s="198">
        <f t="shared" si="299"/>
        <v>0</v>
      </c>
      <c r="AM207" s="200">
        <f t="shared" si="312"/>
        <v>4.166666666666667</v>
      </c>
      <c r="AN207" s="199"/>
      <c r="AO207" s="195">
        <f>_xll.DBRW(pStaging,AO$1,pCompany,$B207,$C207,$D207,AO$3,$A207,"MA_Net_Change","Local Currency Value")</f>
        <v>10</v>
      </c>
      <c r="AP207" s="195">
        <f>_xll.DBRW(pStaging,AP$1,pCompany,$B207,$C207,$D207,AP$3,$A207,"MA_Net_Change","Local Currency Value")</f>
        <v>21</v>
      </c>
      <c r="AQ207" s="195">
        <f>_xll.DBRW(pStaging,AQ$1,pCompany,$B207,$C207,$D207,AQ$3,$A207,"MA_Net_Change","Local Currency Value")</f>
        <v>21</v>
      </c>
      <c r="AR207" s="195">
        <f>_xll.DBRW(pStaging,AR$1,pCompany,$B207,$C207,$D207,AR$3,$A207,"MA_Net_Change","Local Currency Value")</f>
        <v>22.6</v>
      </c>
      <c r="AS207" s="195">
        <f>_xll.DBRW(pStaging,AS$1,pCompany,$B207,$C207,$D207,AS$3,$A207,"MA_Net_Change","Local Currency Value")</f>
        <v>22.96</v>
      </c>
      <c r="AT207" s="195">
        <f>_xll.DBRW(pStaging,AT$1,pCompany,$B207,$C207,$D207,AT$3,$A207,"MA_Net_Change","Local Currency Value")</f>
        <v>23</v>
      </c>
      <c r="AU207" s="195">
        <f>_xll.DBRW(pStaging,AU$1,pCompany,$B207,$C207,$D207,AU$3,$A207,"MA_Net_Change","Local Currency Value")</f>
        <v>23</v>
      </c>
      <c r="AV207" s="195">
        <f>_xll.DBRW(pStaging,AV$1,pCompany,$B207,$C207,$D207,AV$3,$A207,"MA_Net_Change","Local Currency Value")</f>
        <v>23.96</v>
      </c>
      <c r="AW207" s="195">
        <f>_xll.DBRW(pStaging,AW$1,pCompany,$B207,$C207,$D207,AW$3,$A207,"MA_Net_Change","Local Currency Value")</f>
        <v>22.78</v>
      </c>
      <c r="AX207" s="195">
        <f>_xll.DBRW(pStaging,AX$1,pCompany,$B207,$C207,$D207,AX$3,$A207,"MA_Net_Change","Local Currency Value")</f>
        <v>23</v>
      </c>
      <c r="AY207" s="195">
        <f>_xll.DBRW(pStaging,AY$1,pCompany,$B207,$C207,$D207,AY$3,$A207,"MA_Net_Change","Local Currency Value")</f>
        <v>23</v>
      </c>
      <c r="AZ207" s="195">
        <f>_xll.DBRW(pStaging,AZ$1,pCompany,$B207,$C207,$D207,AZ$3,$A207,"MA_Net_Change","Local Currency Value")</f>
        <v>23</v>
      </c>
      <c r="BA207" s="199"/>
      <c r="BB207" s="198">
        <f t="shared" si="300"/>
        <v>52</v>
      </c>
      <c r="BC207" s="198">
        <f t="shared" si="301"/>
        <v>68.56</v>
      </c>
      <c r="BD207" s="198">
        <f t="shared" si="302"/>
        <v>69.740000000000009</v>
      </c>
      <c r="BE207" s="198">
        <f t="shared" si="303"/>
        <v>69</v>
      </c>
      <c r="BF207" s="200">
        <f t="shared" si="313"/>
        <v>21.608333333333334</v>
      </c>
      <c r="BG207" s="199"/>
      <c r="BH207" s="195">
        <f>_xll.DBRW(pStaging,BH$1,pCompany,$B207,$C207,$D207,BH$3,$A207,"MA_Net_Change","Local Currency Value")</f>
        <v>42.858466841897815</v>
      </c>
      <c r="BI207" s="195">
        <f>_xll.DBRW(pStaging,BI$1,pCompany,$B207,$C207,$D207,BI$3,$A207,"MA_Net_Change","Local Currency Value")</f>
        <v>43.786003001152316</v>
      </c>
      <c r="BJ207" s="195">
        <f>_xll.DBRW(pStaging,BJ$1,pCompany,$B207,$C207,$D207,BJ$3,$A207,"MA_Net_Change","Local Currency Value")</f>
        <v>43.771995711626914</v>
      </c>
      <c r="BK207" s="195">
        <f>_xll.DBRW(pStaging,BK$1,pCompany,$B207,$C207,$D207,BK$3,$A207,"MA_Net_Change","Local Currency Value")</f>
        <v>43.590587274343477</v>
      </c>
      <c r="BL207" s="195">
        <f>_xll.DBRW(pStaging,BL$1,pCompany,$B207,$C207,$D207,BL$3,$A207,"MA_Net_Change","Local Currency Value")</f>
        <v>43.509307532174127</v>
      </c>
      <c r="BM207" s="195">
        <f>_xll.DBRW(pStaging,BM$1,pCompany,$B207,$C207,$D207,BM$3,$A207,"MA_Net_Change","Local Currency Value")</f>
        <v>43.519940636427236</v>
      </c>
      <c r="BN207" s="195">
        <f>_xll.DBRW(pStaging,BN$1,pCompany,$B207,$C207,$D207,BN$3,$A207,"MA_Net_Change","Local Currency Value")</f>
        <v>43.368225291092678</v>
      </c>
      <c r="BO207" s="195">
        <f>_xll.DBRW(pStaging,BO$1,pCompany,$B207,$C207,$D207,BO$3,$A207,"MA_Net_Change","Local Currency Value")</f>
        <v>43.298211757429542</v>
      </c>
      <c r="BP207" s="195">
        <f>_xll.DBRW(pStaging,BP$1,pCompany,$B207,$C207,$D207,BP$3,$A207,"MA_Net_Change","Local Currency Value")</f>
        <v>43.238409258517443</v>
      </c>
      <c r="BQ207" s="195">
        <f>_xll.DBRW(pStaging,BQ$1,pCompany,$B207,$C207,$D207,BQ$3,$A207,"MA_Net_Change","Local Currency Value")</f>
        <v>43.086482878431852</v>
      </c>
      <c r="BR207" s="195">
        <f>_xll.DBRW(pStaging,BR$1,pCompany,$B207,$C207,$D207,BR$3,$A207,"MA_Net_Change","Local Currency Value")</f>
        <v>44.016469344768716</v>
      </c>
      <c r="BS207" s="195">
        <f>_xll.DBRW(pStaging,BS$1,pCompany,$B207,$C207,$D207,BS$3,$A207,"MA_Net_Change","Local Currency Value")</f>
        <v>42.956666845856617</v>
      </c>
      <c r="BT207" s="199"/>
      <c r="BU207" s="198">
        <f t="shared" si="304"/>
        <v>130.41646555467705</v>
      </c>
      <c r="BV207" s="198">
        <f t="shared" si="305"/>
        <v>130.61983544294483</v>
      </c>
      <c r="BW207" s="198">
        <f t="shared" si="306"/>
        <v>129.90484630703966</v>
      </c>
      <c r="BX207" s="198">
        <f t="shared" si="307"/>
        <v>130.05961906905719</v>
      </c>
      <c r="BY207" s="200">
        <f t="shared" si="314"/>
        <v>43.41673053114323</v>
      </c>
      <c r="BZ207" s="196"/>
      <c r="CA207" s="195">
        <f>_xll.DBRW(pFact,pCompany,CA$3,CA$1,"Statistics",$A207,"Month")</f>
        <v>596.53164877527638</v>
      </c>
      <c r="CB207" s="195">
        <f>_xll.DBRW(pFact,pCompany,CB$3,CB$1,"Statistics",$A207,"Month")</f>
        <v>92.878639960037745</v>
      </c>
      <c r="CC207" s="195">
        <f>_xll.DBRW(pFact,pCompany,CC$3,CC$1,"Statistics",$A207,"Month")</f>
        <v>0</v>
      </c>
    </row>
    <row r="208" spans="1:81" s="80" customFormat="1" ht="15" customHeight="1" outlineLevel="1" x14ac:dyDescent="0.3">
      <c r="A208" s="78" t="s">
        <v>303</v>
      </c>
      <c r="B208" s="78" t="s">
        <v>129</v>
      </c>
      <c r="C208" s="78" t="s">
        <v>302</v>
      </c>
      <c r="D208" s="78" t="s">
        <v>29</v>
      </c>
      <c r="E208" s="17">
        <v>198</v>
      </c>
      <c r="F208" s="79" t="s">
        <v>128</v>
      </c>
      <c r="G208" s="198">
        <f>_xll.DBRW(pStaging,G$1,pCompany,$B208,$C208,$D208,G$3,$A208,"MA_Net_Change","Local Currency Value")</f>
        <v>0</v>
      </c>
      <c r="H208" s="198">
        <f>_xll.DBRW(pStaging,H$1,pCompany,$B208,$C208,$D208,H$3,$A208,"MA_Net_Change","Local Currency Value")</f>
        <v>0</v>
      </c>
      <c r="I208" s="198">
        <f>_xll.DBRW(pStaging,I$1,pCompany,$B208,$C208,$D208,I$3,$A208,"MA_Net_Change","Local Currency Value")</f>
        <v>0</v>
      </c>
      <c r="J208" s="196"/>
      <c r="K208" s="197">
        <f>_xll.DBRW(pStaging,K$1,pCompany,$B208,$C208,$D208,K$3,$A208,"MA_Net_Change","Local Currency Value")</f>
        <v>0</v>
      </c>
      <c r="L208" s="198">
        <f>_xll.DBRW(pStaging,L$1,pCompany,$B208,$C208,$D208,L$3,$A208,"MA_Net_Change","Local Currency Value")</f>
        <v>10.017403896237736</v>
      </c>
      <c r="M208" s="198">
        <f>_xll.DBRW(pStaging,M$1,pCompany,$B208,$C208,$D208,M$3,$A208,"MA_Net_Change","Local Currency Value")</f>
        <v>0</v>
      </c>
      <c r="N208" s="198">
        <f t="shared" si="310"/>
        <v>-10.017403896237736</v>
      </c>
      <c r="O208" s="196"/>
      <c r="P208" s="198">
        <f t="shared" si="308"/>
        <v>0</v>
      </c>
      <c r="Q208" s="198">
        <f t="shared" si="298"/>
        <v>0</v>
      </c>
      <c r="R208" s="198">
        <f t="shared" si="298"/>
        <v>0</v>
      </c>
      <c r="S208" s="198">
        <f t="shared" si="311"/>
        <v>0</v>
      </c>
      <c r="T208" s="198"/>
      <c r="U208" s="196"/>
      <c r="V208" s="195">
        <f>_xll.DBRW(pStaging,V$1,pCompany,$B208,$C208,$D208,V$3,$A208,"MA_Net_Change","Local Currency Value")</f>
        <v>0</v>
      </c>
      <c r="W208" s="195">
        <f>_xll.DBRW(pStaging,W$1,pCompany,$B208,$C208,$D208,W$3,$A208,"MA_Net_Change","Local Currency Value")</f>
        <v>0</v>
      </c>
      <c r="X208" s="195">
        <f>_xll.DBRW(pStaging,X$1,pCompany,$B208,$C208,$D208,X$3,$A208,"MA_Net_Change","Local Currency Value")</f>
        <v>0</v>
      </c>
      <c r="Y208" s="195">
        <f>_xll.DBRW(pStaging,Y$1,pCompany,$B208,$C208,$D208,Y$3,$A208,"MA_Net_Change","Local Currency Value")</f>
        <v>0</v>
      </c>
      <c r="Z208" s="195">
        <f>_xll.DBRW(pStaging,Z$1,pCompany,$B208,$C208,$D208,Z$3,$A208,"MA_Net_Change","Local Currency Value")</f>
        <v>0</v>
      </c>
      <c r="AA208" s="195">
        <f>_xll.DBRW(pStaging,AA$1,pCompany,$B208,$C208,$D208,AA$3,$A208,"MA_Net_Change","Local Currency Value")</f>
        <v>0</v>
      </c>
      <c r="AB208" s="195">
        <f>_xll.DBRW(pStaging,AB$1,pCompany,$B208,$C208,$D208,AB$3,$A208,"MA_Net_Change","Local Currency Value")</f>
        <v>0</v>
      </c>
      <c r="AC208" s="195">
        <f>_xll.DBRW(pStaging,AC$1,pCompany,$B208,$C208,$D208,AC$3,$A208,"MA_Net_Change","Local Currency Value")</f>
        <v>0</v>
      </c>
      <c r="AD208" s="195">
        <f>_xll.DBRW(pStaging,AD$1,pCompany,$B208,$C208,$D208,AD$3,$A208,"MA_Net_Change","Local Currency Value")</f>
        <v>0</v>
      </c>
      <c r="AE208" s="195">
        <f>_xll.DBRW(pStaging,AE$1,pCompany,$B208,$C208,$D208,AE$3,$A208,"MA_Net_Change","Local Currency Value")</f>
        <v>0</v>
      </c>
      <c r="AF208" s="195">
        <f>_xll.DBRW(pStaging,AF$1,pCompany,$B208,$C208,$D208,AF$3,$A208,"MA_Net_Change","Local Currency Value")</f>
        <v>0</v>
      </c>
      <c r="AG208" s="195">
        <f>_xll.DBRW(pStaging,AG$1,pCompany,$B208,$C208,$D208,AG$3,$A208,"MA_Net_Change","Local Currency Value")</f>
        <v>0</v>
      </c>
      <c r="AH208" s="199"/>
      <c r="AI208" s="198">
        <f t="shared" si="299"/>
        <v>0</v>
      </c>
      <c r="AJ208" s="198">
        <f t="shared" si="299"/>
        <v>0</v>
      </c>
      <c r="AK208" s="198">
        <f t="shared" si="299"/>
        <v>0</v>
      </c>
      <c r="AL208" s="198">
        <f t="shared" si="299"/>
        <v>0</v>
      </c>
      <c r="AM208" s="200">
        <f t="shared" si="312"/>
        <v>0</v>
      </c>
      <c r="AN208" s="199"/>
      <c r="AO208" s="195">
        <f>_xll.DBRW(pStaging,AO$1,pCompany,$B208,$C208,$D208,AO$3,$A208,"MA_Net_Change","Local Currency Value")</f>
        <v>0</v>
      </c>
      <c r="AP208" s="195">
        <f>_xll.DBRW(pStaging,AP$1,pCompany,$B208,$C208,$D208,AP$3,$A208,"MA_Net_Change","Local Currency Value")</f>
        <v>0</v>
      </c>
      <c r="AQ208" s="195">
        <f>_xll.DBRW(pStaging,AQ$1,pCompany,$B208,$C208,$D208,AQ$3,$A208,"MA_Net_Change","Local Currency Value")</f>
        <v>0</v>
      </c>
      <c r="AR208" s="195">
        <f>_xll.DBRW(pStaging,AR$1,pCompany,$B208,$C208,$D208,AR$3,$A208,"MA_Net_Change","Local Currency Value")</f>
        <v>0</v>
      </c>
      <c r="AS208" s="195">
        <f>_xll.DBRW(pStaging,AS$1,pCompany,$B208,$C208,$D208,AS$3,$A208,"MA_Net_Change","Local Currency Value")</f>
        <v>0</v>
      </c>
      <c r="AT208" s="195">
        <f>_xll.DBRW(pStaging,AT$1,pCompany,$B208,$C208,$D208,AT$3,$A208,"MA_Net_Change","Local Currency Value")</f>
        <v>0</v>
      </c>
      <c r="AU208" s="195">
        <f>_xll.DBRW(pStaging,AU$1,pCompany,$B208,$C208,$D208,AU$3,$A208,"MA_Net_Change","Local Currency Value")</f>
        <v>0</v>
      </c>
      <c r="AV208" s="195">
        <f>_xll.DBRW(pStaging,AV$1,pCompany,$B208,$C208,$D208,AV$3,$A208,"MA_Net_Change","Local Currency Value")</f>
        <v>0</v>
      </c>
      <c r="AW208" s="195">
        <f>_xll.DBRW(pStaging,AW$1,pCompany,$B208,$C208,$D208,AW$3,$A208,"MA_Net_Change","Local Currency Value")</f>
        <v>0</v>
      </c>
      <c r="AX208" s="195">
        <f>_xll.DBRW(pStaging,AX$1,pCompany,$B208,$C208,$D208,AX$3,$A208,"MA_Net_Change","Local Currency Value")</f>
        <v>0</v>
      </c>
      <c r="AY208" s="195">
        <f>_xll.DBRW(pStaging,AY$1,pCompany,$B208,$C208,$D208,AY$3,$A208,"MA_Net_Change","Local Currency Value")</f>
        <v>0</v>
      </c>
      <c r="AZ208" s="195">
        <f>_xll.DBRW(pStaging,AZ$1,pCompany,$B208,$C208,$D208,AZ$3,$A208,"MA_Net_Change","Local Currency Value")</f>
        <v>0</v>
      </c>
      <c r="BA208" s="199"/>
      <c r="BB208" s="198">
        <f t="shared" si="300"/>
        <v>0</v>
      </c>
      <c r="BC208" s="198">
        <f t="shared" si="301"/>
        <v>0</v>
      </c>
      <c r="BD208" s="198">
        <f t="shared" si="302"/>
        <v>0</v>
      </c>
      <c r="BE208" s="198">
        <f t="shared" si="303"/>
        <v>0</v>
      </c>
      <c r="BF208" s="200">
        <f t="shared" si="313"/>
        <v>0</v>
      </c>
      <c r="BG208" s="199"/>
      <c r="BH208" s="195">
        <f>_xll.DBRW(pStaging,BH$1,pCompany,$B208,$C208,$D208,BH$3,$A208,"MA_Net_Change","Local Currency Value")</f>
        <v>10.017326401082601</v>
      </c>
      <c r="BI208" s="195">
        <f>_xll.DBRW(pStaging,BI$1,pCompany,$B208,$C208,$D208,BI$3,$A208,"MA_Net_Change","Local Currency Value")</f>
        <v>10.017403896237736</v>
      </c>
      <c r="BJ208" s="195">
        <f>_xll.DBRW(pStaging,BJ$1,pCompany,$B208,$C208,$D208,BJ$3,$A208,"MA_Net_Change","Local Currency Value")</f>
        <v>10.005533366262982</v>
      </c>
      <c r="BK208" s="195">
        <f>_xll.DBRW(pStaging,BK$1,pCompany,$B208,$C208,$D208,BK$3,$A208,"MA_Net_Change","Local Currency Value")</f>
        <v>10.002042349749809</v>
      </c>
      <c r="BL208" s="195">
        <f>_xll.DBRW(pStaging,BL$1,pCompany,$B208,$C208,$D208,BL$3,$A208,"MA_Net_Change","Local Currency Value")</f>
        <v>10.002042349749809</v>
      </c>
      <c r="BM208" s="195">
        <f>_xll.DBRW(pStaging,BM$1,pCompany,$B208,$C208,$D208,BM$3,$A208,"MA_Net_Change","Local Currency Value")</f>
        <v>10.002042349749809</v>
      </c>
      <c r="BN208" s="195">
        <f>_xll.DBRW(pStaging,BN$1,pCompany,$B208,$C208,$D208,BN$3,$A208,"MA_Net_Change","Local Currency Value")</f>
        <v>9.9203405380783778</v>
      </c>
      <c r="BO208" s="195">
        <f>_xll.DBRW(pStaging,BO$1,pCompany,$B208,$C208,$D208,BO$3,$A208,"MA_Net_Change","Local Currency Value")</f>
        <v>9.9305515728294154</v>
      </c>
      <c r="BP208" s="195">
        <f>_xll.DBRW(pStaging,BP$1,pCompany,$B208,$C208,$D208,BP$3,$A208,"MA_Net_Change","Local Currency Value")</f>
        <v>9.9205515728294156</v>
      </c>
      <c r="BQ208" s="195">
        <f>_xll.DBRW(pStaging,BQ$1,pCompany,$B208,$C208,$D208,BQ$3,$A208,"MA_Net_Change","Local Currency Value")</f>
        <v>9.9207626075804534</v>
      </c>
      <c r="BR208" s="195">
        <f>_xll.DBRW(pStaging,BR$1,pCompany,$B208,$C208,$D208,BR$3,$A208,"MA_Net_Change","Local Currency Value")</f>
        <v>10.930973642331491</v>
      </c>
      <c r="BS208" s="195">
        <f>_xll.DBRW(pStaging,BS$1,pCompany,$B208,$C208,$D208,BS$3,$A208,"MA_Net_Change","Local Currency Value")</f>
        <v>9.9209736423314894</v>
      </c>
      <c r="BT208" s="199"/>
      <c r="BU208" s="198">
        <f t="shared" si="304"/>
        <v>30.040263663583318</v>
      </c>
      <c r="BV208" s="198">
        <f t="shared" si="305"/>
        <v>30.006127049249429</v>
      </c>
      <c r="BW208" s="198">
        <f t="shared" si="306"/>
        <v>29.771443683737211</v>
      </c>
      <c r="BX208" s="198">
        <f t="shared" si="307"/>
        <v>30.772709892243434</v>
      </c>
      <c r="BY208" s="200">
        <f t="shared" si="314"/>
        <v>10.049212024067783</v>
      </c>
      <c r="BZ208" s="196"/>
      <c r="CA208" s="195">
        <f>_xll.DBRW(pFact,pCompany,CA$3,CA$1,"Statistics",$A208,"Month")</f>
        <v>596.53164877527638</v>
      </c>
      <c r="CB208" s="195">
        <f>_xll.DBRW(pFact,pCompany,CB$3,CB$1,"Statistics",$A208,"Month")</f>
        <v>92.878639960037745</v>
      </c>
      <c r="CC208" s="195">
        <f>_xll.DBRW(pFact,pCompany,CC$3,CC$1,"Statistics",$A208,"Month")</f>
        <v>0</v>
      </c>
    </row>
    <row r="209" spans="1:81" s="80" customFormat="1" ht="15" customHeight="1" outlineLevel="1" x14ac:dyDescent="0.3">
      <c r="A209" s="78" t="s">
        <v>303</v>
      </c>
      <c r="B209" s="78" t="s">
        <v>131</v>
      </c>
      <c r="C209" s="78" t="s">
        <v>302</v>
      </c>
      <c r="D209" s="78" t="s">
        <v>29</v>
      </c>
      <c r="E209" s="17">
        <v>199</v>
      </c>
      <c r="F209" s="79" t="s">
        <v>130</v>
      </c>
      <c r="G209" s="198">
        <f>_xll.DBRW(pStaging,G$1,pCompany,$B209,$C209,$D209,G$3,$A209,"MA_Net_Change","Local Currency Value")</f>
        <v>0</v>
      </c>
      <c r="H209" s="198">
        <f>_xll.DBRW(pStaging,H$1,pCompany,$B209,$C209,$D209,H$3,$A209,"MA_Net_Change","Local Currency Value")</f>
        <v>0</v>
      </c>
      <c r="I209" s="198">
        <f>_xll.DBRW(pStaging,I$1,pCompany,$B209,$C209,$D209,I$3,$A209,"MA_Net_Change","Local Currency Value")</f>
        <v>0</v>
      </c>
      <c r="J209" s="196"/>
      <c r="K209" s="197">
        <f>_xll.DBRW(pStaging,K$1,pCompany,$B209,$C209,$D209,K$3,$A209,"MA_Net_Change","Local Currency Value")</f>
        <v>0</v>
      </c>
      <c r="L209" s="198">
        <f>_xll.DBRW(pStaging,L$1,pCompany,$B209,$C209,$D209,L$3,$A209,"MA_Net_Change","Local Currency Value")</f>
        <v>2.2340370261500739</v>
      </c>
      <c r="M209" s="198">
        <f>_xll.DBRW(pStaging,M$1,pCompany,$B209,$C209,$D209,M$3,$A209,"MA_Net_Change","Local Currency Value")</f>
        <v>0</v>
      </c>
      <c r="N209" s="198">
        <f t="shared" si="310"/>
        <v>-2.2340370261500739</v>
      </c>
      <c r="O209" s="196"/>
      <c r="P209" s="198">
        <f t="shared" si="308"/>
        <v>0</v>
      </c>
      <c r="Q209" s="198">
        <f t="shared" si="298"/>
        <v>0</v>
      </c>
      <c r="R209" s="198">
        <f t="shared" si="298"/>
        <v>0</v>
      </c>
      <c r="S209" s="198">
        <f t="shared" si="311"/>
        <v>0</v>
      </c>
      <c r="T209" s="198"/>
      <c r="U209" s="196"/>
      <c r="V209" s="195">
        <f>_xll.DBRW(pStaging,V$1,pCompany,$B209,$C209,$D209,V$3,$A209,"MA_Net_Change","Local Currency Value")</f>
        <v>0</v>
      </c>
      <c r="W209" s="195">
        <f>_xll.DBRW(pStaging,W$1,pCompany,$B209,$C209,$D209,W$3,$A209,"MA_Net_Change","Local Currency Value")</f>
        <v>0</v>
      </c>
      <c r="X209" s="195">
        <f>_xll.DBRW(pStaging,X$1,pCompany,$B209,$C209,$D209,X$3,$A209,"MA_Net_Change","Local Currency Value")</f>
        <v>0</v>
      </c>
      <c r="Y209" s="195">
        <f>_xll.DBRW(pStaging,Y$1,pCompany,$B209,$C209,$D209,Y$3,$A209,"MA_Net_Change","Local Currency Value")</f>
        <v>0</v>
      </c>
      <c r="Z209" s="195">
        <f>_xll.DBRW(pStaging,Z$1,pCompany,$B209,$C209,$D209,Z$3,$A209,"MA_Net_Change","Local Currency Value")</f>
        <v>0</v>
      </c>
      <c r="AA209" s="195">
        <f>_xll.DBRW(pStaging,AA$1,pCompany,$B209,$C209,$D209,AA$3,$A209,"MA_Net_Change","Local Currency Value")</f>
        <v>0</v>
      </c>
      <c r="AB209" s="195">
        <f>_xll.DBRW(pStaging,AB$1,pCompany,$B209,$C209,$D209,AB$3,$A209,"MA_Net_Change","Local Currency Value")</f>
        <v>0</v>
      </c>
      <c r="AC209" s="195">
        <f>_xll.DBRW(pStaging,AC$1,pCompany,$B209,$C209,$D209,AC$3,$A209,"MA_Net_Change","Local Currency Value")</f>
        <v>0</v>
      </c>
      <c r="AD209" s="195">
        <f>_xll.DBRW(pStaging,AD$1,pCompany,$B209,$C209,$D209,AD$3,$A209,"MA_Net_Change","Local Currency Value")</f>
        <v>0</v>
      </c>
      <c r="AE209" s="195">
        <f>_xll.DBRW(pStaging,AE$1,pCompany,$B209,$C209,$D209,AE$3,$A209,"MA_Net_Change","Local Currency Value")</f>
        <v>0</v>
      </c>
      <c r="AF209" s="195">
        <f>_xll.DBRW(pStaging,AF$1,pCompany,$B209,$C209,$D209,AF$3,$A209,"MA_Net_Change","Local Currency Value")</f>
        <v>0</v>
      </c>
      <c r="AG209" s="195">
        <f>_xll.DBRW(pStaging,AG$1,pCompany,$B209,$C209,$D209,AG$3,$A209,"MA_Net_Change","Local Currency Value")</f>
        <v>0</v>
      </c>
      <c r="AH209" s="199"/>
      <c r="AI209" s="198">
        <f t="shared" si="299"/>
        <v>0</v>
      </c>
      <c r="AJ209" s="198">
        <f t="shared" si="299"/>
        <v>0</v>
      </c>
      <c r="AK209" s="198">
        <f t="shared" si="299"/>
        <v>0</v>
      </c>
      <c r="AL209" s="198">
        <f t="shared" si="299"/>
        <v>0</v>
      </c>
      <c r="AM209" s="200">
        <f t="shared" si="312"/>
        <v>0</v>
      </c>
      <c r="AN209" s="199"/>
      <c r="AO209" s="195">
        <f>_xll.DBRW(pStaging,AO$1,pCompany,$B209,$C209,$D209,AO$3,$A209,"MA_Net_Change","Local Currency Value")</f>
        <v>0</v>
      </c>
      <c r="AP209" s="195">
        <f>_xll.DBRW(pStaging,AP$1,pCompany,$B209,$C209,$D209,AP$3,$A209,"MA_Net_Change","Local Currency Value")</f>
        <v>0</v>
      </c>
      <c r="AQ209" s="195">
        <f>_xll.DBRW(pStaging,AQ$1,pCompany,$B209,$C209,$D209,AQ$3,$A209,"MA_Net_Change","Local Currency Value")</f>
        <v>0</v>
      </c>
      <c r="AR209" s="195">
        <f>_xll.DBRW(pStaging,AR$1,pCompany,$B209,$C209,$D209,AR$3,$A209,"MA_Net_Change","Local Currency Value")</f>
        <v>0</v>
      </c>
      <c r="AS209" s="195">
        <f>_xll.DBRW(pStaging,AS$1,pCompany,$B209,$C209,$D209,AS$3,$A209,"MA_Net_Change","Local Currency Value")</f>
        <v>0</v>
      </c>
      <c r="AT209" s="195">
        <f>_xll.DBRW(pStaging,AT$1,pCompany,$B209,$C209,$D209,AT$3,$A209,"MA_Net_Change","Local Currency Value")</f>
        <v>0</v>
      </c>
      <c r="AU209" s="195">
        <f>_xll.DBRW(pStaging,AU$1,pCompany,$B209,$C209,$D209,AU$3,$A209,"MA_Net_Change","Local Currency Value")</f>
        <v>0</v>
      </c>
      <c r="AV209" s="195">
        <f>_xll.DBRW(pStaging,AV$1,pCompany,$B209,$C209,$D209,AV$3,$A209,"MA_Net_Change","Local Currency Value")</f>
        <v>0</v>
      </c>
      <c r="AW209" s="195">
        <f>_xll.DBRW(pStaging,AW$1,pCompany,$B209,$C209,$D209,AW$3,$A209,"MA_Net_Change","Local Currency Value")</f>
        <v>0</v>
      </c>
      <c r="AX209" s="195">
        <f>_xll.DBRW(pStaging,AX$1,pCompany,$B209,$C209,$D209,AX$3,$A209,"MA_Net_Change","Local Currency Value")</f>
        <v>0</v>
      </c>
      <c r="AY209" s="195">
        <f>_xll.DBRW(pStaging,AY$1,pCompany,$B209,$C209,$D209,AY$3,$A209,"MA_Net_Change","Local Currency Value")</f>
        <v>0</v>
      </c>
      <c r="AZ209" s="195">
        <f>_xll.DBRW(pStaging,AZ$1,pCompany,$B209,$C209,$D209,AZ$3,$A209,"MA_Net_Change","Local Currency Value")</f>
        <v>0</v>
      </c>
      <c r="BA209" s="199"/>
      <c r="BB209" s="198">
        <f t="shared" si="300"/>
        <v>0</v>
      </c>
      <c r="BC209" s="198">
        <f t="shared" si="301"/>
        <v>0</v>
      </c>
      <c r="BD209" s="198">
        <f t="shared" si="302"/>
        <v>0</v>
      </c>
      <c r="BE209" s="198">
        <f t="shared" si="303"/>
        <v>0</v>
      </c>
      <c r="BF209" s="200">
        <f t="shared" si="313"/>
        <v>0</v>
      </c>
      <c r="BG209" s="199"/>
      <c r="BH209" s="195">
        <f>_xll.DBRW(pStaging,BH$1,pCompany,$B209,$C209,$D209,BH$3,$A209,"MA_Net_Change","Local Currency Value")</f>
        <v>2.2339263434248284</v>
      </c>
      <c r="BI209" s="195">
        <f>_xll.DBRW(pStaging,BI$1,pCompany,$B209,$C209,$D209,BI$3,$A209,"MA_Net_Change","Local Currency Value")</f>
        <v>2.2340370261500739</v>
      </c>
      <c r="BJ209" s="195">
        <f>_xll.DBRW(pStaging,BJ$1,pCompany,$B209,$C209,$D209,BJ$3,$A209,"MA_Net_Change","Local Currency Value")</f>
        <v>2.2315759131786961</v>
      </c>
      <c r="BK209" s="195">
        <f>_xll.DBRW(pStaging,BK$1,pCompany,$B209,$C209,$D209,BK$3,$A209,"MA_Net_Change","Local Currency Value")</f>
        <v>2.2120015840379605</v>
      </c>
      <c r="BL209" s="195">
        <f>_xll.DBRW(pStaging,BL$1,pCompany,$B209,$C209,$D209,BL$3,$A209,"MA_Net_Change","Local Currency Value")</f>
        <v>2.2222126187889981</v>
      </c>
      <c r="BM209" s="195">
        <f>_xll.DBRW(pStaging,BM$1,pCompany,$B209,$C209,$D209,BM$3,$A209,"MA_Net_Change","Local Currency Value")</f>
        <v>2.2122126187889979</v>
      </c>
      <c r="BN209" s="195">
        <f>_xll.DBRW(pStaging,BN$1,pCompany,$B209,$C209,$D209,BN$3,$A209,"MA_Net_Change","Local Currency Value")</f>
        <v>2.2224236535400355</v>
      </c>
      <c r="BO209" s="195">
        <f>_xll.DBRW(pStaging,BO$1,pCompany,$B209,$C209,$D209,BO$3,$A209,"MA_Net_Change","Local Currency Value")</f>
        <v>2.2226346882910724</v>
      </c>
      <c r="BP209" s="195">
        <f>_xll.DBRW(pStaging,BP$1,pCompany,$B209,$C209,$D209,BP$3,$A209,"MA_Net_Change","Local Currency Value")</f>
        <v>2.2228457230421101</v>
      </c>
      <c r="BQ209" s="195">
        <f>_xll.DBRW(pStaging,BQ$1,pCompany,$B209,$C209,$D209,BQ$3,$A209,"MA_Net_Change","Local Currency Value")</f>
        <v>2.2230567577931475</v>
      </c>
      <c r="BR209" s="195">
        <f>_xll.DBRW(pStaging,BR$1,pCompany,$B209,$C209,$D209,BR$3,$A209,"MA_Net_Change","Local Currency Value")</f>
        <v>3.1413549461217167</v>
      </c>
      <c r="BS209" s="195">
        <f>_xll.DBRW(pStaging,BS$1,pCompany,$B209,$C209,$D209,BS$3,$A209,"MA_Net_Change","Local Currency Value")</f>
        <v>2.1415659808727536</v>
      </c>
      <c r="BT209" s="199"/>
      <c r="BU209" s="198">
        <f t="shared" si="304"/>
        <v>6.699539282753598</v>
      </c>
      <c r="BV209" s="198">
        <f t="shared" si="305"/>
        <v>6.6464268216159565</v>
      </c>
      <c r="BW209" s="198">
        <f t="shared" si="306"/>
        <v>6.667904064873218</v>
      </c>
      <c r="BX209" s="198">
        <f t="shared" si="307"/>
        <v>7.5059776847876183</v>
      </c>
      <c r="BY209" s="200">
        <f t="shared" si="314"/>
        <v>2.2933206545025322</v>
      </c>
      <c r="BZ209" s="196"/>
      <c r="CA209" s="195">
        <f>_xll.DBRW(pFact,pCompany,CA$3,CA$1,"Statistics",$A209,"Month")</f>
        <v>596.53164877527638</v>
      </c>
      <c r="CB209" s="195">
        <f>_xll.DBRW(pFact,pCompany,CB$3,CB$1,"Statistics",$A209,"Month")</f>
        <v>92.878639960037745</v>
      </c>
      <c r="CC209" s="195">
        <f>_xll.DBRW(pFact,pCompany,CC$3,CC$1,"Statistics",$A209,"Month")</f>
        <v>0</v>
      </c>
    </row>
    <row r="210" spans="1:81" s="80" customFormat="1" ht="15" customHeight="1" outlineLevel="1" x14ac:dyDescent="0.3">
      <c r="A210" s="78" t="s">
        <v>303</v>
      </c>
      <c r="B210" s="78" t="s">
        <v>133</v>
      </c>
      <c r="C210" s="78" t="s">
        <v>302</v>
      </c>
      <c r="D210" s="78" t="s">
        <v>29</v>
      </c>
      <c r="E210" s="17">
        <v>200</v>
      </c>
      <c r="F210" s="79" t="s">
        <v>132</v>
      </c>
      <c r="G210" s="198">
        <f>_xll.DBRW(pStaging,G$1,pCompany,$B210,$C210,$D210,G$3,$A210,"MA_Net_Change","Local Currency Value")</f>
        <v>2</v>
      </c>
      <c r="H210" s="198">
        <f>_xll.DBRW(pStaging,H$1,pCompany,$B210,$C210,$D210,H$3,$A210,"MA_Net_Change","Local Currency Value")</f>
        <v>3</v>
      </c>
      <c r="I210" s="198">
        <f>_xll.DBRW(pStaging,I$1,pCompany,$B210,$C210,$D210,I$3,$A210,"MA_Net_Change","Local Currency Value")</f>
        <v>2</v>
      </c>
      <c r="J210" s="196"/>
      <c r="K210" s="197">
        <f>_xll.DBRW(pStaging,K$1,pCompany,$B210,$C210,$D210,K$3,$A210,"MA_Net_Change","Local Currency Value")</f>
        <v>2</v>
      </c>
      <c r="L210" s="198">
        <f>_xll.DBRW(pStaging,L$1,pCompany,$B210,$C210,$D210,L$3,$A210,"MA_Net_Change","Local Currency Value")</f>
        <v>2</v>
      </c>
      <c r="M210" s="198">
        <f>_xll.DBRW(pStaging,M$1,pCompany,$B210,$C210,$D210,M$3,$A210,"MA_Net_Change","Local Currency Value")</f>
        <v>2</v>
      </c>
      <c r="N210" s="198">
        <f t="shared" si="310"/>
        <v>0</v>
      </c>
      <c r="O210" s="196"/>
      <c r="P210" s="198">
        <f t="shared" si="308"/>
        <v>2</v>
      </c>
      <c r="Q210" s="198">
        <f t="shared" si="298"/>
        <v>2</v>
      </c>
      <c r="R210" s="198">
        <f t="shared" si="298"/>
        <v>0</v>
      </c>
      <c r="S210" s="198">
        <f t="shared" si="311"/>
        <v>0</v>
      </c>
      <c r="T210" s="198"/>
      <c r="U210" s="196"/>
      <c r="V210" s="195">
        <f>_xll.DBRW(pStaging,V$1,pCompany,$B210,$C210,$D210,V$3,$A210,"MA_Net_Change","Local Currency Value")</f>
        <v>2</v>
      </c>
      <c r="W210" s="195">
        <f>_xll.DBRW(pStaging,W$1,pCompany,$B210,$C210,$D210,W$3,$A210,"MA_Net_Change","Local Currency Value")</f>
        <v>2</v>
      </c>
      <c r="X210" s="195">
        <f>_xll.DBRW(pStaging,X$1,pCompany,$B210,$C210,$D210,X$3,$A210,"MA_Net_Change","Local Currency Value")</f>
        <v>0</v>
      </c>
      <c r="Y210" s="195">
        <f>_xll.DBRW(pStaging,Y$1,pCompany,$B210,$C210,$D210,Y$3,$A210,"MA_Net_Change","Local Currency Value")</f>
        <v>0</v>
      </c>
      <c r="Z210" s="195">
        <f>_xll.DBRW(pStaging,Z$1,pCompany,$B210,$C210,$D210,Z$3,$A210,"MA_Net_Change","Local Currency Value")</f>
        <v>0</v>
      </c>
      <c r="AA210" s="195">
        <f>_xll.DBRW(pStaging,AA$1,pCompany,$B210,$C210,$D210,AA$3,$A210,"MA_Net_Change","Local Currency Value")</f>
        <v>0</v>
      </c>
      <c r="AB210" s="195">
        <f>_xll.DBRW(pStaging,AB$1,pCompany,$B210,$C210,$D210,AB$3,$A210,"MA_Net_Change","Local Currency Value")</f>
        <v>0</v>
      </c>
      <c r="AC210" s="195">
        <f>_xll.DBRW(pStaging,AC$1,pCompany,$B210,$C210,$D210,AC$3,$A210,"MA_Net_Change","Local Currency Value")</f>
        <v>0</v>
      </c>
      <c r="AD210" s="195">
        <f>_xll.DBRW(pStaging,AD$1,pCompany,$B210,$C210,$D210,AD$3,$A210,"MA_Net_Change","Local Currency Value")</f>
        <v>0</v>
      </c>
      <c r="AE210" s="195">
        <f>_xll.DBRW(pStaging,AE$1,pCompany,$B210,$C210,$D210,AE$3,$A210,"MA_Net_Change","Local Currency Value")</f>
        <v>0</v>
      </c>
      <c r="AF210" s="195">
        <f>_xll.DBRW(pStaging,AF$1,pCompany,$B210,$C210,$D210,AF$3,$A210,"MA_Net_Change","Local Currency Value")</f>
        <v>0</v>
      </c>
      <c r="AG210" s="195">
        <f>_xll.DBRW(pStaging,AG$1,pCompany,$B210,$C210,$D210,AG$3,$A210,"MA_Net_Change","Local Currency Value")</f>
        <v>0</v>
      </c>
      <c r="AH210" s="199"/>
      <c r="AI210" s="198">
        <f t="shared" si="299"/>
        <v>1.3333333333333333</v>
      </c>
      <c r="AJ210" s="198">
        <f t="shared" si="299"/>
        <v>0</v>
      </c>
      <c r="AK210" s="198">
        <f t="shared" si="299"/>
        <v>0</v>
      </c>
      <c r="AL210" s="198">
        <f t="shared" si="299"/>
        <v>0</v>
      </c>
      <c r="AM210" s="200">
        <f t="shared" si="312"/>
        <v>0.33333333333333331</v>
      </c>
      <c r="AN210" s="199"/>
      <c r="AO210" s="195">
        <f>_xll.DBRW(pStaging,AO$1,pCompany,$B210,$C210,$D210,AO$3,$A210,"MA_Net_Change","Local Currency Value")</f>
        <v>2</v>
      </c>
      <c r="AP210" s="195">
        <f>_xll.DBRW(pStaging,AP$1,pCompany,$B210,$C210,$D210,AP$3,$A210,"MA_Net_Change","Local Currency Value")</f>
        <v>2</v>
      </c>
      <c r="AQ210" s="195">
        <f>_xll.DBRW(pStaging,AQ$1,pCompany,$B210,$C210,$D210,AQ$3,$A210,"MA_Net_Change","Local Currency Value")</f>
        <v>2</v>
      </c>
      <c r="AR210" s="195">
        <f>_xll.DBRW(pStaging,AR$1,pCompany,$B210,$C210,$D210,AR$3,$A210,"MA_Net_Change","Local Currency Value")</f>
        <v>2</v>
      </c>
      <c r="AS210" s="195">
        <f>_xll.DBRW(pStaging,AS$1,pCompany,$B210,$C210,$D210,AS$3,$A210,"MA_Net_Change","Local Currency Value")</f>
        <v>2</v>
      </c>
      <c r="AT210" s="195">
        <f>_xll.DBRW(pStaging,AT$1,pCompany,$B210,$C210,$D210,AT$3,$A210,"MA_Net_Change","Local Currency Value")</f>
        <v>2</v>
      </c>
      <c r="AU210" s="195">
        <f>_xll.DBRW(pStaging,AU$1,pCompany,$B210,$C210,$D210,AU$3,$A210,"MA_Net_Change","Local Currency Value")</f>
        <v>2</v>
      </c>
      <c r="AV210" s="195">
        <f>_xll.DBRW(pStaging,AV$1,pCompany,$B210,$C210,$D210,AV$3,$A210,"MA_Net_Change","Local Currency Value")</f>
        <v>2</v>
      </c>
      <c r="AW210" s="195">
        <f>_xll.DBRW(pStaging,AW$1,pCompany,$B210,$C210,$D210,AW$3,$A210,"MA_Net_Change","Local Currency Value")</f>
        <v>2</v>
      </c>
      <c r="AX210" s="195">
        <f>_xll.DBRW(pStaging,AX$1,pCompany,$B210,$C210,$D210,AX$3,$A210,"MA_Net_Change","Local Currency Value")</f>
        <v>2</v>
      </c>
      <c r="AY210" s="195">
        <f>_xll.DBRW(pStaging,AY$1,pCompany,$B210,$C210,$D210,AY$3,$A210,"MA_Net_Change","Local Currency Value")</f>
        <v>2</v>
      </c>
      <c r="AZ210" s="195">
        <f>_xll.DBRW(pStaging,AZ$1,pCompany,$B210,$C210,$D210,AZ$3,$A210,"MA_Net_Change","Local Currency Value")</f>
        <v>3</v>
      </c>
      <c r="BA210" s="199"/>
      <c r="BB210" s="198">
        <f t="shared" si="300"/>
        <v>6</v>
      </c>
      <c r="BC210" s="198">
        <f t="shared" si="301"/>
        <v>6</v>
      </c>
      <c r="BD210" s="198">
        <f t="shared" si="302"/>
        <v>6</v>
      </c>
      <c r="BE210" s="198">
        <f t="shared" si="303"/>
        <v>7</v>
      </c>
      <c r="BF210" s="200">
        <f t="shared" si="313"/>
        <v>2.0833333333333335</v>
      </c>
      <c r="BG210" s="199"/>
      <c r="BH210" s="195">
        <f>_xll.DBRW(pStaging,BH$1,pCompany,$B210,$C210,$D210,BH$3,$A210,"MA_Net_Change","Local Currency Value")</f>
        <v>2</v>
      </c>
      <c r="BI210" s="195">
        <f>_xll.DBRW(pStaging,BI$1,pCompany,$B210,$C210,$D210,BI$3,$A210,"MA_Net_Change","Local Currency Value")</f>
        <v>2</v>
      </c>
      <c r="BJ210" s="195">
        <f>_xll.DBRW(pStaging,BJ$1,pCompany,$B210,$C210,$D210,BJ$3,$A210,"MA_Net_Change","Local Currency Value")</f>
        <v>2</v>
      </c>
      <c r="BK210" s="195">
        <f>_xll.DBRW(pStaging,BK$1,pCompany,$B210,$C210,$D210,BK$3,$A210,"MA_Net_Change","Local Currency Value")</f>
        <v>2</v>
      </c>
      <c r="BL210" s="195">
        <f>_xll.DBRW(pStaging,BL$1,pCompany,$B210,$C210,$D210,BL$3,$A210,"MA_Net_Change","Local Currency Value")</f>
        <v>1</v>
      </c>
      <c r="BM210" s="195">
        <f>_xll.DBRW(pStaging,BM$1,pCompany,$B210,$C210,$D210,BM$3,$A210,"MA_Net_Change","Local Currency Value")</f>
        <v>1</v>
      </c>
      <c r="BN210" s="195">
        <f>_xll.DBRW(pStaging,BN$1,pCompany,$B210,$C210,$D210,BN$3,$A210,"MA_Net_Change","Local Currency Value")</f>
        <v>1</v>
      </c>
      <c r="BO210" s="195">
        <f>_xll.DBRW(pStaging,BO$1,pCompany,$B210,$C210,$D210,BO$3,$A210,"MA_Net_Change","Local Currency Value")</f>
        <v>1</v>
      </c>
      <c r="BP210" s="195">
        <f>_xll.DBRW(pStaging,BP$1,pCompany,$B210,$C210,$D210,BP$3,$A210,"MA_Net_Change","Local Currency Value")</f>
        <v>1</v>
      </c>
      <c r="BQ210" s="195">
        <f>_xll.DBRW(pStaging,BQ$1,pCompany,$B210,$C210,$D210,BQ$3,$A210,"MA_Net_Change","Local Currency Value")</f>
        <v>1</v>
      </c>
      <c r="BR210" s="195">
        <f>_xll.DBRW(pStaging,BR$1,pCompany,$B210,$C210,$D210,BR$3,$A210,"MA_Net_Change","Local Currency Value")</f>
        <v>2</v>
      </c>
      <c r="BS210" s="195">
        <f>_xll.DBRW(pStaging,BS$1,pCompany,$B210,$C210,$D210,BS$3,$A210,"MA_Net_Change","Local Currency Value")</f>
        <v>1</v>
      </c>
      <c r="BT210" s="199"/>
      <c r="BU210" s="198">
        <f t="shared" si="304"/>
        <v>6</v>
      </c>
      <c r="BV210" s="198">
        <f t="shared" si="305"/>
        <v>4</v>
      </c>
      <c r="BW210" s="198">
        <f t="shared" si="306"/>
        <v>3</v>
      </c>
      <c r="BX210" s="198">
        <f t="shared" si="307"/>
        <v>4</v>
      </c>
      <c r="BY210" s="200">
        <f t="shared" si="314"/>
        <v>1.4166666666666667</v>
      </c>
      <c r="BZ210" s="196"/>
      <c r="CA210" s="195">
        <f>_xll.DBRW(pFact,pCompany,CA$3,CA$1,"Statistics",$A210,"Month")</f>
        <v>596.53164877527638</v>
      </c>
      <c r="CB210" s="195">
        <f>_xll.DBRW(pFact,pCompany,CB$3,CB$1,"Statistics",$A210,"Month")</f>
        <v>92.878639960037745</v>
      </c>
      <c r="CC210" s="195">
        <f>_xll.DBRW(pFact,pCompany,CC$3,CC$1,"Statistics",$A210,"Month")</f>
        <v>0</v>
      </c>
    </row>
    <row r="211" spans="1:81" s="80" customFormat="1" ht="15" customHeight="1" outlineLevel="1" x14ac:dyDescent="0.3">
      <c r="A211" s="78" t="s">
        <v>303</v>
      </c>
      <c r="B211" s="78" t="s">
        <v>138</v>
      </c>
      <c r="C211" s="78" t="s">
        <v>302</v>
      </c>
      <c r="D211" s="78" t="s">
        <v>29</v>
      </c>
      <c r="E211" s="17">
        <v>201</v>
      </c>
      <c r="F211" s="79" t="s">
        <v>304</v>
      </c>
      <c r="G211" s="198">
        <f>_xll.DBRW(pStaging,G$1,pCompany,$B211,$C211,$D211,G$3,$A211,"MA_Net_Change","Local Currency Value")</f>
        <v>38.979999999999997</v>
      </c>
      <c r="H211" s="198">
        <f>_xll.DBRW(pStaging,H$1,pCompany,$B211,$C211,$D211,H$3,$A211,"MA_Net_Change","Local Currency Value")</f>
        <v>35.99</v>
      </c>
      <c r="I211" s="198">
        <f>_xll.DBRW(pStaging,I$1,pCompany,$B211,$C211,$D211,I$3,$A211,"MA_Net_Change","Local Currency Value")</f>
        <v>40.519999999999996</v>
      </c>
      <c r="J211" s="196"/>
      <c r="K211" s="197">
        <f>_xll.DBRW(pStaging,K$1,pCompany,$B211,$C211,$D211,K$3,$A211,"MA_Net_Change","Local Currency Value")</f>
        <v>37.979999999999997</v>
      </c>
      <c r="L211" s="198">
        <f>_xll.DBRW(pStaging,L$1,pCompany,$B211,$C211,$D211,L$3,$A211,"MA_Net_Change","Local Currency Value")</f>
        <v>103.49366168713559</v>
      </c>
      <c r="M211" s="198">
        <f>_xll.DBRW(pStaging,M$1,pCompany,$B211,$C211,$D211,M$3,$A211,"MA_Net_Change","Local Currency Value")</f>
        <v>32.870000000000005</v>
      </c>
      <c r="N211" s="198">
        <f t="shared" si="310"/>
        <v>-65.513661687135595</v>
      </c>
      <c r="O211" s="196"/>
      <c r="P211" s="198">
        <f t="shared" si="308"/>
        <v>39.25</v>
      </c>
      <c r="Q211" s="198">
        <f t="shared" si="298"/>
        <v>39.25</v>
      </c>
      <c r="R211" s="198">
        <f t="shared" si="298"/>
        <v>0</v>
      </c>
      <c r="S211" s="198">
        <f t="shared" si="311"/>
        <v>0</v>
      </c>
      <c r="T211" s="198"/>
      <c r="U211" s="196"/>
      <c r="V211" s="195">
        <f>_xll.DBRW(pStaging,V$1,pCompany,$B211,$C211,$D211,V$3,$A211,"MA_Net_Change","Local Currency Value")</f>
        <v>40.519999999999996</v>
      </c>
      <c r="W211" s="195">
        <f>_xll.DBRW(pStaging,W$1,pCompany,$B211,$C211,$D211,W$3,$A211,"MA_Net_Change","Local Currency Value")</f>
        <v>37.979999999999997</v>
      </c>
      <c r="X211" s="195">
        <f>_xll.DBRW(pStaging,X$1,pCompany,$B211,$C211,$D211,X$3,$A211,"MA_Net_Change","Local Currency Value")</f>
        <v>0</v>
      </c>
      <c r="Y211" s="195">
        <f>_xll.DBRW(pStaging,Y$1,pCompany,$B211,$C211,$D211,Y$3,$A211,"MA_Net_Change","Local Currency Value")</f>
        <v>0</v>
      </c>
      <c r="Z211" s="195">
        <f>_xll.DBRW(pStaging,Z$1,pCompany,$B211,$C211,$D211,Z$3,$A211,"MA_Net_Change","Local Currency Value")</f>
        <v>0</v>
      </c>
      <c r="AA211" s="195">
        <f>_xll.DBRW(pStaging,AA$1,pCompany,$B211,$C211,$D211,AA$3,$A211,"MA_Net_Change","Local Currency Value")</f>
        <v>0</v>
      </c>
      <c r="AB211" s="195">
        <f>_xll.DBRW(pStaging,AB$1,pCompany,$B211,$C211,$D211,AB$3,$A211,"MA_Net_Change","Local Currency Value")</f>
        <v>0</v>
      </c>
      <c r="AC211" s="195">
        <f>_xll.DBRW(pStaging,AC$1,pCompany,$B211,$C211,$D211,AC$3,$A211,"MA_Net_Change","Local Currency Value")</f>
        <v>0</v>
      </c>
      <c r="AD211" s="195">
        <f>_xll.DBRW(pStaging,AD$1,pCompany,$B211,$C211,$D211,AD$3,$A211,"MA_Net_Change","Local Currency Value")</f>
        <v>0</v>
      </c>
      <c r="AE211" s="195">
        <f>_xll.DBRW(pStaging,AE$1,pCompany,$B211,$C211,$D211,AE$3,$A211,"MA_Net_Change","Local Currency Value")</f>
        <v>0</v>
      </c>
      <c r="AF211" s="195">
        <f>_xll.DBRW(pStaging,AF$1,pCompany,$B211,$C211,$D211,AF$3,$A211,"MA_Net_Change","Local Currency Value")</f>
        <v>0</v>
      </c>
      <c r="AG211" s="195">
        <f>_xll.DBRW(pStaging,AG$1,pCompany,$B211,$C211,$D211,AG$3,$A211,"MA_Net_Change","Local Currency Value")</f>
        <v>0</v>
      </c>
      <c r="AH211" s="199"/>
      <c r="AI211" s="198">
        <f t="shared" si="299"/>
        <v>26.166666666666668</v>
      </c>
      <c r="AJ211" s="198">
        <f t="shared" si="299"/>
        <v>0</v>
      </c>
      <c r="AK211" s="198">
        <f t="shared" si="299"/>
        <v>0</v>
      </c>
      <c r="AL211" s="198">
        <f t="shared" si="299"/>
        <v>0</v>
      </c>
      <c r="AM211" s="200">
        <f t="shared" si="312"/>
        <v>6.541666666666667</v>
      </c>
      <c r="AN211" s="199"/>
      <c r="AO211" s="195">
        <f>_xll.DBRW(pStaging,AO$1,pCompany,$B211,$C211,$D211,AO$3,$A211,"MA_Net_Change","Local Currency Value")</f>
        <v>28.47</v>
      </c>
      <c r="AP211" s="195">
        <f>_xll.DBRW(pStaging,AP$1,pCompany,$B211,$C211,$D211,AP$3,$A211,"MA_Net_Change","Local Currency Value")</f>
        <v>32.870000000000005</v>
      </c>
      <c r="AQ211" s="195">
        <f>_xll.DBRW(pStaging,AQ$1,pCompany,$B211,$C211,$D211,AQ$3,$A211,"MA_Net_Change","Local Currency Value")</f>
        <v>31.58</v>
      </c>
      <c r="AR211" s="195">
        <f>_xll.DBRW(pStaging,AR$1,pCompany,$B211,$C211,$D211,AR$3,$A211,"MA_Net_Change","Local Currency Value")</f>
        <v>33.799999999999997</v>
      </c>
      <c r="AS211" s="195">
        <f>_xll.DBRW(pStaging,AS$1,pCompany,$B211,$C211,$D211,AS$3,$A211,"MA_Net_Change","Local Currency Value")</f>
        <v>36.42</v>
      </c>
      <c r="AT211" s="195">
        <f>_xll.DBRW(pStaging,AT$1,pCompany,$B211,$C211,$D211,AT$3,$A211,"MA_Net_Change","Local Currency Value")</f>
        <v>37.22</v>
      </c>
      <c r="AU211" s="195">
        <f>_xll.DBRW(pStaging,AU$1,pCompany,$B211,$C211,$D211,AU$3,$A211,"MA_Net_Change","Local Currency Value")</f>
        <v>36.97</v>
      </c>
      <c r="AV211" s="195">
        <f>_xll.DBRW(pStaging,AV$1,pCompany,$B211,$C211,$D211,AV$3,$A211,"MA_Net_Change","Local Currency Value")</f>
        <v>37.979999999999997</v>
      </c>
      <c r="AW211" s="195">
        <f>_xll.DBRW(pStaging,AW$1,pCompany,$B211,$C211,$D211,AW$3,$A211,"MA_Net_Change","Local Currency Value")</f>
        <v>37.260000000000005</v>
      </c>
      <c r="AX211" s="195">
        <f>_xll.DBRW(pStaging,AX$1,pCompany,$B211,$C211,$D211,AX$3,$A211,"MA_Net_Change","Local Currency Value")</f>
        <v>33.97</v>
      </c>
      <c r="AY211" s="195">
        <f>_xll.DBRW(pStaging,AY$1,pCompany,$B211,$C211,$D211,AY$3,$A211,"MA_Net_Change","Local Currency Value")</f>
        <v>38.979999999999997</v>
      </c>
      <c r="AZ211" s="195">
        <f>_xll.DBRW(pStaging,AZ$1,pCompany,$B211,$C211,$D211,AZ$3,$A211,"MA_Net_Change","Local Currency Value")</f>
        <v>35.99</v>
      </c>
      <c r="BA211" s="199"/>
      <c r="BB211" s="198">
        <f t="shared" si="300"/>
        <v>92.92</v>
      </c>
      <c r="BC211" s="198">
        <f t="shared" si="301"/>
        <v>107.44</v>
      </c>
      <c r="BD211" s="198">
        <f t="shared" si="302"/>
        <v>112.21</v>
      </c>
      <c r="BE211" s="198">
        <f t="shared" si="303"/>
        <v>108.94</v>
      </c>
      <c r="BF211" s="200">
        <f t="shared" si="313"/>
        <v>35.125833333333333</v>
      </c>
      <c r="BG211" s="199"/>
      <c r="BH211" s="195">
        <f>_xll.DBRW(pStaging,BH$1,pCompany,$B211,$C211,$D211,BH$3,$A211,"MA_Net_Change","Local Currency Value")</f>
        <v>97.301765459874929</v>
      </c>
      <c r="BI211" s="195">
        <f>_xll.DBRW(pStaging,BI$1,pCompany,$B211,$C211,$D211,BI$3,$A211,"MA_Net_Change","Local Currency Value")</f>
        <v>103.49366168713559</v>
      </c>
      <c r="BJ211" s="195">
        <f>_xll.DBRW(pStaging,BJ$1,pCompany,$B211,$C211,$D211,BJ$3,$A211,"MA_Net_Change","Local Currency Value")</f>
        <v>102.38722229287988</v>
      </c>
      <c r="BK211" s="195">
        <f>_xll.DBRW(pStaging,BK$1,pCompany,$B211,$C211,$D211,BK$3,$A211,"MA_Net_Change","Local Currency Value")</f>
        <v>101.84192953944741</v>
      </c>
      <c r="BL211" s="195">
        <f>_xll.DBRW(pStaging,BL$1,pCompany,$B211,$C211,$D211,BL$3,$A211,"MA_Net_Change","Local Currency Value")</f>
        <v>101.84192953944741</v>
      </c>
      <c r="BM211" s="195">
        <f>_xll.DBRW(pStaging,BM$1,pCompany,$B211,$C211,$D211,BM$3,$A211,"MA_Net_Change","Local Currency Value")</f>
        <v>101.84192953944741</v>
      </c>
      <c r="BN211" s="195">
        <f>_xll.DBRW(pStaging,BN$1,pCompany,$B211,$C211,$D211,BN$3,$A211,"MA_Net_Change","Local Currency Value")</f>
        <v>101.84192953944741</v>
      </c>
      <c r="BO211" s="195">
        <f>_xll.DBRW(pStaging,BO$1,pCompany,$B211,$C211,$D211,BO$3,$A211,"MA_Net_Change","Local Currency Value")</f>
        <v>101.84192953944741</v>
      </c>
      <c r="BP211" s="195">
        <f>_xll.DBRW(pStaging,BP$1,pCompany,$B211,$C211,$D211,BP$3,$A211,"MA_Net_Change","Local Currency Value")</f>
        <v>101.84192953944741</v>
      </c>
      <c r="BQ211" s="195">
        <f>_xll.DBRW(pStaging,BQ$1,pCompany,$B211,$C211,$D211,BQ$3,$A211,"MA_Net_Change","Local Currency Value")</f>
        <v>101.84192953944741</v>
      </c>
      <c r="BR211" s="195">
        <f>_xll.DBRW(pStaging,BR$1,pCompany,$B211,$C211,$D211,BR$3,$A211,"MA_Net_Change","Local Currency Value")</f>
        <v>101.84192953944741</v>
      </c>
      <c r="BS211" s="195">
        <f>_xll.DBRW(pStaging,BS$1,pCompany,$B211,$C211,$D211,BS$3,$A211,"MA_Net_Change","Local Currency Value")</f>
        <v>101.84192953944741</v>
      </c>
      <c r="BT211" s="199"/>
      <c r="BU211" s="198">
        <f t="shared" si="304"/>
        <v>303.18264943989038</v>
      </c>
      <c r="BV211" s="198">
        <f t="shared" si="305"/>
        <v>305.52578861834223</v>
      </c>
      <c r="BW211" s="198">
        <f t="shared" si="306"/>
        <v>305.52578861834223</v>
      </c>
      <c r="BX211" s="198">
        <f t="shared" si="307"/>
        <v>305.52578861834223</v>
      </c>
      <c r="BY211" s="200">
        <f t="shared" si="314"/>
        <v>101.64666794124308</v>
      </c>
      <c r="BZ211" s="196"/>
      <c r="CA211" s="195">
        <f>_xll.DBRW(pFact,pCompany,CA$3,CA$1,"Statistics",$A211,"Month")</f>
        <v>596.53164877527638</v>
      </c>
      <c r="CB211" s="195">
        <f>_xll.DBRW(pFact,pCompany,CB$3,CB$1,"Statistics",$A211,"Month")</f>
        <v>92.878639960037745</v>
      </c>
      <c r="CC211" s="195">
        <f>_xll.DBRW(pFact,pCompany,CC$3,CC$1,"Statistics",$A211,"Month")</f>
        <v>0</v>
      </c>
    </row>
    <row r="212" spans="1:81" s="80" customFormat="1" ht="15" customHeight="1" outlineLevel="1" x14ac:dyDescent="0.3">
      <c r="A212" s="78" t="s">
        <v>303</v>
      </c>
      <c r="B212" s="78" t="s">
        <v>141</v>
      </c>
      <c r="C212" s="78" t="s">
        <v>302</v>
      </c>
      <c r="D212" s="78" t="s">
        <v>29</v>
      </c>
      <c r="E212" s="17">
        <v>202</v>
      </c>
      <c r="F212" s="79" t="s">
        <v>305</v>
      </c>
      <c r="G212" s="198">
        <f>_xll.DBRW(pStaging,G$1,pCompany,$B212,$C212,$D212,G$3,$A212,"MA_Net_Change","Local Currency Value")</f>
        <v>21.959999999999997</v>
      </c>
      <c r="H212" s="198">
        <f>_xll.DBRW(pStaging,H$1,pCompany,$B212,$C212,$D212,H$3,$A212,"MA_Net_Change","Local Currency Value")</f>
        <v>21.950000000000003</v>
      </c>
      <c r="I212" s="198">
        <f>_xll.DBRW(pStaging,I$1,pCompany,$B212,$C212,$D212,I$3,$A212,"MA_Net_Change","Local Currency Value")</f>
        <v>21.950000000000003</v>
      </c>
      <c r="J212" s="196"/>
      <c r="K212" s="197">
        <f>_xll.DBRW(pStaging,K$1,pCompany,$B212,$C212,$D212,K$3,$A212,"MA_Net_Change","Local Currency Value")</f>
        <v>21.950000000000003</v>
      </c>
      <c r="L212" s="198">
        <f>_xll.DBRW(pStaging,L$1,pCompany,$B212,$C212,$D212,L$3,$A212,"MA_Net_Change","Local Currency Value")</f>
        <v>1526.7761263804066</v>
      </c>
      <c r="M212" s="198">
        <f>_xll.DBRW(pStaging,M$1,pCompany,$B212,$C212,$D212,M$3,$A212,"MA_Net_Change","Local Currency Value")</f>
        <v>14.94</v>
      </c>
      <c r="N212" s="198">
        <f t="shared" si="310"/>
        <v>-1504.8261263804065</v>
      </c>
      <c r="O212" s="196"/>
      <c r="P212" s="198">
        <f t="shared" si="308"/>
        <v>21.950000000000003</v>
      </c>
      <c r="Q212" s="198">
        <f t="shared" si="298"/>
        <v>21.950000000000003</v>
      </c>
      <c r="R212" s="198">
        <f t="shared" si="298"/>
        <v>0</v>
      </c>
      <c r="S212" s="198">
        <f t="shared" si="311"/>
        <v>0</v>
      </c>
      <c r="T212" s="198"/>
      <c r="U212" s="196"/>
      <c r="V212" s="195">
        <f>_xll.DBRW(pStaging,V$1,pCompany,$B212,$C212,$D212,V$3,$A212,"MA_Net_Change","Local Currency Value")</f>
        <v>21.950000000000003</v>
      </c>
      <c r="W212" s="195">
        <f>_xll.DBRW(pStaging,W$1,pCompany,$B212,$C212,$D212,W$3,$A212,"MA_Net_Change","Local Currency Value")</f>
        <v>21.950000000000003</v>
      </c>
      <c r="X212" s="195">
        <f>_xll.DBRW(pStaging,X$1,pCompany,$B212,$C212,$D212,X$3,$A212,"MA_Net_Change","Local Currency Value")</f>
        <v>0</v>
      </c>
      <c r="Y212" s="195">
        <f>_xll.DBRW(pStaging,Y$1,pCompany,$B212,$C212,$D212,Y$3,$A212,"MA_Net_Change","Local Currency Value")</f>
        <v>0</v>
      </c>
      <c r="Z212" s="195">
        <f>_xll.DBRW(pStaging,Z$1,pCompany,$B212,$C212,$D212,Z$3,$A212,"MA_Net_Change","Local Currency Value")</f>
        <v>0</v>
      </c>
      <c r="AA212" s="195">
        <f>_xll.DBRW(pStaging,AA$1,pCompany,$B212,$C212,$D212,AA$3,$A212,"MA_Net_Change","Local Currency Value")</f>
        <v>0</v>
      </c>
      <c r="AB212" s="195">
        <f>_xll.DBRW(pStaging,AB$1,pCompany,$B212,$C212,$D212,AB$3,$A212,"MA_Net_Change","Local Currency Value")</f>
        <v>0</v>
      </c>
      <c r="AC212" s="195">
        <f>_xll.DBRW(pStaging,AC$1,pCompany,$B212,$C212,$D212,AC$3,$A212,"MA_Net_Change","Local Currency Value")</f>
        <v>0</v>
      </c>
      <c r="AD212" s="195">
        <f>_xll.DBRW(pStaging,AD$1,pCompany,$B212,$C212,$D212,AD$3,$A212,"MA_Net_Change","Local Currency Value")</f>
        <v>0</v>
      </c>
      <c r="AE212" s="195">
        <f>_xll.DBRW(pStaging,AE$1,pCompany,$B212,$C212,$D212,AE$3,$A212,"MA_Net_Change","Local Currency Value")</f>
        <v>0</v>
      </c>
      <c r="AF212" s="195">
        <f>_xll.DBRW(pStaging,AF$1,pCompany,$B212,$C212,$D212,AF$3,$A212,"MA_Net_Change","Local Currency Value")</f>
        <v>0</v>
      </c>
      <c r="AG212" s="195">
        <f>_xll.DBRW(pStaging,AG$1,pCompany,$B212,$C212,$D212,AG$3,$A212,"MA_Net_Change","Local Currency Value")</f>
        <v>0</v>
      </c>
      <c r="AH212" s="199"/>
      <c r="AI212" s="198">
        <f t="shared" si="299"/>
        <v>14.633333333333335</v>
      </c>
      <c r="AJ212" s="198">
        <f t="shared" si="299"/>
        <v>0</v>
      </c>
      <c r="AK212" s="198">
        <f t="shared" si="299"/>
        <v>0</v>
      </c>
      <c r="AL212" s="198">
        <f t="shared" si="299"/>
        <v>0</v>
      </c>
      <c r="AM212" s="200">
        <f t="shared" si="312"/>
        <v>3.6583333333333337</v>
      </c>
      <c r="AN212" s="199"/>
      <c r="AO212" s="195">
        <f>_xll.DBRW(pStaging,AO$1,pCompany,$B212,$C212,$D212,AO$3,$A212,"MA_Net_Change","Local Currency Value")</f>
        <v>14.940000000000001</v>
      </c>
      <c r="AP212" s="195">
        <f>_xll.DBRW(pStaging,AP$1,pCompany,$B212,$C212,$D212,AP$3,$A212,"MA_Net_Change","Local Currency Value")</f>
        <v>14.94</v>
      </c>
      <c r="AQ212" s="195">
        <f>_xll.DBRW(pStaging,AQ$1,pCompany,$B212,$C212,$D212,AQ$3,$A212,"MA_Net_Change","Local Currency Value")</f>
        <v>15.690000000000001</v>
      </c>
      <c r="AR212" s="195">
        <f>_xll.DBRW(pStaging,AR$1,pCompany,$B212,$C212,$D212,AR$3,$A212,"MA_Net_Change","Local Currency Value")</f>
        <v>16.559999999999999</v>
      </c>
      <c r="AS212" s="195">
        <f>_xll.DBRW(pStaging,AS$1,pCompany,$B212,$C212,$D212,AS$3,$A212,"MA_Net_Change","Local Currency Value")</f>
        <v>18.27</v>
      </c>
      <c r="AT212" s="195">
        <f>_xll.DBRW(pStaging,AT$1,pCompany,$B212,$C212,$D212,AT$3,$A212,"MA_Net_Change","Local Currency Value")</f>
        <v>19.95</v>
      </c>
      <c r="AU212" s="195">
        <f>_xll.DBRW(pStaging,AU$1,pCompany,$B212,$C212,$D212,AU$3,$A212,"MA_Net_Change","Local Currency Value")</f>
        <v>20.92</v>
      </c>
      <c r="AV212" s="195">
        <f>_xll.DBRW(pStaging,AV$1,pCompany,$B212,$C212,$D212,AV$3,$A212,"MA_Net_Change","Local Currency Value")</f>
        <v>21.95</v>
      </c>
      <c r="AW212" s="195">
        <f>_xll.DBRW(pStaging,AW$1,pCompany,$B212,$C212,$D212,AW$3,$A212,"MA_Net_Change","Local Currency Value")</f>
        <v>21.960000000000004</v>
      </c>
      <c r="AX212" s="195">
        <f>_xll.DBRW(pStaging,AX$1,pCompany,$B212,$C212,$D212,AX$3,$A212,"MA_Net_Change","Local Currency Value")</f>
        <v>21.959999999999997</v>
      </c>
      <c r="AY212" s="195">
        <f>_xll.DBRW(pStaging,AY$1,pCompany,$B212,$C212,$D212,AY$3,$A212,"MA_Net_Change","Local Currency Value")</f>
        <v>21.959999999999997</v>
      </c>
      <c r="AZ212" s="195">
        <f>_xll.DBRW(pStaging,AZ$1,pCompany,$B212,$C212,$D212,AZ$3,$A212,"MA_Net_Change","Local Currency Value")</f>
        <v>21.950000000000003</v>
      </c>
      <c r="BA212" s="199"/>
      <c r="BB212" s="198">
        <f t="shared" si="300"/>
        <v>45.570000000000007</v>
      </c>
      <c r="BC212" s="198">
        <f t="shared" si="301"/>
        <v>54.78</v>
      </c>
      <c r="BD212" s="198">
        <f t="shared" si="302"/>
        <v>64.830000000000013</v>
      </c>
      <c r="BE212" s="198">
        <f t="shared" si="303"/>
        <v>65.87</v>
      </c>
      <c r="BF212" s="200">
        <f t="shared" si="313"/>
        <v>19.254166666666666</v>
      </c>
      <c r="BG212" s="199"/>
      <c r="BH212" s="195">
        <f>_xll.DBRW(pStaging,BH$1,pCompany,$B212,$C212,$D212,BH$3,$A212,"MA_Net_Change","Local Currency Value")</f>
        <v>1508.8477073643883</v>
      </c>
      <c r="BI212" s="195">
        <f>_xll.DBRW(pStaging,BI$1,pCompany,$B212,$C212,$D212,BI$3,$A212,"MA_Net_Change","Local Currency Value")</f>
        <v>1526.7761263804066</v>
      </c>
      <c r="BJ212" s="195">
        <f>_xll.DBRW(pStaging,BJ$1,pCompany,$B212,$C212,$D212,BJ$3,$A212,"MA_Net_Change","Local Currency Value")</f>
        <v>1597.2171422049475</v>
      </c>
      <c r="BK212" s="195">
        <f>_xll.DBRW(pStaging,BK$1,pCompany,$B212,$C212,$D212,BK$3,$A212,"MA_Net_Change","Local Currency Value")</f>
        <v>1498.2698354348968</v>
      </c>
      <c r="BL212" s="195">
        <f>_xll.DBRW(pStaging,BL$1,pCompany,$B212,$C212,$D212,BL$3,$A212,"MA_Net_Change","Local Currency Value")</f>
        <v>1498.2698354348968</v>
      </c>
      <c r="BM212" s="195">
        <f>_xll.DBRW(pStaging,BM$1,pCompany,$B212,$C212,$D212,BM$3,$A212,"MA_Net_Change","Local Currency Value")</f>
        <v>1498.2698354348968</v>
      </c>
      <c r="BN212" s="195">
        <f>_xll.DBRW(pStaging,BN$1,pCompany,$B212,$C212,$D212,BN$3,$A212,"MA_Net_Change","Local Currency Value")</f>
        <v>1498.2698354348968</v>
      </c>
      <c r="BO212" s="195">
        <f>_xll.DBRW(pStaging,BO$1,pCompany,$B212,$C212,$D212,BO$3,$A212,"MA_Net_Change","Local Currency Value")</f>
        <v>1498.2698354348968</v>
      </c>
      <c r="BP212" s="195">
        <f>_xll.DBRW(pStaging,BP$1,pCompany,$B212,$C212,$D212,BP$3,$A212,"MA_Net_Change","Local Currency Value")</f>
        <v>1498.2698354348968</v>
      </c>
      <c r="BQ212" s="195">
        <f>_xll.DBRW(pStaging,BQ$1,pCompany,$B212,$C212,$D212,BQ$3,$A212,"MA_Net_Change","Local Currency Value")</f>
        <v>1498.2698354348968</v>
      </c>
      <c r="BR212" s="195">
        <f>_xll.DBRW(pStaging,BR$1,pCompany,$B212,$C212,$D212,BR$3,$A212,"MA_Net_Change","Local Currency Value")</f>
        <v>1498.2698354348968</v>
      </c>
      <c r="BS212" s="195">
        <f>_xll.DBRW(pStaging,BS$1,pCompany,$B212,$C212,$D212,BS$3,$A212,"MA_Net_Change","Local Currency Value")</f>
        <v>1498.2698354348968</v>
      </c>
      <c r="BT212" s="199"/>
      <c r="BU212" s="198">
        <f t="shared" si="304"/>
        <v>4632.8409759497426</v>
      </c>
      <c r="BV212" s="198">
        <f t="shared" si="305"/>
        <v>4494.8095063046903</v>
      </c>
      <c r="BW212" s="198">
        <f t="shared" si="306"/>
        <v>4494.8095063046903</v>
      </c>
      <c r="BX212" s="198">
        <f t="shared" si="307"/>
        <v>4494.8095063046903</v>
      </c>
      <c r="BY212" s="200">
        <f t="shared" si="314"/>
        <v>1509.7724579053183</v>
      </c>
      <c r="BZ212" s="196"/>
      <c r="CA212" s="195">
        <f>_xll.DBRW(pFact,pCompany,CA$3,CA$1,"Statistics",$A212,"Month")</f>
        <v>596.53164877527638</v>
      </c>
      <c r="CB212" s="195">
        <f>_xll.DBRW(pFact,pCompany,CB$3,CB$1,"Statistics",$A212,"Month")</f>
        <v>92.878639960037745</v>
      </c>
      <c r="CC212" s="195">
        <f>_xll.DBRW(pFact,pCompany,CC$3,CC$1,"Statistics",$A212,"Month")</f>
        <v>0</v>
      </c>
    </row>
    <row r="213" spans="1:81" s="80" customFormat="1" ht="15" customHeight="1" outlineLevel="1" x14ac:dyDescent="0.3">
      <c r="A213" s="78" t="s">
        <v>303</v>
      </c>
      <c r="B213" s="78" t="s">
        <v>306</v>
      </c>
      <c r="C213" s="78" t="s">
        <v>302</v>
      </c>
      <c r="D213" s="78" t="s">
        <v>29</v>
      </c>
      <c r="E213" s="17">
        <v>203</v>
      </c>
      <c r="F213" s="79" t="s">
        <v>307</v>
      </c>
      <c r="G213" s="198">
        <f>_xll.DBRW(pStaging,G$1,pCompany,$B213,$C213,$D213,G$3,$A213,"MA_Net_Change","Local Currency Value")</f>
        <v>0</v>
      </c>
      <c r="H213" s="198">
        <f>_xll.DBRW(pStaging,H$1,pCompany,$B213,$C213,$D213,H$3,$A213,"MA_Net_Change","Local Currency Value")</f>
        <v>0</v>
      </c>
      <c r="I213" s="198">
        <f>_xll.DBRW(pStaging,I$1,pCompany,$B213,$C213,$D213,I$3,$A213,"MA_Net_Change","Local Currency Value")</f>
        <v>0</v>
      </c>
      <c r="J213" s="196"/>
      <c r="K213" s="197">
        <f>_xll.DBRW(pStaging,K$1,pCompany,$B213,$C213,$D213,K$3,$A213,"MA_Net_Change","Local Currency Value")</f>
        <v>0</v>
      </c>
      <c r="L213" s="198">
        <f>_xll.DBRW(pStaging,L$1,pCompany,$B213,$C213,$D213,L$3,$A213,"MA_Net_Change","Local Currency Value")</f>
        <v>0</v>
      </c>
      <c r="M213" s="198">
        <f>_xll.DBRW(pStaging,M$1,pCompany,$B213,$C213,$D213,M$3,$A213,"MA_Net_Change","Local Currency Value")</f>
        <v>0</v>
      </c>
      <c r="N213" s="198">
        <f t="shared" si="310"/>
        <v>0</v>
      </c>
      <c r="O213" s="196"/>
      <c r="P213" s="198">
        <f t="shared" si="308"/>
        <v>0</v>
      </c>
      <c r="Q213" s="198">
        <f t="shared" si="298"/>
        <v>0</v>
      </c>
      <c r="R213" s="198">
        <f t="shared" si="298"/>
        <v>0</v>
      </c>
      <c r="S213" s="198">
        <f t="shared" si="311"/>
        <v>0</v>
      </c>
      <c r="T213" s="198"/>
      <c r="U213" s="196"/>
      <c r="V213" s="195">
        <f>_xll.DBRW(pStaging,V$1,pCompany,$B213,$C213,$D213,V$3,$A213,"MA_Net_Change","Local Currency Value")</f>
        <v>0</v>
      </c>
      <c r="W213" s="195">
        <f>_xll.DBRW(pStaging,W$1,pCompany,$B213,$C213,$D213,W$3,$A213,"MA_Net_Change","Local Currency Value")</f>
        <v>0</v>
      </c>
      <c r="X213" s="195">
        <f>_xll.DBRW(pStaging,X$1,pCompany,$B213,$C213,$D213,X$3,$A213,"MA_Net_Change","Local Currency Value")</f>
        <v>0</v>
      </c>
      <c r="Y213" s="195">
        <f>_xll.DBRW(pStaging,Y$1,pCompany,$B213,$C213,$D213,Y$3,$A213,"MA_Net_Change","Local Currency Value")</f>
        <v>0</v>
      </c>
      <c r="Z213" s="195">
        <f>_xll.DBRW(pStaging,Z$1,pCompany,$B213,$C213,$D213,Z$3,$A213,"MA_Net_Change","Local Currency Value")</f>
        <v>0</v>
      </c>
      <c r="AA213" s="195">
        <f>_xll.DBRW(pStaging,AA$1,pCompany,$B213,$C213,$D213,AA$3,$A213,"MA_Net_Change","Local Currency Value")</f>
        <v>0</v>
      </c>
      <c r="AB213" s="195">
        <f>_xll.DBRW(pStaging,AB$1,pCompany,$B213,$C213,$D213,AB$3,$A213,"MA_Net_Change","Local Currency Value")</f>
        <v>0</v>
      </c>
      <c r="AC213" s="195">
        <f>_xll.DBRW(pStaging,AC$1,pCompany,$B213,$C213,$D213,AC$3,$A213,"MA_Net_Change","Local Currency Value")</f>
        <v>0</v>
      </c>
      <c r="AD213" s="195">
        <f>_xll.DBRW(pStaging,AD$1,pCompany,$B213,$C213,$D213,AD$3,$A213,"MA_Net_Change","Local Currency Value")</f>
        <v>0</v>
      </c>
      <c r="AE213" s="195">
        <f>_xll.DBRW(pStaging,AE$1,pCompany,$B213,$C213,$D213,AE$3,$A213,"MA_Net_Change","Local Currency Value")</f>
        <v>0</v>
      </c>
      <c r="AF213" s="195">
        <f>_xll.DBRW(pStaging,AF$1,pCompany,$B213,$C213,$D213,AF$3,$A213,"MA_Net_Change","Local Currency Value")</f>
        <v>0</v>
      </c>
      <c r="AG213" s="195">
        <f>_xll.DBRW(pStaging,AG$1,pCompany,$B213,$C213,$D213,AG$3,$A213,"MA_Net_Change","Local Currency Value")</f>
        <v>0</v>
      </c>
      <c r="AH213" s="199"/>
      <c r="AI213" s="198">
        <f t="shared" si="299"/>
        <v>0</v>
      </c>
      <c r="AJ213" s="198">
        <f t="shared" si="299"/>
        <v>0</v>
      </c>
      <c r="AK213" s="198">
        <f t="shared" si="299"/>
        <v>0</v>
      </c>
      <c r="AL213" s="198">
        <f t="shared" si="299"/>
        <v>0</v>
      </c>
      <c r="AM213" s="200">
        <f t="shared" si="312"/>
        <v>0</v>
      </c>
      <c r="AN213" s="199"/>
      <c r="AO213" s="195">
        <f>_xll.DBRW(pStaging,AO$1,pCompany,$B213,$C213,$D213,AO$3,$A213,"MA_Net_Change","Local Currency Value")</f>
        <v>0</v>
      </c>
      <c r="AP213" s="195">
        <f>_xll.DBRW(pStaging,AP$1,pCompany,$B213,$C213,$D213,AP$3,$A213,"MA_Net_Change","Local Currency Value")</f>
        <v>0</v>
      </c>
      <c r="AQ213" s="195">
        <f>_xll.DBRW(pStaging,AQ$1,pCompany,$B213,$C213,$D213,AQ$3,$A213,"MA_Net_Change","Local Currency Value")</f>
        <v>0</v>
      </c>
      <c r="AR213" s="195">
        <f>_xll.DBRW(pStaging,AR$1,pCompany,$B213,$C213,$D213,AR$3,$A213,"MA_Net_Change","Local Currency Value")</f>
        <v>0</v>
      </c>
      <c r="AS213" s="195">
        <f>_xll.DBRW(pStaging,AS$1,pCompany,$B213,$C213,$D213,AS$3,$A213,"MA_Net_Change","Local Currency Value")</f>
        <v>0</v>
      </c>
      <c r="AT213" s="195">
        <f>_xll.DBRW(pStaging,AT$1,pCompany,$B213,$C213,$D213,AT$3,$A213,"MA_Net_Change","Local Currency Value")</f>
        <v>0</v>
      </c>
      <c r="AU213" s="195">
        <f>_xll.DBRW(pStaging,AU$1,pCompany,$B213,$C213,$D213,AU$3,$A213,"MA_Net_Change","Local Currency Value")</f>
        <v>0</v>
      </c>
      <c r="AV213" s="195">
        <f>_xll.DBRW(pStaging,AV$1,pCompany,$B213,$C213,$D213,AV$3,$A213,"MA_Net_Change","Local Currency Value")</f>
        <v>0</v>
      </c>
      <c r="AW213" s="195">
        <f>_xll.DBRW(pStaging,AW$1,pCompany,$B213,$C213,$D213,AW$3,$A213,"MA_Net_Change","Local Currency Value")</f>
        <v>0</v>
      </c>
      <c r="AX213" s="195">
        <f>_xll.DBRW(pStaging,AX$1,pCompany,$B213,$C213,$D213,AX$3,$A213,"MA_Net_Change","Local Currency Value")</f>
        <v>0</v>
      </c>
      <c r="AY213" s="195">
        <f>_xll.DBRW(pStaging,AY$1,pCompany,$B213,$C213,$D213,AY$3,$A213,"MA_Net_Change","Local Currency Value")</f>
        <v>0</v>
      </c>
      <c r="AZ213" s="195">
        <f>_xll.DBRW(pStaging,AZ$1,pCompany,$B213,$C213,$D213,AZ$3,$A213,"MA_Net_Change","Local Currency Value")</f>
        <v>0</v>
      </c>
      <c r="BA213" s="199"/>
      <c r="BB213" s="198">
        <f t="shared" si="300"/>
        <v>0</v>
      </c>
      <c r="BC213" s="198">
        <f t="shared" si="301"/>
        <v>0</v>
      </c>
      <c r="BD213" s="198">
        <f t="shared" si="302"/>
        <v>0</v>
      </c>
      <c r="BE213" s="198">
        <f t="shared" si="303"/>
        <v>0</v>
      </c>
      <c r="BF213" s="200">
        <f t="shared" si="313"/>
        <v>0</v>
      </c>
      <c r="BG213" s="199"/>
      <c r="BH213" s="195">
        <f>_xll.DBRW(pStaging,BH$1,pCompany,$B213,$C213,$D213,BH$3,$A213,"MA_Net_Change","Local Currency Value")</f>
        <v>0</v>
      </c>
      <c r="BI213" s="195">
        <f>_xll.DBRW(pStaging,BI$1,pCompany,$B213,$C213,$D213,BI$3,$A213,"MA_Net_Change","Local Currency Value")</f>
        <v>0</v>
      </c>
      <c r="BJ213" s="195">
        <f>_xll.DBRW(pStaging,BJ$1,pCompany,$B213,$C213,$D213,BJ$3,$A213,"MA_Net_Change","Local Currency Value")</f>
        <v>0</v>
      </c>
      <c r="BK213" s="195">
        <f>_xll.DBRW(pStaging,BK$1,pCompany,$B213,$C213,$D213,BK$3,$A213,"MA_Net_Change","Local Currency Value")</f>
        <v>0</v>
      </c>
      <c r="BL213" s="195">
        <f>_xll.DBRW(pStaging,BL$1,pCompany,$B213,$C213,$D213,BL$3,$A213,"MA_Net_Change","Local Currency Value")</f>
        <v>0</v>
      </c>
      <c r="BM213" s="195">
        <f>_xll.DBRW(pStaging,BM$1,pCompany,$B213,$C213,$D213,BM$3,$A213,"MA_Net_Change","Local Currency Value")</f>
        <v>0</v>
      </c>
      <c r="BN213" s="195">
        <f>_xll.DBRW(pStaging,BN$1,pCompany,$B213,$C213,$D213,BN$3,$A213,"MA_Net_Change","Local Currency Value")</f>
        <v>0</v>
      </c>
      <c r="BO213" s="195">
        <f>_xll.DBRW(pStaging,BO$1,pCompany,$B213,$C213,$D213,BO$3,$A213,"MA_Net_Change","Local Currency Value")</f>
        <v>0</v>
      </c>
      <c r="BP213" s="195">
        <f>_xll.DBRW(pStaging,BP$1,pCompany,$B213,$C213,$D213,BP$3,$A213,"MA_Net_Change","Local Currency Value")</f>
        <v>0</v>
      </c>
      <c r="BQ213" s="195">
        <f>_xll.DBRW(pStaging,BQ$1,pCompany,$B213,$C213,$D213,BQ$3,$A213,"MA_Net_Change","Local Currency Value")</f>
        <v>0</v>
      </c>
      <c r="BR213" s="195">
        <f>_xll.DBRW(pStaging,BR$1,pCompany,$B213,$C213,$D213,BR$3,$A213,"MA_Net_Change","Local Currency Value")</f>
        <v>0</v>
      </c>
      <c r="BS213" s="195">
        <f>_xll.DBRW(pStaging,BS$1,pCompany,$B213,$C213,$D213,BS$3,$A213,"MA_Net_Change","Local Currency Value")</f>
        <v>0</v>
      </c>
      <c r="BT213" s="199"/>
      <c r="BU213" s="198">
        <f t="shared" si="304"/>
        <v>0</v>
      </c>
      <c r="BV213" s="198">
        <f t="shared" si="305"/>
        <v>0</v>
      </c>
      <c r="BW213" s="198">
        <f t="shared" si="306"/>
        <v>0</v>
      </c>
      <c r="BX213" s="198">
        <f t="shared" si="307"/>
        <v>0</v>
      </c>
      <c r="BY213" s="200">
        <f t="shared" si="314"/>
        <v>0</v>
      </c>
      <c r="BZ213" s="196"/>
      <c r="CA213" s="195">
        <f>_xll.DBRW(pFact,pCompany,CA$3,CA$1,"Statistics",$A213,"Month")</f>
        <v>596.53164877527638</v>
      </c>
      <c r="CB213" s="195">
        <f>_xll.DBRW(pFact,pCompany,CB$3,CB$1,"Statistics",$A213,"Month")</f>
        <v>92.878639960037745</v>
      </c>
      <c r="CC213" s="195">
        <f>_xll.DBRW(pFact,pCompany,CC$3,CC$1,"Statistics",$A213,"Month")</f>
        <v>0</v>
      </c>
    </row>
    <row r="214" spans="1:81" s="80" customFormat="1" ht="15" customHeight="1" outlineLevel="1" x14ac:dyDescent="0.3">
      <c r="A214" s="78" t="s">
        <v>303</v>
      </c>
      <c r="B214" s="78" t="s">
        <v>142</v>
      </c>
      <c r="C214" s="78" t="s">
        <v>302</v>
      </c>
      <c r="D214" s="78" t="s">
        <v>29</v>
      </c>
      <c r="E214" s="17">
        <v>204</v>
      </c>
      <c r="F214" s="79" t="s">
        <v>308</v>
      </c>
      <c r="G214" s="198">
        <f>_xll.DBRW(pStaging,G$1,pCompany,$B214,$C214,$D214,G$3,$A214,"MA_Net_Change","Local Currency Value")</f>
        <v>0</v>
      </c>
      <c r="H214" s="198">
        <f>_xll.DBRW(pStaging,H$1,pCompany,$B214,$C214,$D214,H$3,$A214,"MA_Net_Change","Local Currency Value")</f>
        <v>0</v>
      </c>
      <c r="I214" s="198">
        <f>_xll.DBRW(pStaging,I$1,pCompany,$B214,$C214,$D214,I$3,$A214,"MA_Net_Change","Local Currency Value")</f>
        <v>0</v>
      </c>
      <c r="J214" s="196"/>
      <c r="K214" s="197">
        <f>_xll.DBRW(pStaging,K$1,pCompany,$B214,$C214,$D214,K$3,$A214,"MA_Net_Change","Local Currency Value")</f>
        <v>0</v>
      </c>
      <c r="L214" s="198">
        <f>_xll.DBRW(pStaging,L$1,pCompany,$B214,$C214,$D214,L$3,$A214,"MA_Net_Change","Local Currency Value")</f>
        <v>0</v>
      </c>
      <c r="M214" s="198">
        <f>_xll.DBRW(pStaging,M$1,pCompany,$B214,$C214,$D214,M$3,$A214,"MA_Net_Change","Local Currency Value")</f>
        <v>0</v>
      </c>
      <c r="N214" s="198">
        <f t="shared" si="310"/>
        <v>0</v>
      </c>
      <c r="O214" s="196"/>
      <c r="P214" s="198">
        <f t="shared" si="308"/>
        <v>0</v>
      </c>
      <c r="Q214" s="198">
        <f t="shared" si="298"/>
        <v>0</v>
      </c>
      <c r="R214" s="198">
        <f t="shared" si="298"/>
        <v>0</v>
      </c>
      <c r="S214" s="198">
        <f t="shared" si="311"/>
        <v>0</v>
      </c>
      <c r="T214" s="198"/>
      <c r="U214" s="196"/>
      <c r="V214" s="195">
        <f>_xll.DBRW(pStaging,V$1,pCompany,$B214,$C214,$D214,V$3,$A214,"MA_Net_Change","Local Currency Value")</f>
        <v>0</v>
      </c>
      <c r="W214" s="195">
        <f>_xll.DBRW(pStaging,W$1,pCompany,$B214,$C214,$D214,W$3,$A214,"MA_Net_Change","Local Currency Value")</f>
        <v>0</v>
      </c>
      <c r="X214" s="195">
        <f>_xll.DBRW(pStaging,X$1,pCompany,$B214,$C214,$D214,X$3,$A214,"MA_Net_Change","Local Currency Value")</f>
        <v>0</v>
      </c>
      <c r="Y214" s="195">
        <f>_xll.DBRW(pStaging,Y$1,pCompany,$B214,$C214,$D214,Y$3,$A214,"MA_Net_Change","Local Currency Value")</f>
        <v>0</v>
      </c>
      <c r="Z214" s="195">
        <f>_xll.DBRW(pStaging,Z$1,pCompany,$B214,$C214,$D214,Z$3,$A214,"MA_Net_Change","Local Currency Value")</f>
        <v>0</v>
      </c>
      <c r="AA214" s="195">
        <f>_xll.DBRW(pStaging,AA$1,pCompany,$B214,$C214,$D214,AA$3,$A214,"MA_Net_Change","Local Currency Value")</f>
        <v>0</v>
      </c>
      <c r="AB214" s="195">
        <f>_xll.DBRW(pStaging,AB$1,pCompany,$B214,$C214,$D214,AB$3,$A214,"MA_Net_Change","Local Currency Value")</f>
        <v>0</v>
      </c>
      <c r="AC214" s="195">
        <f>_xll.DBRW(pStaging,AC$1,pCompany,$B214,$C214,$D214,AC$3,$A214,"MA_Net_Change","Local Currency Value")</f>
        <v>0</v>
      </c>
      <c r="AD214" s="195">
        <f>_xll.DBRW(pStaging,AD$1,pCompany,$B214,$C214,$D214,AD$3,$A214,"MA_Net_Change","Local Currency Value")</f>
        <v>0</v>
      </c>
      <c r="AE214" s="195">
        <f>_xll.DBRW(pStaging,AE$1,pCompany,$B214,$C214,$D214,AE$3,$A214,"MA_Net_Change","Local Currency Value")</f>
        <v>0</v>
      </c>
      <c r="AF214" s="195">
        <f>_xll.DBRW(pStaging,AF$1,pCompany,$B214,$C214,$D214,AF$3,$A214,"MA_Net_Change","Local Currency Value")</f>
        <v>0</v>
      </c>
      <c r="AG214" s="195">
        <f>_xll.DBRW(pStaging,AG$1,pCompany,$B214,$C214,$D214,AG$3,$A214,"MA_Net_Change","Local Currency Value")</f>
        <v>0</v>
      </c>
      <c r="AH214" s="199"/>
      <c r="AI214" s="198">
        <f t="shared" si="299"/>
        <v>0</v>
      </c>
      <c r="AJ214" s="198">
        <f t="shared" si="299"/>
        <v>0</v>
      </c>
      <c r="AK214" s="198">
        <f t="shared" si="299"/>
        <v>0</v>
      </c>
      <c r="AL214" s="198">
        <f t="shared" si="299"/>
        <v>0</v>
      </c>
      <c r="AM214" s="200">
        <f t="shared" si="312"/>
        <v>0</v>
      </c>
      <c r="AN214" s="199"/>
      <c r="AO214" s="195">
        <f>_xll.DBRW(pStaging,AO$1,pCompany,$B214,$C214,$D214,AO$3,$A214,"MA_Net_Change","Local Currency Value")</f>
        <v>0</v>
      </c>
      <c r="AP214" s="195">
        <f>_xll.DBRW(pStaging,AP$1,pCompany,$B214,$C214,$D214,AP$3,$A214,"MA_Net_Change","Local Currency Value")</f>
        <v>0</v>
      </c>
      <c r="AQ214" s="195">
        <f>_xll.DBRW(pStaging,AQ$1,pCompany,$B214,$C214,$D214,AQ$3,$A214,"MA_Net_Change","Local Currency Value")</f>
        <v>0</v>
      </c>
      <c r="AR214" s="195">
        <f>_xll.DBRW(pStaging,AR$1,pCompany,$B214,$C214,$D214,AR$3,$A214,"MA_Net_Change","Local Currency Value")</f>
        <v>0</v>
      </c>
      <c r="AS214" s="195">
        <f>_xll.DBRW(pStaging,AS$1,pCompany,$B214,$C214,$D214,AS$3,$A214,"MA_Net_Change","Local Currency Value")</f>
        <v>0</v>
      </c>
      <c r="AT214" s="195">
        <f>_xll.DBRW(pStaging,AT$1,pCompany,$B214,$C214,$D214,AT$3,$A214,"MA_Net_Change","Local Currency Value")</f>
        <v>0</v>
      </c>
      <c r="AU214" s="195">
        <f>_xll.DBRW(pStaging,AU$1,pCompany,$B214,$C214,$D214,AU$3,$A214,"MA_Net_Change","Local Currency Value")</f>
        <v>0</v>
      </c>
      <c r="AV214" s="195">
        <f>_xll.DBRW(pStaging,AV$1,pCompany,$B214,$C214,$D214,AV$3,$A214,"MA_Net_Change","Local Currency Value")</f>
        <v>0</v>
      </c>
      <c r="AW214" s="195">
        <f>_xll.DBRW(pStaging,AW$1,pCompany,$B214,$C214,$D214,AW$3,$A214,"MA_Net_Change","Local Currency Value")</f>
        <v>0</v>
      </c>
      <c r="AX214" s="195">
        <f>_xll.DBRW(pStaging,AX$1,pCompany,$B214,$C214,$D214,AX$3,$A214,"MA_Net_Change","Local Currency Value")</f>
        <v>0</v>
      </c>
      <c r="AY214" s="195">
        <f>_xll.DBRW(pStaging,AY$1,pCompany,$B214,$C214,$D214,AY$3,$A214,"MA_Net_Change","Local Currency Value")</f>
        <v>0</v>
      </c>
      <c r="AZ214" s="195">
        <f>_xll.DBRW(pStaging,AZ$1,pCompany,$B214,$C214,$D214,AZ$3,$A214,"MA_Net_Change","Local Currency Value")</f>
        <v>0</v>
      </c>
      <c r="BA214" s="199"/>
      <c r="BB214" s="198">
        <f t="shared" si="300"/>
        <v>0</v>
      </c>
      <c r="BC214" s="198">
        <f t="shared" si="301"/>
        <v>0</v>
      </c>
      <c r="BD214" s="198">
        <f t="shared" si="302"/>
        <v>0</v>
      </c>
      <c r="BE214" s="198">
        <f t="shared" si="303"/>
        <v>0</v>
      </c>
      <c r="BF214" s="200">
        <f t="shared" si="313"/>
        <v>0</v>
      </c>
      <c r="BG214" s="199"/>
      <c r="BH214" s="195">
        <f>_xll.DBRW(pStaging,BH$1,pCompany,$B214,$C214,$D214,BH$3,$A214,"MA_Net_Change","Local Currency Value")</f>
        <v>0</v>
      </c>
      <c r="BI214" s="195">
        <f>_xll.DBRW(pStaging,BI$1,pCompany,$B214,$C214,$D214,BI$3,$A214,"MA_Net_Change","Local Currency Value")</f>
        <v>0</v>
      </c>
      <c r="BJ214" s="195">
        <f>_xll.DBRW(pStaging,BJ$1,pCompany,$B214,$C214,$D214,BJ$3,$A214,"MA_Net_Change","Local Currency Value")</f>
        <v>0</v>
      </c>
      <c r="BK214" s="195">
        <f>_xll.DBRW(pStaging,BK$1,pCompany,$B214,$C214,$D214,BK$3,$A214,"MA_Net_Change","Local Currency Value")</f>
        <v>0</v>
      </c>
      <c r="BL214" s="195">
        <f>_xll.DBRW(pStaging,BL$1,pCompany,$B214,$C214,$D214,BL$3,$A214,"MA_Net_Change","Local Currency Value")</f>
        <v>0</v>
      </c>
      <c r="BM214" s="195">
        <f>_xll.DBRW(pStaging,BM$1,pCompany,$B214,$C214,$D214,BM$3,$A214,"MA_Net_Change","Local Currency Value")</f>
        <v>0</v>
      </c>
      <c r="BN214" s="195">
        <f>_xll.DBRW(pStaging,BN$1,pCompany,$B214,$C214,$D214,BN$3,$A214,"MA_Net_Change","Local Currency Value")</f>
        <v>0</v>
      </c>
      <c r="BO214" s="195">
        <f>_xll.DBRW(pStaging,BO$1,pCompany,$B214,$C214,$D214,BO$3,$A214,"MA_Net_Change","Local Currency Value")</f>
        <v>0</v>
      </c>
      <c r="BP214" s="195">
        <f>_xll.DBRW(pStaging,BP$1,pCompany,$B214,$C214,$D214,BP$3,$A214,"MA_Net_Change","Local Currency Value")</f>
        <v>0</v>
      </c>
      <c r="BQ214" s="195">
        <f>_xll.DBRW(pStaging,BQ$1,pCompany,$B214,$C214,$D214,BQ$3,$A214,"MA_Net_Change","Local Currency Value")</f>
        <v>0</v>
      </c>
      <c r="BR214" s="195">
        <f>_xll.DBRW(pStaging,BR$1,pCompany,$B214,$C214,$D214,BR$3,$A214,"MA_Net_Change","Local Currency Value")</f>
        <v>0</v>
      </c>
      <c r="BS214" s="195">
        <f>_xll.DBRW(pStaging,BS$1,pCompany,$B214,$C214,$D214,BS$3,$A214,"MA_Net_Change","Local Currency Value")</f>
        <v>0</v>
      </c>
      <c r="BT214" s="199"/>
      <c r="BU214" s="198">
        <f t="shared" si="304"/>
        <v>0</v>
      </c>
      <c r="BV214" s="198">
        <f t="shared" si="305"/>
        <v>0</v>
      </c>
      <c r="BW214" s="198">
        <f t="shared" si="306"/>
        <v>0</v>
      </c>
      <c r="BX214" s="198">
        <f t="shared" si="307"/>
        <v>0</v>
      </c>
      <c r="BY214" s="200">
        <f t="shared" si="314"/>
        <v>0</v>
      </c>
      <c r="BZ214" s="196"/>
      <c r="CA214" s="195">
        <f>_xll.DBRW(pFact,pCompany,CA$3,CA$1,"Statistics",$A214,"Month")</f>
        <v>596.53164877527638</v>
      </c>
      <c r="CB214" s="195">
        <f>_xll.DBRW(pFact,pCompany,CB$3,CB$1,"Statistics",$A214,"Month")</f>
        <v>92.878639960037745</v>
      </c>
      <c r="CC214" s="195">
        <f>_xll.DBRW(pFact,pCompany,CC$3,CC$1,"Statistics",$A214,"Month")</f>
        <v>0</v>
      </c>
    </row>
    <row r="215" spans="1:81" s="80" customFormat="1" ht="15" customHeight="1" outlineLevel="1" x14ac:dyDescent="0.3">
      <c r="A215" s="78" t="s">
        <v>303</v>
      </c>
      <c r="B215" s="78" t="s">
        <v>309</v>
      </c>
      <c r="C215" s="78" t="s">
        <v>302</v>
      </c>
      <c r="D215" s="78" t="s">
        <v>29</v>
      </c>
      <c r="E215" s="17">
        <v>205</v>
      </c>
      <c r="F215" s="79" t="s">
        <v>310</v>
      </c>
      <c r="G215" s="198">
        <f>_xll.DBRW(pStaging,G$1,pCompany,$B215,$C215,$D215,G$3,$A215,"MA_Net_Change","Local Currency Value")</f>
        <v>0</v>
      </c>
      <c r="H215" s="198">
        <f>_xll.DBRW(pStaging,H$1,pCompany,$B215,$C215,$D215,H$3,$A215,"MA_Net_Change","Local Currency Value")</f>
        <v>0</v>
      </c>
      <c r="I215" s="198">
        <f>_xll.DBRW(pStaging,I$1,pCompany,$B215,$C215,$D215,I$3,$A215,"MA_Net_Change","Local Currency Value")</f>
        <v>0</v>
      </c>
      <c r="J215" s="196"/>
      <c r="K215" s="197">
        <f>_xll.DBRW(pStaging,K$1,pCompany,$B215,$C215,$D215,K$3,$A215,"MA_Net_Change","Local Currency Value")</f>
        <v>0</v>
      </c>
      <c r="L215" s="198">
        <f>_xll.DBRW(pStaging,L$1,pCompany,$B215,$C215,$D215,L$3,$A215,"MA_Net_Change","Local Currency Value")</f>
        <v>52.629837690717679</v>
      </c>
      <c r="M215" s="198">
        <f>_xll.DBRW(pStaging,M$1,pCompany,$B215,$C215,$D215,M$3,$A215,"MA_Net_Change","Local Currency Value")</f>
        <v>4.9532580468859209</v>
      </c>
      <c r="N215" s="198">
        <f t="shared" si="310"/>
        <v>-52.629837690717679</v>
      </c>
      <c r="O215" s="196"/>
      <c r="P215" s="198">
        <f t="shared" si="308"/>
        <v>0</v>
      </c>
      <c r="Q215" s="198">
        <f t="shared" si="298"/>
        <v>0</v>
      </c>
      <c r="R215" s="198">
        <f t="shared" si="298"/>
        <v>0</v>
      </c>
      <c r="S215" s="198">
        <f t="shared" si="311"/>
        <v>0</v>
      </c>
      <c r="T215" s="198"/>
      <c r="U215" s="196"/>
      <c r="V215" s="195">
        <f>_xll.DBRW(pStaging,V$1,pCompany,$B215,$C215,$D215,V$3,$A215,"MA_Net_Change","Local Currency Value")</f>
        <v>0</v>
      </c>
      <c r="W215" s="195">
        <f>_xll.DBRW(pStaging,W$1,pCompany,$B215,$C215,$D215,W$3,$A215,"MA_Net_Change","Local Currency Value")</f>
        <v>0</v>
      </c>
      <c r="X215" s="195">
        <f>_xll.DBRW(pStaging,X$1,pCompany,$B215,$C215,$D215,X$3,$A215,"MA_Net_Change","Local Currency Value")</f>
        <v>0</v>
      </c>
      <c r="Y215" s="195">
        <f>_xll.DBRW(pStaging,Y$1,pCompany,$B215,$C215,$D215,Y$3,$A215,"MA_Net_Change","Local Currency Value")</f>
        <v>0</v>
      </c>
      <c r="Z215" s="195">
        <f>_xll.DBRW(pStaging,Z$1,pCompany,$B215,$C215,$D215,Z$3,$A215,"MA_Net_Change","Local Currency Value")</f>
        <v>0</v>
      </c>
      <c r="AA215" s="195">
        <f>_xll.DBRW(pStaging,AA$1,pCompany,$B215,$C215,$D215,AA$3,$A215,"MA_Net_Change","Local Currency Value")</f>
        <v>0</v>
      </c>
      <c r="AB215" s="195">
        <f>_xll.DBRW(pStaging,AB$1,pCompany,$B215,$C215,$D215,AB$3,$A215,"MA_Net_Change","Local Currency Value")</f>
        <v>0</v>
      </c>
      <c r="AC215" s="195">
        <f>_xll.DBRW(pStaging,AC$1,pCompany,$B215,$C215,$D215,AC$3,$A215,"MA_Net_Change","Local Currency Value")</f>
        <v>0</v>
      </c>
      <c r="AD215" s="195">
        <f>_xll.DBRW(pStaging,AD$1,pCompany,$B215,$C215,$D215,AD$3,$A215,"MA_Net_Change","Local Currency Value")</f>
        <v>0</v>
      </c>
      <c r="AE215" s="195">
        <f>_xll.DBRW(pStaging,AE$1,pCompany,$B215,$C215,$D215,AE$3,$A215,"MA_Net_Change","Local Currency Value")</f>
        <v>0</v>
      </c>
      <c r="AF215" s="195">
        <f>_xll.DBRW(pStaging,AF$1,pCompany,$B215,$C215,$D215,AF$3,$A215,"MA_Net_Change","Local Currency Value")</f>
        <v>0</v>
      </c>
      <c r="AG215" s="195">
        <f>_xll.DBRW(pStaging,AG$1,pCompany,$B215,$C215,$D215,AG$3,$A215,"MA_Net_Change","Local Currency Value")</f>
        <v>0</v>
      </c>
      <c r="AH215" s="199"/>
      <c r="AI215" s="198">
        <f t="shared" si="299"/>
        <v>0</v>
      </c>
      <c r="AJ215" s="198">
        <f t="shared" si="299"/>
        <v>0</v>
      </c>
      <c r="AK215" s="198">
        <f t="shared" si="299"/>
        <v>0</v>
      </c>
      <c r="AL215" s="198">
        <f t="shared" si="299"/>
        <v>0</v>
      </c>
      <c r="AM215" s="200">
        <f t="shared" si="312"/>
        <v>0</v>
      </c>
      <c r="AN215" s="199"/>
      <c r="AO215" s="195">
        <f>_xll.DBRW(pStaging,AO$1,pCompany,$B215,$C215,$D215,AO$3,$A215,"MA_Net_Change","Local Currency Value")</f>
        <v>4.9532580468859209</v>
      </c>
      <c r="AP215" s="195">
        <f>_xll.DBRW(pStaging,AP$1,pCompany,$B215,$C215,$D215,AP$3,$A215,"MA_Net_Change","Local Currency Value")</f>
        <v>4.9532580468859209</v>
      </c>
      <c r="AQ215" s="195">
        <f>_xll.DBRW(pStaging,AQ$1,pCompany,$B215,$C215,$D215,AQ$3,$A215,"MA_Net_Change","Local Currency Value")</f>
        <v>4.9532580468859209</v>
      </c>
      <c r="AR215" s="195">
        <f>_xll.DBRW(pStaging,AR$1,pCompany,$B215,$C215,$D215,AR$3,$A215,"MA_Net_Change","Local Currency Value")</f>
        <v>4.9532580468859209</v>
      </c>
      <c r="AS215" s="195">
        <f>_xll.DBRW(pStaging,AS$1,pCompany,$B215,$C215,$D215,AS$3,$A215,"MA_Net_Change","Local Currency Value")</f>
        <v>4.9532580468859209</v>
      </c>
      <c r="AT215" s="195">
        <f>_xll.DBRW(pStaging,AT$1,pCompany,$B215,$C215,$D215,AT$3,$A215,"MA_Net_Change","Local Currency Value")</f>
        <v>4.9532580468859209</v>
      </c>
      <c r="AU215" s="195">
        <f>_xll.DBRW(pStaging,AU$1,pCompany,$B215,$C215,$D215,AU$3,$A215,"MA_Net_Change","Local Currency Value")</f>
        <v>0</v>
      </c>
      <c r="AV215" s="195">
        <f>_xll.DBRW(pStaging,AV$1,pCompany,$B215,$C215,$D215,AV$3,$A215,"MA_Net_Change","Local Currency Value")</f>
        <v>0</v>
      </c>
      <c r="AW215" s="195">
        <f>_xll.DBRW(pStaging,AW$1,pCompany,$B215,$C215,$D215,AW$3,$A215,"MA_Net_Change","Local Currency Value")</f>
        <v>0</v>
      </c>
      <c r="AX215" s="195">
        <f>_xll.DBRW(pStaging,AX$1,pCompany,$B215,$C215,$D215,AX$3,$A215,"MA_Net_Change","Local Currency Value")</f>
        <v>0</v>
      </c>
      <c r="AY215" s="195">
        <f>_xll.DBRW(pStaging,AY$1,pCompany,$B215,$C215,$D215,AY$3,$A215,"MA_Net_Change","Local Currency Value")</f>
        <v>0</v>
      </c>
      <c r="AZ215" s="195">
        <f>_xll.DBRW(pStaging,AZ$1,pCompany,$B215,$C215,$D215,AZ$3,$A215,"MA_Net_Change","Local Currency Value")</f>
        <v>0</v>
      </c>
      <c r="BA215" s="199"/>
      <c r="BB215" s="198">
        <f t="shared" si="300"/>
        <v>14.859774140657763</v>
      </c>
      <c r="BC215" s="198">
        <f t="shared" si="301"/>
        <v>14.859774140657763</v>
      </c>
      <c r="BD215" s="198">
        <f t="shared" si="302"/>
        <v>0</v>
      </c>
      <c r="BE215" s="198">
        <f t="shared" si="303"/>
        <v>0</v>
      </c>
      <c r="BF215" s="200">
        <f t="shared" si="313"/>
        <v>2.4766290234429604</v>
      </c>
      <c r="BG215" s="199"/>
      <c r="BH215" s="195">
        <f>_xll.DBRW(pStaging,BH$1,pCompany,$B215,$C215,$D215,BH$3,$A215,"MA_Net_Change","Local Currency Value")</f>
        <v>51.641314574495567</v>
      </c>
      <c r="BI215" s="195">
        <f>_xll.DBRW(pStaging,BI$1,pCompany,$B215,$C215,$D215,BI$3,$A215,"MA_Net_Change","Local Currency Value")</f>
        <v>52.629837690717679</v>
      </c>
      <c r="BJ215" s="195">
        <f>_xll.DBRW(pStaging,BJ$1,pCompany,$B215,$C215,$D215,BJ$3,$A215,"MA_Net_Change","Local Currency Value")</f>
        <v>76.985475244135259</v>
      </c>
      <c r="BK215" s="195">
        <f>_xll.DBRW(pStaging,BK$1,pCompany,$B215,$C215,$D215,BK$3,$A215,"MA_Net_Change","Local Currency Value")</f>
        <v>90.318788543804899</v>
      </c>
      <c r="BL215" s="195">
        <f>_xll.DBRW(pStaging,BL$1,pCompany,$B215,$C215,$D215,BL$3,$A215,"MA_Net_Change","Local Currency Value")</f>
        <v>90.318788543804899</v>
      </c>
      <c r="BM215" s="195">
        <f>_xll.DBRW(pStaging,BM$1,pCompany,$B215,$C215,$D215,BM$3,$A215,"MA_Net_Change","Local Currency Value")</f>
        <v>110.21165004145551</v>
      </c>
      <c r="BN215" s="195">
        <f>_xll.DBRW(pStaging,BN$1,pCompany,$B215,$C215,$D215,BN$3,$A215,"MA_Net_Change","Local Currency Value")</f>
        <v>110.56910145371714</v>
      </c>
      <c r="BO215" s="195">
        <f>_xll.DBRW(pStaging,BO$1,pCompany,$B215,$C215,$D215,BO$3,$A215,"MA_Net_Change","Local Currency Value")</f>
        <v>110.56910145371714</v>
      </c>
      <c r="BP215" s="195">
        <f>_xll.DBRW(pStaging,BP$1,pCompany,$B215,$C215,$D215,BP$3,$A215,"MA_Net_Change","Local Currency Value")</f>
        <v>110.56910145371714</v>
      </c>
      <c r="BQ215" s="195">
        <f>_xll.DBRW(pStaging,BQ$1,pCompany,$B215,$C215,$D215,BQ$3,$A215,"MA_Net_Change","Local Currency Value")</f>
        <v>110.56910145371714</v>
      </c>
      <c r="BR215" s="195">
        <f>_xll.DBRW(pStaging,BR$1,pCompany,$B215,$C215,$D215,BR$3,$A215,"MA_Net_Change","Local Currency Value")</f>
        <v>110.56910145371714</v>
      </c>
      <c r="BS215" s="195">
        <f>_xll.DBRW(pStaging,BS$1,pCompany,$B215,$C215,$D215,BS$3,$A215,"MA_Net_Change","Local Currency Value")</f>
        <v>110.56910145371714</v>
      </c>
      <c r="BT215" s="199"/>
      <c r="BU215" s="198">
        <f t="shared" si="304"/>
        <v>181.2566275093485</v>
      </c>
      <c r="BV215" s="198">
        <f t="shared" si="305"/>
        <v>290.8492271290653</v>
      </c>
      <c r="BW215" s="198">
        <f t="shared" si="306"/>
        <v>331.70730436115139</v>
      </c>
      <c r="BX215" s="198">
        <f t="shared" si="307"/>
        <v>331.70730436115139</v>
      </c>
      <c r="BY215" s="200">
        <f t="shared" si="314"/>
        <v>94.626705280059738</v>
      </c>
      <c r="BZ215" s="196"/>
      <c r="CA215" s="195">
        <f>_xll.DBRW(pFact,pCompany,CA$3,CA$1,"Statistics",$A215,"Month")</f>
        <v>596.53164877527638</v>
      </c>
      <c r="CB215" s="195">
        <f>_xll.DBRW(pFact,pCompany,CB$3,CB$1,"Statistics",$A215,"Month")</f>
        <v>92.878639960037745</v>
      </c>
      <c r="CC215" s="195">
        <f>_xll.DBRW(pFact,pCompany,CC$3,CC$1,"Statistics",$A215,"Month")</f>
        <v>0</v>
      </c>
    </row>
    <row r="216" spans="1:81" s="80" customFormat="1" ht="15" customHeight="1" outlineLevel="1" x14ac:dyDescent="0.3">
      <c r="A216" s="78" t="s">
        <v>303</v>
      </c>
      <c r="B216" s="78" t="s">
        <v>311</v>
      </c>
      <c r="C216" s="78" t="s">
        <v>302</v>
      </c>
      <c r="D216" s="78" t="s">
        <v>29</v>
      </c>
      <c r="E216" s="17">
        <v>206</v>
      </c>
      <c r="F216" s="79" t="s">
        <v>312</v>
      </c>
      <c r="G216" s="198">
        <f>_xll.DBRW(pStaging,G$1,pCompany,$B216,$C216,$D216,G$3,$A216,"MA_Net_Change","Local Currency Value")</f>
        <v>9.1559948062700922</v>
      </c>
      <c r="H216" s="198">
        <f>_xll.DBRW(pStaging,H$1,pCompany,$B216,$C216,$D216,H$3,$A216,"MA_Net_Change","Local Currency Value")</f>
        <v>12.147949634401646</v>
      </c>
      <c r="I216" s="198">
        <f>_xll.DBRW(pStaging,I$1,pCompany,$B216,$C216,$D216,I$3,$A216,"MA_Net_Change","Local Currency Value")</f>
        <v>14.950000000000001</v>
      </c>
      <c r="J216" s="196"/>
      <c r="K216" s="197">
        <f>_xll.DBRW(pStaging,K$1,pCompany,$B216,$C216,$D216,K$3,$A216,"MA_Net_Change","Local Currency Value")</f>
        <v>14.950000000000001</v>
      </c>
      <c r="L216" s="198">
        <f>_xll.DBRW(pStaging,L$1,pCompany,$B216,$C216,$D216,L$3,$A216,"MA_Net_Change","Local Currency Value")</f>
        <v>0</v>
      </c>
      <c r="M216" s="198">
        <f>_xll.DBRW(pStaging,M$1,pCompany,$B216,$C216,$D216,M$3,$A216,"MA_Net_Change","Local Currency Value")</f>
        <v>3.9326064375087362</v>
      </c>
      <c r="N216" s="198">
        <f t="shared" si="310"/>
        <v>14.950000000000001</v>
      </c>
      <c r="O216" s="196"/>
      <c r="P216" s="198">
        <f t="shared" si="308"/>
        <v>14.950000000000001</v>
      </c>
      <c r="Q216" s="198">
        <f t="shared" si="298"/>
        <v>14.950000000000001</v>
      </c>
      <c r="R216" s="198">
        <f t="shared" si="298"/>
        <v>0</v>
      </c>
      <c r="S216" s="198">
        <f t="shared" si="311"/>
        <v>0</v>
      </c>
      <c r="T216" s="198"/>
      <c r="U216" s="196"/>
      <c r="V216" s="195">
        <f>_xll.DBRW(pStaging,V$1,pCompany,$B216,$C216,$D216,V$3,$A216,"MA_Net_Change","Local Currency Value")</f>
        <v>14.950000000000001</v>
      </c>
      <c r="W216" s="195">
        <f>_xll.DBRW(pStaging,W$1,pCompany,$B216,$C216,$D216,W$3,$A216,"MA_Net_Change","Local Currency Value")</f>
        <v>14.950000000000001</v>
      </c>
      <c r="X216" s="195">
        <f>_xll.DBRW(pStaging,X$1,pCompany,$B216,$C216,$D216,X$3,$A216,"MA_Net_Change","Local Currency Value")</f>
        <v>0</v>
      </c>
      <c r="Y216" s="195">
        <f>_xll.DBRW(pStaging,Y$1,pCompany,$B216,$C216,$D216,Y$3,$A216,"MA_Net_Change","Local Currency Value")</f>
        <v>0</v>
      </c>
      <c r="Z216" s="195">
        <f>_xll.DBRW(pStaging,Z$1,pCompany,$B216,$C216,$D216,Z$3,$A216,"MA_Net_Change","Local Currency Value")</f>
        <v>0</v>
      </c>
      <c r="AA216" s="195">
        <f>_xll.DBRW(pStaging,AA$1,pCompany,$B216,$C216,$D216,AA$3,$A216,"MA_Net_Change","Local Currency Value")</f>
        <v>0</v>
      </c>
      <c r="AB216" s="195">
        <f>_xll.DBRW(pStaging,AB$1,pCompany,$B216,$C216,$D216,AB$3,$A216,"MA_Net_Change","Local Currency Value")</f>
        <v>0</v>
      </c>
      <c r="AC216" s="195">
        <f>_xll.DBRW(pStaging,AC$1,pCompany,$B216,$C216,$D216,AC$3,$A216,"MA_Net_Change","Local Currency Value")</f>
        <v>0</v>
      </c>
      <c r="AD216" s="195">
        <f>_xll.DBRW(pStaging,AD$1,pCompany,$B216,$C216,$D216,AD$3,$A216,"MA_Net_Change","Local Currency Value")</f>
        <v>0</v>
      </c>
      <c r="AE216" s="195">
        <f>_xll.DBRW(pStaging,AE$1,pCompany,$B216,$C216,$D216,AE$3,$A216,"MA_Net_Change","Local Currency Value")</f>
        <v>0</v>
      </c>
      <c r="AF216" s="195">
        <f>_xll.DBRW(pStaging,AF$1,pCompany,$B216,$C216,$D216,AF$3,$A216,"MA_Net_Change","Local Currency Value")</f>
        <v>0</v>
      </c>
      <c r="AG216" s="195">
        <f>_xll.DBRW(pStaging,AG$1,pCompany,$B216,$C216,$D216,AG$3,$A216,"MA_Net_Change","Local Currency Value")</f>
        <v>0</v>
      </c>
      <c r="AH216" s="199"/>
      <c r="AI216" s="198">
        <f t="shared" si="299"/>
        <v>9.9666666666666668</v>
      </c>
      <c r="AJ216" s="198">
        <f t="shared" si="299"/>
        <v>0</v>
      </c>
      <c r="AK216" s="198">
        <f t="shared" si="299"/>
        <v>0</v>
      </c>
      <c r="AL216" s="198">
        <f t="shared" si="299"/>
        <v>0</v>
      </c>
      <c r="AM216" s="200">
        <f t="shared" si="312"/>
        <v>2.4916666666666667</v>
      </c>
      <c r="AN216" s="199"/>
      <c r="AO216" s="195">
        <f>_xll.DBRW(pStaging,AO$1,pCompany,$B216,$C216,$D216,AO$3,$A216,"MA_Net_Change","Local Currency Value")</f>
        <v>3.9326064375087362</v>
      </c>
      <c r="AP216" s="195">
        <f>_xll.DBRW(pStaging,AP$1,pCompany,$B216,$C216,$D216,AP$3,$A216,"MA_Net_Change","Local Currency Value")</f>
        <v>3.9326064375087362</v>
      </c>
      <c r="AQ216" s="195">
        <f>_xll.DBRW(pStaging,AQ$1,pCompany,$B216,$C216,$D216,AQ$3,$A216,"MA_Net_Change","Local Currency Value")</f>
        <v>3.9326064375087362</v>
      </c>
      <c r="AR216" s="195">
        <f>_xll.DBRW(pStaging,AR$1,pCompany,$B216,$C216,$D216,AR$3,$A216,"MA_Net_Change","Local Currency Value")</f>
        <v>3.9326064375087362</v>
      </c>
      <c r="AS216" s="195">
        <f>_xll.DBRW(pStaging,AS$1,pCompany,$B216,$C216,$D216,AS$3,$A216,"MA_Net_Change","Local Currency Value")</f>
        <v>3.9326064375087362</v>
      </c>
      <c r="AT216" s="195">
        <f>_xll.DBRW(pStaging,AT$1,pCompany,$B216,$C216,$D216,AT$3,$A216,"MA_Net_Change","Local Currency Value")</f>
        <v>3.9326064375087362</v>
      </c>
      <c r="AU216" s="195">
        <f>_xll.DBRW(pStaging,AU$1,pCompany,$B216,$C216,$D216,AU$3,$A216,"MA_Net_Change","Local Currency Value")</f>
        <v>2.1514335406298053</v>
      </c>
      <c r="AV216" s="195">
        <f>_xll.DBRW(pStaging,AV$1,pCompany,$B216,$C216,$D216,AV$3,$A216,"MA_Net_Change","Local Currency Value")</f>
        <v>3.1520851500069891</v>
      </c>
      <c r="AW216" s="195">
        <f>_xll.DBRW(pStaging,AW$1,pCompany,$B216,$C216,$D216,AW$3,$A216,"MA_Net_Change","Local Currency Value")</f>
        <v>3.1520851500069891</v>
      </c>
      <c r="AX216" s="195">
        <f>_xll.DBRW(pStaging,AX$1,pCompany,$B216,$C216,$D216,AX$3,$A216,"MA_Net_Change","Local Currency Value")</f>
        <v>8.1353431968929097</v>
      </c>
      <c r="AY216" s="195">
        <f>_xll.DBRW(pStaging,AY$1,pCompany,$B216,$C216,$D216,AY$3,$A216,"MA_Net_Change","Local Currency Value")</f>
        <v>9.1559948062700922</v>
      </c>
      <c r="AZ216" s="195">
        <f>_xll.DBRW(pStaging,AZ$1,pCompany,$B216,$C216,$D216,AZ$3,$A216,"MA_Net_Change","Local Currency Value")</f>
        <v>12.147949634401646</v>
      </c>
      <c r="BA216" s="199"/>
      <c r="BB216" s="198">
        <f t="shared" si="300"/>
        <v>11.797819312526208</v>
      </c>
      <c r="BC216" s="198">
        <f t="shared" si="301"/>
        <v>11.797819312526208</v>
      </c>
      <c r="BD216" s="198">
        <f t="shared" si="302"/>
        <v>8.4556038406437839</v>
      </c>
      <c r="BE216" s="198">
        <f t="shared" si="303"/>
        <v>29.439287637564647</v>
      </c>
      <c r="BF216" s="200">
        <f t="shared" si="313"/>
        <v>5.124210841938404</v>
      </c>
      <c r="BG216" s="199"/>
      <c r="BH216" s="195">
        <f>_xll.DBRW(pStaging,BH$1,pCompany,$B216,$C216,$D216,BH$3,$A216,"MA_Net_Change","Local Currency Value")</f>
        <v>0</v>
      </c>
      <c r="BI216" s="195">
        <f>_xll.DBRW(pStaging,BI$1,pCompany,$B216,$C216,$D216,BI$3,$A216,"MA_Net_Change","Local Currency Value")</f>
        <v>0</v>
      </c>
      <c r="BJ216" s="195">
        <f>_xll.DBRW(pStaging,BJ$1,pCompany,$B216,$C216,$D216,BJ$3,$A216,"MA_Net_Change","Local Currency Value")</f>
        <v>0</v>
      </c>
      <c r="BK216" s="195">
        <f>_xll.DBRW(pStaging,BK$1,pCompany,$B216,$C216,$D216,BK$3,$A216,"MA_Net_Change","Local Currency Value")</f>
        <v>0</v>
      </c>
      <c r="BL216" s="195">
        <f>_xll.DBRW(pStaging,BL$1,pCompany,$B216,$C216,$D216,BL$3,$A216,"MA_Net_Change","Local Currency Value")</f>
        <v>0</v>
      </c>
      <c r="BM216" s="195">
        <f>_xll.DBRW(pStaging,BM$1,pCompany,$B216,$C216,$D216,BM$3,$A216,"MA_Net_Change","Local Currency Value")</f>
        <v>0</v>
      </c>
      <c r="BN216" s="195">
        <f>_xll.DBRW(pStaging,BN$1,pCompany,$B216,$C216,$D216,BN$3,$A216,"MA_Net_Change","Local Currency Value")</f>
        <v>0</v>
      </c>
      <c r="BO216" s="195">
        <f>_xll.DBRW(pStaging,BO$1,pCompany,$B216,$C216,$D216,BO$3,$A216,"MA_Net_Change","Local Currency Value")</f>
        <v>0</v>
      </c>
      <c r="BP216" s="195">
        <f>_xll.DBRW(pStaging,BP$1,pCompany,$B216,$C216,$D216,BP$3,$A216,"MA_Net_Change","Local Currency Value")</f>
        <v>0</v>
      </c>
      <c r="BQ216" s="195">
        <f>_xll.DBRW(pStaging,BQ$1,pCompany,$B216,$C216,$D216,BQ$3,$A216,"MA_Net_Change","Local Currency Value")</f>
        <v>0</v>
      </c>
      <c r="BR216" s="195">
        <f>_xll.DBRW(pStaging,BR$1,pCompany,$B216,$C216,$D216,BR$3,$A216,"MA_Net_Change","Local Currency Value")</f>
        <v>0</v>
      </c>
      <c r="BS216" s="195">
        <f>_xll.DBRW(pStaging,BS$1,pCompany,$B216,$C216,$D216,BS$3,$A216,"MA_Net_Change","Local Currency Value")</f>
        <v>0</v>
      </c>
      <c r="BT216" s="199"/>
      <c r="BU216" s="198">
        <f t="shared" si="304"/>
        <v>0</v>
      </c>
      <c r="BV216" s="198">
        <f t="shared" si="305"/>
        <v>0</v>
      </c>
      <c r="BW216" s="198">
        <f t="shared" si="306"/>
        <v>0</v>
      </c>
      <c r="BX216" s="198">
        <f t="shared" si="307"/>
        <v>0</v>
      </c>
      <c r="BY216" s="200">
        <f t="shared" si="314"/>
        <v>0</v>
      </c>
      <c r="BZ216" s="196"/>
      <c r="CA216" s="195">
        <f>_xll.DBRW(pFact,pCompany,CA$3,CA$1,"Statistics",$A216,"Month")</f>
        <v>596.53164877527638</v>
      </c>
      <c r="CB216" s="195">
        <f>_xll.DBRW(pFact,pCompany,CB$3,CB$1,"Statistics",$A216,"Month")</f>
        <v>92.878639960037745</v>
      </c>
      <c r="CC216" s="195">
        <f>_xll.DBRW(pFact,pCompany,CC$3,CC$1,"Statistics",$A216,"Month")</f>
        <v>0</v>
      </c>
    </row>
    <row r="217" spans="1:81" s="80" customFormat="1" ht="15" customHeight="1" outlineLevel="1" x14ac:dyDescent="0.3">
      <c r="A217" s="78" t="s">
        <v>303</v>
      </c>
      <c r="B217" s="78" t="s">
        <v>313</v>
      </c>
      <c r="C217" s="78" t="s">
        <v>302</v>
      </c>
      <c r="D217" s="78" t="s">
        <v>29</v>
      </c>
      <c r="E217" s="17">
        <v>207</v>
      </c>
      <c r="F217" s="79" t="s">
        <v>314</v>
      </c>
      <c r="G217" s="198">
        <f>_xll.DBRW(pStaging,G$1,pCompany,$B217,$C217,$D217,G$3,$A217,"MA_Net_Change","Local Currency Value")</f>
        <v>13.229999999999999</v>
      </c>
      <c r="H217" s="198">
        <f>_xll.DBRW(pStaging,H$1,pCompany,$B217,$C217,$D217,H$3,$A217,"MA_Net_Change","Local Currency Value")</f>
        <v>13.229999999999999</v>
      </c>
      <c r="I217" s="198">
        <f>_xll.DBRW(pStaging,I$1,pCompany,$B217,$C217,$D217,I$3,$A217,"MA_Net_Change","Local Currency Value")</f>
        <v>10.24</v>
      </c>
      <c r="J217" s="196"/>
      <c r="K217" s="197">
        <f>_xll.DBRW(pStaging,K$1,pCompany,$B217,$C217,$D217,K$3,$A217,"MA_Net_Change","Local Currency Value")</f>
        <v>9.23</v>
      </c>
      <c r="L217" s="198">
        <f>_xll.DBRW(pStaging,L$1,pCompany,$B217,$C217,$D217,L$3,$A217,"MA_Net_Change","Local Currency Value")</f>
        <v>230.54104585021989</v>
      </c>
      <c r="M217" s="198">
        <f>_xll.DBRW(pStaging,M$1,pCompany,$B217,$C217,$D217,M$3,$A217,"MA_Net_Change","Local Currency Value")</f>
        <v>12.74</v>
      </c>
      <c r="N217" s="198">
        <f t="shared" si="310"/>
        <v>-221.3110458502199</v>
      </c>
      <c r="O217" s="196"/>
      <c r="P217" s="198">
        <f t="shared" si="308"/>
        <v>9.7349999999999994</v>
      </c>
      <c r="Q217" s="198">
        <f t="shared" si="298"/>
        <v>9.7349999999999994</v>
      </c>
      <c r="R217" s="198">
        <f t="shared" si="298"/>
        <v>0</v>
      </c>
      <c r="S217" s="198">
        <f t="shared" si="311"/>
        <v>0</v>
      </c>
      <c r="T217" s="198"/>
      <c r="U217" s="196"/>
      <c r="V217" s="195">
        <f>_xll.DBRW(pStaging,V$1,pCompany,$B217,$C217,$D217,V$3,$A217,"MA_Net_Change","Local Currency Value")</f>
        <v>10.24</v>
      </c>
      <c r="W217" s="195">
        <f>_xll.DBRW(pStaging,W$1,pCompany,$B217,$C217,$D217,W$3,$A217,"MA_Net_Change","Local Currency Value")</f>
        <v>9.23</v>
      </c>
      <c r="X217" s="195">
        <f>_xll.DBRW(pStaging,X$1,pCompany,$B217,$C217,$D217,X$3,$A217,"MA_Net_Change","Local Currency Value")</f>
        <v>0</v>
      </c>
      <c r="Y217" s="195">
        <f>_xll.DBRW(pStaging,Y$1,pCompany,$B217,$C217,$D217,Y$3,$A217,"MA_Net_Change","Local Currency Value")</f>
        <v>0</v>
      </c>
      <c r="Z217" s="195">
        <f>_xll.DBRW(pStaging,Z$1,pCompany,$B217,$C217,$D217,Z$3,$A217,"MA_Net_Change","Local Currency Value")</f>
        <v>0</v>
      </c>
      <c r="AA217" s="195">
        <f>_xll.DBRW(pStaging,AA$1,pCompany,$B217,$C217,$D217,AA$3,$A217,"MA_Net_Change","Local Currency Value")</f>
        <v>0</v>
      </c>
      <c r="AB217" s="195">
        <f>_xll.DBRW(pStaging,AB$1,pCompany,$B217,$C217,$D217,AB$3,$A217,"MA_Net_Change","Local Currency Value")</f>
        <v>0</v>
      </c>
      <c r="AC217" s="195">
        <f>_xll.DBRW(pStaging,AC$1,pCompany,$B217,$C217,$D217,AC$3,$A217,"MA_Net_Change","Local Currency Value")</f>
        <v>0</v>
      </c>
      <c r="AD217" s="195">
        <f>_xll.DBRW(pStaging,AD$1,pCompany,$B217,$C217,$D217,AD$3,$A217,"MA_Net_Change","Local Currency Value")</f>
        <v>0</v>
      </c>
      <c r="AE217" s="195">
        <f>_xll.DBRW(pStaging,AE$1,pCompany,$B217,$C217,$D217,AE$3,$A217,"MA_Net_Change","Local Currency Value")</f>
        <v>0</v>
      </c>
      <c r="AF217" s="195">
        <f>_xll.DBRW(pStaging,AF$1,pCompany,$B217,$C217,$D217,AF$3,$A217,"MA_Net_Change","Local Currency Value")</f>
        <v>0</v>
      </c>
      <c r="AG217" s="195">
        <f>_xll.DBRW(pStaging,AG$1,pCompany,$B217,$C217,$D217,AG$3,$A217,"MA_Net_Change","Local Currency Value")</f>
        <v>0</v>
      </c>
      <c r="AH217" s="199"/>
      <c r="AI217" s="198">
        <f t="shared" si="299"/>
        <v>6.4899999999999993</v>
      </c>
      <c r="AJ217" s="198">
        <f t="shared" si="299"/>
        <v>0</v>
      </c>
      <c r="AK217" s="198">
        <f t="shared" si="299"/>
        <v>0</v>
      </c>
      <c r="AL217" s="198">
        <f t="shared" si="299"/>
        <v>0</v>
      </c>
      <c r="AM217" s="200">
        <f t="shared" si="312"/>
        <v>1.6224999999999998</v>
      </c>
      <c r="AN217" s="199"/>
      <c r="AO217" s="195">
        <f>_xll.DBRW(pStaging,AO$1,pCompany,$B217,$C217,$D217,AO$3,$A217,"MA_Net_Change","Local Currency Value")</f>
        <v>12.74</v>
      </c>
      <c r="AP217" s="195">
        <f>_xll.DBRW(pStaging,AP$1,pCompany,$B217,$C217,$D217,AP$3,$A217,"MA_Net_Change","Local Currency Value")</f>
        <v>12.74</v>
      </c>
      <c r="AQ217" s="195">
        <f>_xll.DBRW(pStaging,AQ$1,pCompany,$B217,$C217,$D217,AQ$3,$A217,"MA_Net_Change","Local Currency Value")</f>
        <v>12.74</v>
      </c>
      <c r="AR217" s="195">
        <f>_xll.DBRW(pStaging,AR$1,pCompany,$B217,$C217,$D217,AR$3,$A217,"MA_Net_Change","Local Currency Value")</f>
        <v>12.74</v>
      </c>
      <c r="AS217" s="195">
        <f>_xll.DBRW(pStaging,AS$1,pCompany,$B217,$C217,$D217,AS$3,$A217,"MA_Net_Change","Local Currency Value")</f>
        <v>12.74</v>
      </c>
      <c r="AT217" s="195">
        <f>_xll.DBRW(pStaging,AT$1,pCompany,$B217,$C217,$D217,AT$3,$A217,"MA_Net_Change","Local Currency Value")</f>
        <v>12.74</v>
      </c>
      <c r="AU217" s="195">
        <f>_xll.DBRW(pStaging,AU$1,pCompany,$B217,$C217,$D217,AU$3,$A217,"MA_Net_Change","Local Currency Value")</f>
        <v>11.25</v>
      </c>
      <c r="AV217" s="195">
        <f>_xll.DBRW(pStaging,AV$1,pCompany,$B217,$C217,$D217,AV$3,$A217,"MA_Net_Change","Local Currency Value")</f>
        <v>12.22</v>
      </c>
      <c r="AW217" s="195">
        <f>_xll.DBRW(pStaging,AW$1,pCompany,$B217,$C217,$D217,AW$3,$A217,"MA_Net_Change","Local Currency Value")</f>
        <v>12.22</v>
      </c>
      <c r="AX217" s="195">
        <f>_xll.DBRW(pStaging,AX$1,pCompany,$B217,$C217,$D217,AX$3,$A217,"MA_Net_Change","Local Currency Value")</f>
        <v>12.22</v>
      </c>
      <c r="AY217" s="195">
        <f>_xll.DBRW(pStaging,AY$1,pCompany,$B217,$C217,$D217,AY$3,$A217,"MA_Net_Change","Local Currency Value")</f>
        <v>13.229999999999999</v>
      </c>
      <c r="AZ217" s="195">
        <f>_xll.DBRW(pStaging,AZ$1,pCompany,$B217,$C217,$D217,AZ$3,$A217,"MA_Net_Change","Local Currency Value")</f>
        <v>13.229999999999999</v>
      </c>
      <c r="BA217" s="199"/>
      <c r="BB217" s="198">
        <f t="shared" si="300"/>
        <v>38.22</v>
      </c>
      <c r="BC217" s="198">
        <f t="shared" si="301"/>
        <v>38.22</v>
      </c>
      <c r="BD217" s="198">
        <f t="shared" si="302"/>
        <v>35.69</v>
      </c>
      <c r="BE217" s="198">
        <f t="shared" si="303"/>
        <v>38.68</v>
      </c>
      <c r="BF217" s="200">
        <f t="shared" si="313"/>
        <v>12.567499999999997</v>
      </c>
      <c r="BG217" s="199"/>
      <c r="BH217" s="195">
        <f>_xll.DBRW(pStaging,BH$1,pCompany,$B217,$C217,$D217,BH$3,$A217,"MA_Net_Change","Local Currency Value")</f>
        <v>226.26809341350508</v>
      </c>
      <c r="BI217" s="195">
        <f>_xll.DBRW(pStaging,BI$1,pCompany,$B217,$C217,$D217,BI$3,$A217,"MA_Net_Change","Local Currency Value")</f>
        <v>230.54104585021989</v>
      </c>
      <c r="BJ217" s="195">
        <f>_xll.DBRW(pStaging,BJ$1,pCompany,$B217,$C217,$D217,BJ$3,$A217,"MA_Net_Change","Local Currency Value")</f>
        <v>241.82700411730985</v>
      </c>
      <c r="BK217" s="195">
        <f>_xll.DBRW(pStaging,BK$1,pCompany,$B217,$C217,$D217,BK$3,$A217,"MA_Net_Change","Local Currency Value")</f>
        <v>223.16950592191691</v>
      </c>
      <c r="BL217" s="195">
        <f>_xll.DBRW(pStaging,BL$1,pCompany,$B217,$C217,$D217,BL$3,$A217,"MA_Net_Change","Local Currency Value")</f>
        <v>256.93480021292794</v>
      </c>
      <c r="BM217" s="195">
        <f>_xll.DBRW(pStaging,BM$1,pCompany,$B217,$C217,$D217,BM$3,$A217,"MA_Net_Change","Local Currency Value")</f>
        <v>256.93480021292794</v>
      </c>
      <c r="BN217" s="195">
        <f>_xll.DBRW(pStaging,BN$1,pCompany,$B217,$C217,$D217,BN$3,$A217,"MA_Net_Change","Local Currency Value")</f>
        <v>276.50100892832705</v>
      </c>
      <c r="BO217" s="195">
        <f>_xll.DBRW(pStaging,BO$1,pCompany,$B217,$C217,$D217,BO$3,$A217,"MA_Net_Change","Local Currency Value")</f>
        <v>276.50100892832705</v>
      </c>
      <c r="BP217" s="195">
        <f>_xll.DBRW(pStaging,BP$1,pCompany,$B217,$C217,$D217,BP$3,$A217,"MA_Net_Change","Local Currency Value")</f>
        <v>276.50100892832705</v>
      </c>
      <c r="BQ217" s="195">
        <f>_xll.DBRW(pStaging,BQ$1,pCompany,$B217,$C217,$D217,BQ$3,$A217,"MA_Net_Change","Local Currency Value")</f>
        <v>276.50100892832705</v>
      </c>
      <c r="BR217" s="195">
        <f>_xll.DBRW(pStaging,BR$1,pCompany,$B217,$C217,$D217,BR$3,$A217,"MA_Net_Change","Local Currency Value")</f>
        <v>276.50100892832705</v>
      </c>
      <c r="BS217" s="195">
        <f>_xll.DBRW(pStaging,BS$1,pCompany,$B217,$C217,$D217,BS$3,$A217,"MA_Net_Change","Local Currency Value")</f>
        <v>276.50100892832705</v>
      </c>
      <c r="BT217" s="199"/>
      <c r="BU217" s="198">
        <f t="shared" si="304"/>
        <v>698.6361433810348</v>
      </c>
      <c r="BV217" s="198">
        <f t="shared" si="305"/>
        <v>737.03910634777276</v>
      </c>
      <c r="BW217" s="198">
        <f t="shared" si="306"/>
        <v>829.5030267849811</v>
      </c>
      <c r="BX217" s="198">
        <f t="shared" si="307"/>
        <v>829.5030267849811</v>
      </c>
      <c r="BY217" s="200">
        <f t="shared" si="314"/>
        <v>257.89010860823078</v>
      </c>
      <c r="BZ217" s="196"/>
      <c r="CA217" s="195">
        <f>_xll.DBRW(pFact,pCompany,CA$3,CA$1,"Statistics",$A217,"Month")</f>
        <v>596.53164877527638</v>
      </c>
      <c r="CB217" s="195">
        <f>_xll.DBRW(pFact,pCompany,CB$3,CB$1,"Statistics",$A217,"Month")</f>
        <v>92.878639960037745</v>
      </c>
      <c r="CC217" s="195">
        <f>_xll.DBRW(pFact,pCompany,CC$3,CC$1,"Statistics",$A217,"Month")</f>
        <v>0</v>
      </c>
    </row>
    <row r="218" spans="1:81" s="80" customFormat="1" ht="15" customHeight="1" outlineLevel="1" x14ac:dyDescent="0.3">
      <c r="A218" s="78" t="s">
        <v>303</v>
      </c>
      <c r="B218" s="78" t="s">
        <v>315</v>
      </c>
      <c r="C218" s="78" t="s">
        <v>302</v>
      </c>
      <c r="D218" s="78" t="s">
        <v>29</v>
      </c>
      <c r="E218" s="17">
        <v>208</v>
      </c>
      <c r="F218" s="79" t="s">
        <v>316</v>
      </c>
      <c r="G218" s="198">
        <f>_xll.DBRW(pStaging,G$1,pCompany,$B218,$C218,$D218,G$3,$A218,"MA_Net_Change","Local Currency Value")</f>
        <v>4.93</v>
      </c>
      <c r="H218" s="198">
        <f>_xll.DBRW(pStaging,H$1,pCompany,$B218,$C218,$D218,H$3,$A218,"MA_Net_Change","Local Currency Value")</f>
        <v>4.93</v>
      </c>
      <c r="I218" s="198">
        <f>_xll.DBRW(pStaging,I$1,pCompany,$B218,$C218,$D218,I$3,$A218,"MA_Net_Change","Local Currency Value")</f>
        <v>4.93</v>
      </c>
      <c r="J218" s="196"/>
      <c r="K218" s="197">
        <f>_xll.DBRW(pStaging,K$1,pCompany,$B218,$C218,$D218,K$3,$A218,"MA_Net_Change","Local Currency Value")</f>
        <v>4.93</v>
      </c>
      <c r="L218" s="198">
        <f>_xll.DBRW(pStaging,L$1,pCompany,$B218,$C218,$D218,L$3,$A218,"MA_Net_Change","Local Currency Value")</f>
        <v>124.15063183825062</v>
      </c>
      <c r="M218" s="198">
        <f>_xll.DBRW(pStaging,M$1,pCompany,$B218,$C218,$D218,M$3,$A218,"MA_Net_Change","Local Currency Value")</f>
        <v>6.4399999999999995</v>
      </c>
      <c r="N218" s="198">
        <f t="shared" si="310"/>
        <v>-119.22063183825063</v>
      </c>
      <c r="O218" s="196"/>
      <c r="P218" s="198">
        <f t="shared" si="308"/>
        <v>4.93</v>
      </c>
      <c r="Q218" s="198">
        <f t="shared" si="298"/>
        <v>4.93</v>
      </c>
      <c r="R218" s="198">
        <f t="shared" si="298"/>
        <v>0</v>
      </c>
      <c r="S218" s="198">
        <f t="shared" si="311"/>
        <v>0</v>
      </c>
      <c r="T218" s="198"/>
      <c r="U218" s="196"/>
      <c r="V218" s="195">
        <f>_xll.DBRW(pStaging,V$1,pCompany,$B218,$C218,$D218,V$3,$A218,"MA_Net_Change","Local Currency Value")</f>
        <v>4.93</v>
      </c>
      <c r="W218" s="195">
        <f>_xll.DBRW(pStaging,W$1,pCompany,$B218,$C218,$D218,W$3,$A218,"MA_Net_Change","Local Currency Value")</f>
        <v>4.93</v>
      </c>
      <c r="X218" s="195">
        <f>_xll.DBRW(pStaging,X$1,pCompany,$B218,$C218,$D218,X$3,$A218,"MA_Net_Change","Local Currency Value")</f>
        <v>0</v>
      </c>
      <c r="Y218" s="195">
        <f>_xll.DBRW(pStaging,Y$1,pCompany,$B218,$C218,$D218,Y$3,$A218,"MA_Net_Change","Local Currency Value")</f>
        <v>0</v>
      </c>
      <c r="Z218" s="195">
        <f>_xll.DBRW(pStaging,Z$1,pCompany,$B218,$C218,$D218,Z$3,$A218,"MA_Net_Change","Local Currency Value")</f>
        <v>0</v>
      </c>
      <c r="AA218" s="195">
        <f>_xll.DBRW(pStaging,AA$1,pCompany,$B218,$C218,$D218,AA$3,$A218,"MA_Net_Change","Local Currency Value")</f>
        <v>0</v>
      </c>
      <c r="AB218" s="195">
        <f>_xll.DBRW(pStaging,AB$1,pCompany,$B218,$C218,$D218,AB$3,$A218,"MA_Net_Change","Local Currency Value")</f>
        <v>0</v>
      </c>
      <c r="AC218" s="195">
        <f>_xll.DBRW(pStaging,AC$1,pCompany,$B218,$C218,$D218,AC$3,$A218,"MA_Net_Change","Local Currency Value")</f>
        <v>0</v>
      </c>
      <c r="AD218" s="195">
        <f>_xll.DBRW(pStaging,AD$1,pCompany,$B218,$C218,$D218,AD$3,$A218,"MA_Net_Change","Local Currency Value")</f>
        <v>0</v>
      </c>
      <c r="AE218" s="195">
        <f>_xll.DBRW(pStaging,AE$1,pCompany,$B218,$C218,$D218,AE$3,$A218,"MA_Net_Change","Local Currency Value")</f>
        <v>0</v>
      </c>
      <c r="AF218" s="195">
        <f>_xll.DBRW(pStaging,AF$1,pCompany,$B218,$C218,$D218,AF$3,$A218,"MA_Net_Change","Local Currency Value")</f>
        <v>0</v>
      </c>
      <c r="AG218" s="195">
        <f>_xll.DBRW(pStaging,AG$1,pCompany,$B218,$C218,$D218,AG$3,$A218,"MA_Net_Change","Local Currency Value")</f>
        <v>0</v>
      </c>
      <c r="AH218" s="199"/>
      <c r="AI218" s="198">
        <f t="shared" si="299"/>
        <v>3.2866666666666666</v>
      </c>
      <c r="AJ218" s="198">
        <f t="shared" si="299"/>
        <v>0</v>
      </c>
      <c r="AK218" s="198">
        <f t="shared" si="299"/>
        <v>0</v>
      </c>
      <c r="AL218" s="198">
        <f t="shared" si="299"/>
        <v>0</v>
      </c>
      <c r="AM218" s="200">
        <f t="shared" si="312"/>
        <v>0.82166666666666666</v>
      </c>
      <c r="AN218" s="199"/>
      <c r="AO218" s="195">
        <f>_xll.DBRW(pStaging,AO$1,pCompany,$B218,$C218,$D218,AO$3,$A218,"MA_Net_Change","Local Currency Value")</f>
        <v>6.4399999999999995</v>
      </c>
      <c r="AP218" s="195">
        <f>_xll.DBRW(pStaging,AP$1,pCompany,$B218,$C218,$D218,AP$3,$A218,"MA_Net_Change","Local Currency Value")</f>
        <v>6.4399999999999995</v>
      </c>
      <c r="AQ218" s="195">
        <f>_xll.DBRW(pStaging,AQ$1,pCompany,$B218,$C218,$D218,AQ$3,$A218,"MA_Net_Change","Local Currency Value")</f>
        <v>6.4399999999999995</v>
      </c>
      <c r="AR218" s="195">
        <f>_xll.DBRW(pStaging,AR$1,pCompany,$B218,$C218,$D218,AR$3,$A218,"MA_Net_Change","Local Currency Value")</f>
        <v>6.4399999999999995</v>
      </c>
      <c r="AS218" s="195">
        <f>_xll.DBRW(pStaging,AS$1,pCompany,$B218,$C218,$D218,AS$3,$A218,"MA_Net_Change","Local Currency Value")</f>
        <v>6.4399999999999995</v>
      </c>
      <c r="AT218" s="195">
        <f>_xll.DBRW(pStaging,AT$1,pCompany,$B218,$C218,$D218,AT$3,$A218,"MA_Net_Change","Local Currency Value")</f>
        <v>6.4399999999999995</v>
      </c>
      <c r="AU218" s="195">
        <f>_xll.DBRW(pStaging,AU$1,pCompany,$B218,$C218,$D218,AU$3,$A218,"MA_Net_Change","Local Currency Value")</f>
        <v>5.4499999999999993</v>
      </c>
      <c r="AV218" s="195">
        <f>_xll.DBRW(pStaging,AV$1,pCompany,$B218,$C218,$D218,AV$3,$A218,"MA_Net_Change","Local Currency Value")</f>
        <v>5.4499999999999993</v>
      </c>
      <c r="AW218" s="195">
        <f>_xll.DBRW(pStaging,AW$1,pCompany,$B218,$C218,$D218,AW$3,$A218,"MA_Net_Change","Local Currency Value")</f>
        <v>4.93</v>
      </c>
      <c r="AX218" s="195">
        <f>_xll.DBRW(pStaging,AX$1,pCompany,$B218,$C218,$D218,AX$3,$A218,"MA_Net_Change","Local Currency Value")</f>
        <v>4.93</v>
      </c>
      <c r="AY218" s="195">
        <f>_xll.DBRW(pStaging,AY$1,pCompany,$B218,$C218,$D218,AY$3,$A218,"MA_Net_Change","Local Currency Value")</f>
        <v>4.93</v>
      </c>
      <c r="AZ218" s="195">
        <f>_xll.DBRW(pStaging,AZ$1,pCompany,$B218,$C218,$D218,AZ$3,$A218,"MA_Net_Change","Local Currency Value")</f>
        <v>4.93</v>
      </c>
      <c r="BA218" s="199"/>
      <c r="BB218" s="198">
        <f t="shared" si="300"/>
        <v>19.32</v>
      </c>
      <c r="BC218" s="198">
        <f t="shared" si="301"/>
        <v>19.32</v>
      </c>
      <c r="BD218" s="198">
        <f t="shared" si="302"/>
        <v>15.829999999999998</v>
      </c>
      <c r="BE218" s="198">
        <f t="shared" si="303"/>
        <v>14.79</v>
      </c>
      <c r="BF218" s="200">
        <f t="shared" si="313"/>
        <v>5.7716666666666656</v>
      </c>
      <c r="BG218" s="199"/>
      <c r="BH218" s="195">
        <f>_xll.DBRW(pStaging,BH$1,pCompany,$B218,$C218,$D218,BH$3,$A218,"MA_Net_Change","Local Currency Value")</f>
        <v>121.77903642760349</v>
      </c>
      <c r="BI218" s="195">
        <f>_xll.DBRW(pStaging,BI$1,pCompany,$B218,$C218,$D218,BI$3,$A218,"MA_Net_Change","Local Currency Value")</f>
        <v>124.15063183825062</v>
      </c>
      <c r="BJ218" s="195">
        <f>_xll.DBRW(pStaging,BJ$1,pCompany,$B218,$C218,$D218,BJ$3,$A218,"MA_Net_Change","Local Currency Value")</f>
        <v>130.12323949948137</v>
      </c>
      <c r="BK218" s="195">
        <f>_xll.DBRW(pStaging,BK$1,pCompany,$B218,$C218,$D218,BK$3,$A218,"MA_Net_Change","Local Currency Value")</f>
        <v>120.08882777286081</v>
      </c>
      <c r="BL218" s="195">
        <f>_xll.DBRW(pStaging,BL$1,pCompany,$B218,$C218,$D218,BL$3,$A218,"MA_Net_Change","Local Currency Value")</f>
        <v>120.08882777286081</v>
      </c>
      <c r="BM218" s="195">
        <f>_xll.DBRW(pStaging,BM$1,pCompany,$B218,$C218,$D218,BM$3,$A218,"MA_Net_Change","Local Currency Value")</f>
        <v>120.08882777286081</v>
      </c>
      <c r="BN218" s="195">
        <f>_xll.DBRW(pStaging,BN$1,pCompany,$B218,$C218,$D218,BN$3,$A218,"MA_Net_Change","Local Currency Value")</f>
        <v>120.08882777286081</v>
      </c>
      <c r="BO218" s="195">
        <f>_xll.DBRW(pStaging,BO$1,pCompany,$B218,$C218,$D218,BO$3,$A218,"MA_Net_Change","Local Currency Value")</f>
        <v>120.08882777286081</v>
      </c>
      <c r="BP218" s="195">
        <f>_xll.DBRW(pStaging,BP$1,pCompany,$B218,$C218,$D218,BP$3,$A218,"MA_Net_Change","Local Currency Value")</f>
        <v>120.08882777286081</v>
      </c>
      <c r="BQ218" s="195">
        <f>_xll.DBRW(pStaging,BQ$1,pCompany,$B218,$C218,$D218,BQ$3,$A218,"MA_Net_Change","Local Currency Value")</f>
        <v>120.08882777286081</v>
      </c>
      <c r="BR218" s="195">
        <f>_xll.DBRW(pStaging,BR$1,pCompany,$B218,$C218,$D218,BR$3,$A218,"MA_Net_Change","Local Currency Value")</f>
        <v>120.08882777286081</v>
      </c>
      <c r="BS218" s="195">
        <f>_xll.DBRW(pStaging,BS$1,pCompany,$B218,$C218,$D218,BS$3,$A218,"MA_Net_Change","Local Currency Value")</f>
        <v>120.08882777286081</v>
      </c>
      <c r="BT218" s="199"/>
      <c r="BU218" s="198">
        <f t="shared" si="304"/>
        <v>376.05290776533548</v>
      </c>
      <c r="BV218" s="198">
        <f t="shared" si="305"/>
        <v>360.26648331858246</v>
      </c>
      <c r="BW218" s="198">
        <f t="shared" si="306"/>
        <v>360.26648331858246</v>
      </c>
      <c r="BX218" s="198">
        <f t="shared" si="307"/>
        <v>360.26648331858246</v>
      </c>
      <c r="BY218" s="200">
        <f t="shared" si="314"/>
        <v>121.40436314342357</v>
      </c>
      <c r="BZ218" s="196"/>
      <c r="CA218" s="195">
        <f>_xll.DBRW(pFact,pCompany,CA$3,CA$1,"Statistics",$A218,"Month")</f>
        <v>596.53164877527638</v>
      </c>
      <c r="CB218" s="195">
        <f>_xll.DBRW(pFact,pCompany,CB$3,CB$1,"Statistics",$A218,"Month")</f>
        <v>92.878639960037745</v>
      </c>
      <c r="CC218" s="195">
        <f>_xll.DBRW(pFact,pCompany,CC$3,CC$1,"Statistics",$A218,"Month")</f>
        <v>0</v>
      </c>
    </row>
    <row r="219" spans="1:81" s="80" customFormat="1" ht="15" customHeight="1" outlineLevel="1" x14ac:dyDescent="0.3">
      <c r="A219" s="78" t="s">
        <v>303</v>
      </c>
      <c r="B219" s="78" t="s">
        <v>317</v>
      </c>
      <c r="C219" s="78" t="s">
        <v>302</v>
      </c>
      <c r="D219" s="78" t="s">
        <v>29</v>
      </c>
      <c r="E219" s="17">
        <v>209</v>
      </c>
      <c r="F219" s="79" t="s">
        <v>318</v>
      </c>
      <c r="G219" s="198">
        <f>_xll.DBRW(pStaging,G$1,pCompany,$B219,$C219,$D219,G$3,$A219,"MA_Net_Change","Local Currency Value")</f>
        <v>0</v>
      </c>
      <c r="H219" s="198">
        <f>_xll.DBRW(pStaging,H$1,pCompany,$B219,$C219,$D219,H$3,$A219,"MA_Net_Change","Local Currency Value")</f>
        <v>0</v>
      </c>
      <c r="I219" s="198">
        <f>_xll.DBRW(pStaging,I$1,pCompany,$B219,$C219,$D219,I$3,$A219,"MA_Net_Change","Local Currency Value")</f>
        <v>0</v>
      </c>
      <c r="J219" s="196"/>
      <c r="K219" s="197">
        <f>_xll.DBRW(pStaging,K$1,pCompany,$B219,$C219,$D219,K$3,$A219,"MA_Net_Change","Local Currency Value")</f>
        <v>0</v>
      </c>
      <c r="L219" s="198">
        <f>_xll.DBRW(pStaging,L$1,pCompany,$B219,$C219,$D219,L$3,$A219,"MA_Net_Change","Local Currency Value")</f>
        <v>39.14850101746206</v>
      </c>
      <c r="M219" s="198">
        <f>_xll.DBRW(pStaging,M$1,pCompany,$B219,$C219,$D219,M$3,$A219,"MA_Net_Change","Local Currency Value")</f>
        <v>0</v>
      </c>
      <c r="N219" s="198">
        <f t="shared" si="310"/>
        <v>-39.14850101746206</v>
      </c>
      <c r="O219" s="196"/>
      <c r="P219" s="198">
        <f t="shared" si="308"/>
        <v>0</v>
      </c>
      <c r="Q219" s="198">
        <f t="shared" si="298"/>
        <v>0</v>
      </c>
      <c r="R219" s="198">
        <f t="shared" si="298"/>
        <v>0</v>
      </c>
      <c r="S219" s="198">
        <f t="shared" si="311"/>
        <v>0</v>
      </c>
      <c r="T219" s="198"/>
      <c r="U219" s="196"/>
      <c r="V219" s="195">
        <f>_xll.DBRW(pStaging,V$1,pCompany,$B219,$C219,$D219,V$3,$A219,"MA_Net_Change","Local Currency Value")</f>
        <v>0</v>
      </c>
      <c r="W219" s="195">
        <f>_xll.DBRW(pStaging,W$1,pCompany,$B219,$C219,$D219,W$3,$A219,"MA_Net_Change","Local Currency Value")</f>
        <v>0</v>
      </c>
      <c r="X219" s="195">
        <f>_xll.DBRW(pStaging,X$1,pCompany,$B219,$C219,$D219,X$3,$A219,"MA_Net_Change","Local Currency Value")</f>
        <v>0</v>
      </c>
      <c r="Y219" s="195">
        <f>_xll.DBRW(pStaging,Y$1,pCompany,$B219,$C219,$D219,Y$3,$A219,"MA_Net_Change","Local Currency Value")</f>
        <v>0</v>
      </c>
      <c r="Z219" s="195">
        <f>_xll.DBRW(pStaging,Z$1,pCompany,$B219,$C219,$D219,Z$3,$A219,"MA_Net_Change","Local Currency Value")</f>
        <v>0</v>
      </c>
      <c r="AA219" s="195">
        <f>_xll.DBRW(pStaging,AA$1,pCompany,$B219,$C219,$D219,AA$3,$A219,"MA_Net_Change","Local Currency Value")</f>
        <v>0</v>
      </c>
      <c r="AB219" s="195">
        <f>_xll.DBRW(pStaging,AB$1,pCompany,$B219,$C219,$D219,AB$3,$A219,"MA_Net_Change","Local Currency Value")</f>
        <v>0</v>
      </c>
      <c r="AC219" s="195">
        <f>_xll.DBRW(pStaging,AC$1,pCompany,$B219,$C219,$D219,AC$3,$A219,"MA_Net_Change","Local Currency Value")</f>
        <v>0</v>
      </c>
      <c r="AD219" s="195">
        <f>_xll.DBRW(pStaging,AD$1,pCompany,$B219,$C219,$D219,AD$3,$A219,"MA_Net_Change","Local Currency Value")</f>
        <v>0</v>
      </c>
      <c r="AE219" s="195">
        <f>_xll.DBRW(pStaging,AE$1,pCompany,$B219,$C219,$D219,AE$3,$A219,"MA_Net_Change","Local Currency Value")</f>
        <v>0</v>
      </c>
      <c r="AF219" s="195">
        <f>_xll.DBRW(pStaging,AF$1,pCompany,$B219,$C219,$D219,AF$3,$A219,"MA_Net_Change","Local Currency Value")</f>
        <v>0</v>
      </c>
      <c r="AG219" s="195">
        <f>_xll.DBRW(pStaging,AG$1,pCompany,$B219,$C219,$D219,AG$3,$A219,"MA_Net_Change","Local Currency Value")</f>
        <v>0</v>
      </c>
      <c r="AH219" s="199"/>
      <c r="AI219" s="198">
        <f t="shared" si="299"/>
        <v>0</v>
      </c>
      <c r="AJ219" s="198">
        <f t="shared" si="299"/>
        <v>0</v>
      </c>
      <c r="AK219" s="198">
        <f t="shared" si="299"/>
        <v>0</v>
      </c>
      <c r="AL219" s="198">
        <f t="shared" si="299"/>
        <v>0</v>
      </c>
      <c r="AM219" s="200">
        <f t="shared" si="312"/>
        <v>0</v>
      </c>
      <c r="AN219" s="199"/>
      <c r="AO219" s="195">
        <f>_xll.DBRW(pStaging,AO$1,pCompany,$B219,$C219,$D219,AO$3,$A219,"MA_Net_Change","Local Currency Value")</f>
        <v>0</v>
      </c>
      <c r="AP219" s="195">
        <f>_xll.DBRW(pStaging,AP$1,pCompany,$B219,$C219,$D219,AP$3,$A219,"MA_Net_Change","Local Currency Value")</f>
        <v>0</v>
      </c>
      <c r="AQ219" s="195">
        <f>_xll.DBRW(pStaging,AQ$1,pCompany,$B219,$C219,$D219,AQ$3,$A219,"MA_Net_Change","Local Currency Value")</f>
        <v>0</v>
      </c>
      <c r="AR219" s="195">
        <f>_xll.DBRW(pStaging,AR$1,pCompany,$B219,$C219,$D219,AR$3,$A219,"MA_Net_Change","Local Currency Value")</f>
        <v>0</v>
      </c>
      <c r="AS219" s="195">
        <f>_xll.DBRW(pStaging,AS$1,pCompany,$B219,$C219,$D219,AS$3,$A219,"MA_Net_Change","Local Currency Value")</f>
        <v>0</v>
      </c>
      <c r="AT219" s="195">
        <f>_xll.DBRW(pStaging,AT$1,pCompany,$B219,$C219,$D219,AT$3,$A219,"MA_Net_Change","Local Currency Value")</f>
        <v>0</v>
      </c>
      <c r="AU219" s="195">
        <f>_xll.DBRW(pStaging,AU$1,pCompany,$B219,$C219,$D219,AU$3,$A219,"MA_Net_Change","Local Currency Value")</f>
        <v>0</v>
      </c>
      <c r="AV219" s="195">
        <f>_xll.DBRW(pStaging,AV$1,pCompany,$B219,$C219,$D219,AV$3,$A219,"MA_Net_Change","Local Currency Value")</f>
        <v>0</v>
      </c>
      <c r="AW219" s="195">
        <f>_xll.DBRW(pStaging,AW$1,pCompany,$B219,$C219,$D219,AW$3,$A219,"MA_Net_Change","Local Currency Value")</f>
        <v>0</v>
      </c>
      <c r="AX219" s="195">
        <f>_xll.DBRW(pStaging,AX$1,pCompany,$B219,$C219,$D219,AX$3,$A219,"MA_Net_Change","Local Currency Value")</f>
        <v>0</v>
      </c>
      <c r="AY219" s="195">
        <f>_xll.DBRW(pStaging,AY$1,pCompany,$B219,$C219,$D219,AY$3,$A219,"MA_Net_Change","Local Currency Value")</f>
        <v>0</v>
      </c>
      <c r="AZ219" s="195">
        <f>_xll.DBRW(pStaging,AZ$1,pCompany,$B219,$C219,$D219,AZ$3,$A219,"MA_Net_Change","Local Currency Value")</f>
        <v>0</v>
      </c>
      <c r="BA219" s="199"/>
      <c r="BB219" s="198">
        <f t="shared" si="300"/>
        <v>0</v>
      </c>
      <c r="BC219" s="198">
        <f t="shared" si="301"/>
        <v>0</v>
      </c>
      <c r="BD219" s="198">
        <f t="shared" si="302"/>
        <v>0</v>
      </c>
      <c r="BE219" s="198">
        <f t="shared" si="303"/>
        <v>0</v>
      </c>
      <c r="BF219" s="200">
        <f t="shared" si="313"/>
        <v>0</v>
      </c>
      <c r="BG219" s="199"/>
      <c r="BH219" s="195">
        <f>_xll.DBRW(pStaging,BH$1,pCompany,$B219,$C219,$D219,BH$3,$A219,"MA_Net_Change","Local Currency Value")</f>
        <v>38.406872912273109</v>
      </c>
      <c r="BI219" s="195">
        <f>_xll.DBRW(pStaging,BI$1,pCompany,$B219,$C219,$D219,BI$3,$A219,"MA_Net_Change","Local Currency Value")</f>
        <v>39.14850101746206</v>
      </c>
      <c r="BJ219" s="195">
        <f>_xll.DBRW(pStaging,BJ$1,pCompany,$B219,$C219,$D219,BJ$3,$A219,"MA_Net_Change","Local Currency Value")</f>
        <v>41.076300230904081</v>
      </c>
      <c r="BK219" s="195">
        <f>_xll.DBRW(pStaging,BK$1,pCompany,$B219,$C219,$D219,BK$3,$A219,"MA_Net_Change","Local Currency Value")</f>
        <v>52.410311997105275</v>
      </c>
      <c r="BL219" s="195">
        <f>_xll.DBRW(pStaging,BL$1,pCompany,$B219,$C219,$D219,BL$3,$A219,"MA_Net_Change","Local Currency Value")</f>
        <v>52.410311997105275</v>
      </c>
      <c r="BM219" s="195">
        <f>_xll.DBRW(pStaging,BM$1,pCompany,$B219,$C219,$D219,BM$3,$A219,"MA_Net_Change","Local Currency Value")</f>
        <v>52.410311997105275</v>
      </c>
      <c r="BN219" s="195">
        <f>_xll.DBRW(pStaging,BN$1,pCompany,$B219,$C219,$D219,BN$3,$A219,"MA_Net_Change","Local Currency Value")</f>
        <v>66977.303863808425</v>
      </c>
      <c r="BO219" s="195">
        <f>_xll.DBRW(pStaging,BO$1,pCompany,$B219,$C219,$D219,BO$3,$A219,"MA_Net_Change","Local Currency Value")</f>
        <v>37.884645736421263</v>
      </c>
      <c r="BP219" s="195">
        <f>_xll.DBRW(pStaging,BP$1,pCompany,$B219,$C219,$D219,BP$3,$A219,"MA_Net_Change","Local Currency Value")</f>
        <v>37.884645736421263</v>
      </c>
      <c r="BQ219" s="195">
        <f>_xll.DBRW(pStaging,BQ$1,pCompany,$B219,$C219,$D219,BQ$3,$A219,"MA_Net_Change","Local Currency Value")</f>
        <v>37.884645736421263</v>
      </c>
      <c r="BR219" s="195">
        <f>_xll.DBRW(pStaging,BR$1,pCompany,$B219,$C219,$D219,BR$3,$A219,"MA_Net_Change","Local Currency Value")</f>
        <v>37.884645736421263</v>
      </c>
      <c r="BS219" s="195">
        <f>_xll.DBRW(pStaging,BS$1,pCompany,$B219,$C219,$D219,BS$3,$A219,"MA_Net_Change","Local Currency Value")</f>
        <v>37.884645736421263</v>
      </c>
      <c r="BT219" s="199"/>
      <c r="BU219" s="198">
        <f t="shared" si="304"/>
        <v>118.63167416063925</v>
      </c>
      <c r="BV219" s="198">
        <f t="shared" si="305"/>
        <v>157.23093599131582</v>
      </c>
      <c r="BW219" s="198">
        <f t="shared" si="306"/>
        <v>67053.073155281279</v>
      </c>
      <c r="BX219" s="198">
        <f t="shared" si="307"/>
        <v>113.65393720926379</v>
      </c>
      <c r="BY219" s="200">
        <f t="shared" si="314"/>
        <v>5620.2158085535439</v>
      </c>
      <c r="BZ219" s="196"/>
      <c r="CA219" s="195">
        <f>_xll.DBRW(pFact,pCompany,CA$3,CA$1,"Statistics",$A219,"Month")</f>
        <v>596.53164877527638</v>
      </c>
      <c r="CB219" s="195">
        <f>_xll.DBRW(pFact,pCompany,CB$3,CB$1,"Statistics",$A219,"Month")</f>
        <v>92.878639960037745</v>
      </c>
      <c r="CC219" s="195">
        <f>_xll.DBRW(pFact,pCompany,CC$3,CC$1,"Statistics",$A219,"Month")</f>
        <v>0</v>
      </c>
    </row>
    <row r="220" spans="1:81" s="80" customFormat="1" ht="15" customHeight="1" x14ac:dyDescent="0.3">
      <c r="A220" s="78" t="str">
        <f>_xll.DIMNM(pAccounts,_xll.DIMIX(pAccounts,$F220))</f>
        <v>FTE Total</v>
      </c>
      <c r="E220" s="17">
        <v>210</v>
      </c>
      <c r="F220" s="92" t="s">
        <v>319</v>
      </c>
      <c r="G220" s="14">
        <f>(G201+G206)</f>
        <v>300.2059948062701</v>
      </c>
      <c r="H220" s="14">
        <f>(H201+H206)</f>
        <v>296.11794963440161</v>
      </c>
      <c r="I220" s="14">
        <f>(I201+I206)</f>
        <v>316.44000000000005</v>
      </c>
      <c r="K220" s="84">
        <f>(K201+K206)</f>
        <v>313.10000000000002</v>
      </c>
      <c r="L220" s="14">
        <f>(L201+L206)</f>
        <v>160.94165307523801</v>
      </c>
      <c r="M220" s="14">
        <f>(M201+M206)</f>
        <v>254.56586448439464</v>
      </c>
      <c r="N220" s="14">
        <f t="shared" si="310"/>
        <v>152.15834692476201</v>
      </c>
      <c r="P220" s="14">
        <f t="shared" si="308"/>
        <v>314.77000000000004</v>
      </c>
      <c r="Q220" s="14">
        <f t="shared" si="298"/>
        <v>314.77000000000004</v>
      </c>
      <c r="R220" s="14">
        <f t="shared" si="298"/>
        <v>0</v>
      </c>
      <c r="S220" s="14">
        <f t="shared" si="311"/>
        <v>0</v>
      </c>
      <c r="T220" s="32"/>
      <c r="V220" s="14">
        <f t="shared" ref="V220:AG220" si="315">(V201+V206)</f>
        <v>316.44000000000005</v>
      </c>
      <c r="W220" s="14">
        <f t="shared" si="315"/>
        <v>313.10000000000002</v>
      </c>
      <c r="X220" s="14">
        <f t="shared" si="315"/>
        <v>0</v>
      </c>
      <c r="Y220" s="14">
        <f t="shared" si="315"/>
        <v>0</v>
      </c>
      <c r="Z220" s="14">
        <f t="shared" si="315"/>
        <v>0</v>
      </c>
      <c r="AA220" s="14">
        <f t="shared" si="315"/>
        <v>0</v>
      </c>
      <c r="AB220" s="14">
        <f t="shared" si="315"/>
        <v>0</v>
      </c>
      <c r="AC220" s="14">
        <f t="shared" si="315"/>
        <v>0</v>
      </c>
      <c r="AD220" s="14">
        <f t="shared" si="315"/>
        <v>0</v>
      </c>
      <c r="AE220" s="14">
        <f t="shared" si="315"/>
        <v>0</v>
      </c>
      <c r="AF220" s="14">
        <f t="shared" si="315"/>
        <v>0</v>
      </c>
      <c r="AG220" s="14">
        <f t="shared" si="315"/>
        <v>0</v>
      </c>
      <c r="AH220" s="98"/>
      <c r="AI220" s="14">
        <f t="shared" si="299"/>
        <v>209.84666666666669</v>
      </c>
      <c r="AJ220" s="14">
        <f t="shared" si="299"/>
        <v>0</v>
      </c>
      <c r="AK220" s="14">
        <f t="shared" si="299"/>
        <v>0</v>
      </c>
      <c r="AL220" s="14">
        <f t="shared" si="299"/>
        <v>0</v>
      </c>
      <c r="AM220" s="85">
        <f t="shared" si="312"/>
        <v>52.461666666666673</v>
      </c>
      <c r="AN220" s="98"/>
      <c r="AO220" s="14">
        <f t="shared" ref="AO220:AZ220" si="316">(AO201+AO206)</f>
        <v>230.67586448439465</v>
      </c>
      <c r="AP220" s="14">
        <f t="shared" si="316"/>
        <v>254.56586448439464</v>
      </c>
      <c r="AQ220" s="14">
        <f t="shared" si="316"/>
        <v>255.52586448439465</v>
      </c>
      <c r="AR220" s="14">
        <f t="shared" si="316"/>
        <v>265.98586448439465</v>
      </c>
      <c r="AS220" s="14">
        <f t="shared" si="316"/>
        <v>277.10586448439466</v>
      </c>
      <c r="AT220" s="14">
        <f t="shared" si="316"/>
        <v>285.80586448439465</v>
      </c>
      <c r="AU220" s="14">
        <f t="shared" si="316"/>
        <v>274.84143354062985</v>
      </c>
      <c r="AV220" s="14">
        <f t="shared" si="316"/>
        <v>282.22208515000699</v>
      </c>
      <c r="AW220" s="14">
        <f t="shared" si="316"/>
        <v>290.84208515000699</v>
      </c>
      <c r="AX220" s="14">
        <f t="shared" si="316"/>
        <v>297.8853431968929</v>
      </c>
      <c r="AY220" s="14">
        <f t="shared" si="316"/>
        <v>300.2059948062701</v>
      </c>
      <c r="AZ220" s="14">
        <f t="shared" si="316"/>
        <v>296.11794963440161</v>
      </c>
      <c r="BA220" s="98"/>
      <c r="BB220" s="14">
        <f t="shared" si="300"/>
        <v>740.76759345318396</v>
      </c>
      <c r="BC220" s="14">
        <f t="shared" si="301"/>
        <v>828.89759345318396</v>
      </c>
      <c r="BD220" s="14">
        <f t="shared" si="302"/>
        <v>847.90560384064383</v>
      </c>
      <c r="BE220" s="14">
        <f t="shared" si="303"/>
        <v>894.20928763756456</v>
      </c>
      <c r="BF220" s="85">
        <f t="shared" si="313"/>
        <v>275.9816731987147</v>
      </c>
      <c r="BG220" s="98"/>
      <c r="BH220" s="14">
        <f t="shared" ref="BH220:BS220" si="317">(BH201+BH206)</f>
        <v>157.31871602523802</v>
      </c>
      <c r="BI220" s="14">
        <f t="shared" si="317"/>
        <v>160.94165307523801</v>
      </c>
      <c r="BJ220" s="14">
        <f t="shared" si="317"/>
        <v>162.73257167523801</v>
      </c>
      <c r="BK220" s="14">
        <f t="shared" si="317"/>
        <v>164.3170942414489</v>
      </c>
      <c r="BL220" s="14">
        <f t="shared" si="317"/>
        <v>167.76834224144892</v>
      </c>
      <c r="BM220" s="14">
        <f t="shared" si="317"/>
        <v>169.00120224144894</v>
      </c>
      <c r="BN220" s="14">
        <f t="shared" si="317"/>
        <v>3836.0833895164633</v>
      </c>
      <c r="BO220" s="14">
        <f t="shared" si="317"/>
        <v>169.18456326966987</v>
      </c>
      <c r="BP220" s="14">
        <f t="shared" si="317"/>
        <v>169.99599326966987</v>
      </c>
      <c r="BQ220" s="14">
        <f t="shared" si="317"/>
        <v>169.18235833966986</v>
      </c>
      <c r="BR220" s="14">
        <f t="shared" si="317"/>
        <v>169.83150233966984</v>
      </c>
      <c r="BS220" s="14">
        <f t="shared" si="317"/>
        <v>169.18235833966986</v>
      </c>
      <c r="BT220" s="98"/>
      <c r="BU220" s="14">
        <f t="shared" si="304"/>
        <v>480.99294077571403</v>
      </c>
      <c r="BV220" s="14">
        <f t="shared" si="305"/>
        <v>501.08663872434676</v>
      </c>
      <c r="BW220" s="14">
        <f t="shared" si="306"/>
        <v>4175.263946055803</v>
      </c>
      <c r="BX220" s="14">
        <f t="shared" si="307"/>
        <v>508.19621901900956</v>
      </c>
      <c r="BY220" s="85">
        <f t="shared" si="314"/>
        <v>472.12831204790615</v>
      </c>
      <c r="CA220" s="14">
        <f>(CA201+CA206)</f>
        <v>2106.3516487752768</v>
      </c>
      <c r="CB220" s="14">
        <f>(CB201+CB206)</f>
        <v>436.35863996003775</v>
      </c>
      <c r="CC220" s="14">
        <f>(CC201+CC206)</f>
        <v>0</v>
      </c>
    </row>
    <row r="221" spans="1:81" s="80" customFormat="1" ht="15" customHeight="1" outlineLevel="1" x14ac:dyDescent="0.3">
      <c r="A221" s="78" t="str">
        <f>_xll.DIMNM(pAccounts,_xll.DIMIX(pAccounts,$F221))</f>
        <v/>
      </c>
      <c r="B221" s="78"/>
      <c r="C221" s="78"/>
      <c r="D221" s="78"/>
      <c r="E221" s="17">
        <v>211</v>
      </c>
      <c r="F221" s="79" t="s">
        <v>320</v>
      </c>
      <c r="G221" s="198">
        <f>((G202+G207)+G211)</f>
        <v>180.98</v>
      </c>
      <c r="H221" s="198">
        <f>((H202+H207)+H211)</f>
        <v>172.99</v>
      </c>
      <c r="I221" s="198">
        <f>((I202+I207)+I211)</f>
        <v>189.51999999999998</v>
      </c>
      <c r="J221" s="196"/>
      <c r="K221" s="197">
        <f>((K202+K207)+K211)</f>
        <v>185.29999999999998</v>
      </c>
      <c r="L221" s="198">
        <f>((L202+L207)+L211)</f>
        <v>1170.152349873473</v>
      </c>
      <c r="M221" s="198">
        <f>((M202+M207)+M211)</f>
        <v>142.87</v>
      </c>
      <c r="N221" s="198">
        <f>(N202+N207)</f>
        <v>-919.33868818633755</v>
      </c>
      <c r="O221" s="196"/>
      <c r="P221" s="198">
        <f t="shared" si="308"/>
        <v>187.40999999999997</v>
      </c>
      <c r="Q221" s="198">
        <f t="shared" si="298"/>
        <v>187.40999999999997</v>
      </c>
      <c r="R221" s="198">
        <f t="shared" si="298"/>
        <v>0</v>
      </c>
      <c r="S221" s="198">
        <f>(S202+S207)</f>
        <v>0</v>
      </c>
      <c r="T221" s="198"/>
      <c r="U221" s="196"/>
      <c r="V221" s="195">
        <f t="shared" ref="V221:AG221" si="318">((V202+V207)+V211)</f>
        <v>189.51999999999998</v>
      </c>
      <c r="W221" s="195">
        <f t="shared" si="318"/>
        <v>185.29999999999998</v>
      </c>
      <c r="X221" s="195">
        <f t="shared" si="318"/>
        <v>0</v>
      </c>
      <c r="Y221" s="195">
        <f t="shared" si="318"/>
        <v>0</v>
      </c>
      <c r="Z221" s="195">
        <f t="shared" si="318"/>
        <v>0</v>
      </c>
      <c r="AA221" s="195">
        <f t="shared" si="318"/>
        <v>0</v>
      </c>
      <c r="AB221" s="195">
        <f t="shared" si="318"/>
        <v>0</v>
      </c>
      <c r="AC221" s="195">
        <f t="shared" si="318"/>
        <v>0</v>
      </c>
      <c r="AD221" s="195">
        <f t="shared" si="318"/>
        <v>0</v>
      </c>
      <c r="AE221" s="195">
        <f t="shared" si="318"/>
        <v>0</v>
      </c>
      <c r="AF221" s="195">
        <f t="shared" si="318"/>
        <v>0</v>
      </c>
      <c r="AG221" s="195">
        <f t="shared" si="318"/>
        <v>0</v>
      </c>
      <c r="AH221" s="199"/>
      <c r="AI221" s="198">
        <f t="shared" si="299"/>
        <v>124.93999999999998</v>
      </c>
      <c r="AJ221" s="198">
        <f t="shared" si="299"/>
        <v>0</v>
      </c>
      <c r="AK221" s="198">
        <f t="shared" si="299"/>
        <v>0</v>
      </c>
      <c r="AL221" s="198">
        <f t="shared" si="299"/>
        <v>0</v>
      </c>
      <c r="AM221" s="200">
        <f>((AM202+AM207)+AM211)</f>
        <v>31.235000000000003</v>
      </c>
      <c r="AN221" s="199"/>
      <c r="AO221" s="195">
        <f t="shared" ref="AO221:AZ221" si="319">((AO202+AO207)+AO211)</f>
        <v>125.47</v>
      </c>
      <c r="AP221" s="195">
        <f t="shared" si="319"/>
        <v>142.87</v>
      </c>
      <c r="AQ221" s="195">
        <f t="shared" si="319"/>
        <v>140.57999999999998</v>
      </c>
      <c r="AR221" s="195">
        <f t="shared" si="319"/>
        <v>151.39999999999998</v>
      </c>
      <c r="AS221" s="195">
        <f t="shared" si="319"/>
        <v>158.38</v>
      </c>
      <c r="AT221" s="195">
        <f t="shared" si="319"/>
        <v>159.22</v>
      </c>
      <c r="AU221" s="195">
        <f t="shared" si="319"/>
        <v>157.97</v>
      </c>
      <c r="AV221" s="195">
        <f t="shared" si="319"/>
        <v>163.94</v>
      </c>
      <c r="AW221" s="195">
        <f t="shared" si="319"/>
        <v>171.04000000000002</v>
      </c>
      <c r="AX221" s="195">
        <f t="shared" si="319"/>
        <v>174.97</v>
      </c>
      <c r="AY221" s="195">
        <f t="shared" si="319"/>
        <v>180.98</v>
      </c>
      <c r="AZ221" s="195">
        <f t="shared" si="319"/>
        <v>172.99</v>
      </c>
      <c r="BA221" s="199"/>
      <c r="BB221" s="198">
        <f t="shared" si="300"/>
        <v>408.92</v>
      </c>
      <c r="BC221" s="198">
        <f t="shared" si="301"/>
        <v>469</v>
      </c>
      <c r="BD221" s="198">
        <f t="shared" si="302"/>
        <v>492.95</v>
      </c>
      <c r="BE221" s="198">
        <f t="shared" si="303"/>
        <v>528.94000000000005</v>
      </c>
      <c r="BF221" s="200">
        <f>((BF202+BF207)+BF211)</f>
        <v>158.3175</v>
      </c>
      <c r="BG221" s="199"/>
      <c r="BH221" s="195">
        <f t="shared" ref="BH221:BS221" si="320">((BH202+BH207)+BH211)</f>
        <v>1167.876479441361</v>
      </c>
      <c r="BI221" s="195">
        <f t="shared" si="320"/>
        <v>1170.152349873473</v>
      </c>
      <c r="BJ221" s="195">
        <f t="shared" si="320"/>
        <v>1171.1305482797361</v>
      </c>
      <c r="BK221" s="195">
        <f t="shared" si="320"/>
        <v>1168.1385998154963</v>
      </c>
      <c r="BL221" s="195">
        <f t="shared" si="320"/>
        <v>1168.057320073327</v>
      </c>
      <c r="BM221" s="195">
        <f t="shared" si="320"/>
        <v>1169.06795317758</v>
      </c>
      <c r="BN221" s="195">
        <f t="shared" si="320"/>
        <v>1168.9162378322455</v>
      </c>
      <c r="BO221" s="195">
        <f t="shared" si="320"/>
        <v>1161.8462242985825</v>
      </c>
      <c r="BP221" s="195">
        <f t="shared" si="320"/>
        <v>1168.7864217996703</v>
      </c>
      <c r="BQ221" s="195">
        <f t="shared" si="320"/>
        <v>1161.6344954195847</v>
      </c>
      <c r="BR221" s="195">
        <f t="shared" si="320"/>
        <v>1163.5644818859216</v>
      </c>
      <c r="BS221" s="195">
        <f t="shared" si="320"/>
        <v>1161.5046793870094</v>
      </c>
      <c r="BT221" s="199"/>
      <c r="BU221" s="198">
        <f t="shared" si="304"/>
        <v>3509.1593775945703</v>
      </c>
      <c r="BV221" s="198">
        <f t="shared" si="305"/>
        <v>3505.2638730664034</v>
      </c>
      <c r="BW221" s="198">
        <f t="shared" si="306"/>
        <v>3499.5488839304981</v>
      </c>
      <c r="BX221" s="198">
        <f t="shared" si="307"/>
        <v>3486.7036566925162</v>
      </c>
      <c r="BY221" s="200">
        <f>((BY202+BY207)+BY211)</f>
        <v>1166.722982606999</v>
      </c>
      <c r="BZ221" s="196"/>
      <c r="CA221" s="195">
        <f>((CA202+CA207)+CA211)</f>
        <v>2702.8832975505529</v>
      </c>
      <c r="CB221" s="195">
        <f>((CB202+CB207)+CB211)</f>
        <v>529.23727992007548</v>
      </c>
      <c r="CC221" s="195">
        <f>((CC202+CC207)+CC211)</f>
        <v>0</v>
      </c>
    </row>
    <row r="222" spans="1:81" s="80" customFormat="1" ht="15" customHeight="1" outlineLevel="1" x14ac:dyDescent="0.3">
      <c r="A222" s="78" t="str">
        <f>_xll.DIMNM(pAccounts,_xll.DIMIX(pAccounts,$F222))</f>
        <v/>
      </c>
      <c r="B222" s="78"/>
      <c r="C222" s="78"/>
      <c r="D222" s="78"/>
      <c r="E222" s="17">
        <v>212</v>
      </c>
      <c r="F222" s="79" t="s">
        <v>321</v>
      </c>
      <c r="G222" s="198">
        <f>(((G203+G208)+G212)+G215)</f>
        <v>61.379999999999995</v>
      </c>
      <c r="H222" s="198">
        <f>(((H203+H208)+H212)+H215)</f>
        <v>62.290000000000006</v>
      </c>
      <c r="I222" s="198">
        <f>(((I203+I208)+I212)+I215)</f>
        <v>67.27000000000001</v>
      </c>
      <c r="J222" s="196"/>
      <c r="K222" s="197">
        <f>(((K203+K208)+K212)+K215)</f>
        <v>66.16</v>
      </c>
      <c r="L222" s="198">
        <f>(((L203+L208)+L212)+L215)</f>
        <v>1624.9333679673621</v>
      </c>
      <c r="M222" s="198">
        <f>(((M203+M208)+M212)+M215)</f>
        <v>50.893258046885919</v>
      </c>
      <c r="N222" s="198">
        <f>(N203+N208)</f>
        <v>-1.3174038962377335</v>
      </c>
      <c r="O222" s="196"/>
      <c r="P222" s="198">
        <f t="shared" si="308"/>
        <v>66.715000000000003</v>
      </c>
      <c r="Q222" s="198">
        <f t="shared" si="298"/>
        <v>66.715000000000003</v>
      </c>
      <c r="R222" s="198">
        <f t="shared" si="298"/>
        <v>0</v>
      </c>
      <c r="S222" s="198">
        <f>(S203+S208)</f>
        <v>0</v>
      </c>
      <c r="T222" s="198"/>
      <c r="U222" s="196"/>
      <c r="V222" s="195">
        <f t="shared" ref="V222:AG222" si="321">(((V203+V208)+V212)+V215)</f>
        <v>67.27000000000001</v>
      </c>
      <c r="W222" s="195">
        <f t="shared" si="321"/>
        <v>66.16</v>
      </c>
      <c r="X222" s="195">
        <f t="shared" si="321"/>
        <v>0</v>
      </c>
      <c r="Y222" s="195">
        <f t="shared" si="321"/>
        <v>0</v>
      </c>
      <c r="Z222" s="195">
        <f t="shared" si="321"/>
        <v>0</v>
      </c>
      <c r="AA222" s="195">
        <f t="shared" si="321"/>
        <v>0</v>
      </c>
      <c r="AB222" s="195">
        <f t="shared" si="321"/>
        <v>0</v>
      </c>
      <c r="AC222" s="195">
        <f t="shared" si="321"/>
        <v>0</v>
      </c>
      <c r="AD222" s="195">
        <f t="shared" si="321"/>
        <v>0</v>
      </c>
      <c r="AE222" s="195">
        <f t="shared" si="321"/>
        <v>0</v>
      </c>
      <c r="AF222" s="195">
        <f t="shared" si="321"/>
        <v>0</v>
      </c>
      <c r="AG222" s="195">
        <f t="shared" si="321"/>
        <v>0</v>
      </c>
      <c r="AH222" s="199"/>
      <c r="AI222" s="198">
        <f t="shared" si="299"/>
        <v>44.476666666666667</v>
      </c>
      <c r="AJ222" s="198">
        <f t="shared" si="299"/>
        <v>0</v>
      </c>
      <c r="AK222" s="198">
        <f t="shared" si="299"/>
        <v>0</v>
      </c>
      <c r="AL222" s="198">
        <f t="shared" si="299"/>
        <v>0</v>
      </c>
      <c r="AM222" s="200">
        <f>(((AM203+AM208)+AM212)+AM215)</f>
        <v>11.119166666666667</v>
      </c>
      <c r="AN222" s="199"/>
      <c r="AO222" s="195">
        <f t="shared" ref="AO222:AZ222" si="322">(((AO203+AO208)+AO212)+AO215)</f>
        <v>48.893258046885919</v>
      </c>
      <c r="AP222" s="195">
        <f t="shared" si="322"/>
        <v>50.893258046885919</v>
      </c>
      <c r="AQ222" s="195">
        <f t="shared" si="322"/>
        <v>52.643258046885919</v>
      </c>
      <c r="AR222" s="195">
        <f t="shared" si="322"/>
        <v>53.513258046885923</v>
      </c>
      <c r="AS222" s="195">
        <f t="shared" si="322"/>
        <v>57.223258046885917</v>
      </c>
      <c r="AT222" s="195">
        <f t="shared" si="322"/>
        <v>63.103258046885927</v>
      </c>
      <c r="AU222" s="195">
        <f t="shared" si="322"/>
        <v>60.2</v>
      </c>
      <c r="AV222" s="195">
        <f t="shared" si="322"/>
        <v>60.129999999999995</v>
      </c>
      <c r="AW222" s="195">
        <f t="shared" si="322"/>
        <v>63.160000000000011</v>
      </c>
      <c r="AX222" s="195">
        <f t="shared" si="322"/>
        <v>62.099999999999994</v>
      </c>
      <c r="AY222" s="195">
        <f t="shared" si="322"/>
        <v>61.379999999999995</v>
      </c>
      <c r="AZ222" s="195">
        <f t="shared" si="322"/>
        <v>62.290000000000006</v>
      </c>
      <c r="BA222" s="199"/>
      <c r="BB222" s="198">
        <f t="shared" si="300"/>
        <v>152.42977414065774</v>
      </c>
      <c r="BC222" s="198">
        <f t="shared" si="301"/>
        <v>173.83977414065777</v>
      </c>
      <c r="BD222" s="198">
        <f t="shared" si="302"/>
        <v>183.49</v>
      </c>
      <c r="BE222" s="198">
        <f t="shared" si="303"/>
        <v>185.76999999999998</v>
      </c>
      <c r="BF222" s="200">
        <f>(((BF203+BF208)+BF212)+BF215)</f>
        <v>57.960795690109627</v>
      </c>
      <c r="BG222" s="199"/>
      <c r="BH222" s="195">
        <f t="shared" ref="BH222:BS222" si="323">(((BH203+BH208)+BH212)+BH215)</f>
        <v>1606.0163483399663</v>
      </c>
      <c r="BI222" s="195">
        <f t="shared" si="323"/>
        <v>1624.9333679673621</v>
      </c>
      <c r="BJ222" s="195">
        <f t="shared" si="323"/>
        <v>2283.1468221440168</v>
      </c>
      <c r="BK222" s="195">
        <f t="shared" si="323"/>
        <v>2144.9908871486409</v>
      </c>
      <c r="BL222" s="195">
        <f t="shared" si="323"/>
        <v>2145.9908871486409</v>
      </c>
      <c r="BM222" s="195">
        <f t="shared" si="323"/>
        <v>2169.8837486462912</v>
      </c>
      <c r="BN222" s="195">
        <f t="shared" si="323"/>
        <v>2170.1594982468814</v>
      </c>
      <c r="BO222" s="195">
        <f t="shared" si="323"/>
        <v>2169.1697092816321</v>
      </c>
      <c r="BP222" s="195">
        <f t="shared" si="323"/>
        <v>2170.1597092816323</v>
      </c>
      <c r="BQ222" s="195">
        <f t="shared" si="323"/>
        <v>2169.1599203163832</v>
      </c>
      <c r="BR222" s="195">
        <f t="shared" si="323"/>
        <v>2171.1701313511344</v>
      </c>
      <c r="BS222" s="195">
        <f t="shared" si="323"/>
        <v>2169.1601313511346</v>
      </c>
      <c r="BT222" s="199"/>
      <c r="BU222" s="198">
        <f t="shared" si="304"/>
        <v>5514.0965384513456</v>
      </c>
      <c r="BV222" s="198">
        <f t="shared" si="305"/>
        <v>6460.8655229435735</v>
      </c>
      <c r="BW222" s="198">
        <f t="shared" si="306"/>
        <v>6509.4889168101454</v>
      </c>
      <c r="BX222" s="198">
        <f t="shared" si="307"/>
        <v>6509.4901830186518</v>
      </c>
      <c r="BY222" s="200">
        <f>(((BY203+BY208)+BY212)+BY215)</f>
        <v>2082.8284301019771</v>
      </c>
      <c r="BZ222" s="196"/>
      <c r="CA222" s="195">
        <f>(((CA203+CA208)+CA212)+CA215)</f>
        <v>3299.4149463258291</v>
      </c>
      <c r="CB222" s="195">
        <f>(((CB203+CB208)+CB212)+CB215)</f>
        <v>622.11591988011321</v>
      </c>
      <c r="CC222" s="195">
        <f>(((CC203+CC208)+CC212)+CC215)</f>
        <v>0</v>
      </c>
    </row>
    <row r="223" spans="1:81" s="80" customFormat="1" ht="15" customHeight="1" outlineLevel="1" x14ac:dyDescent="0.3">
      <c r="A223" s="78" t="str">
        <f>_xll.DIMNM(pAccounts,_xll.DIMIX(pAccounts,$F223))</f>
        <v/>
      </c>
      <c r="B223" s="78"/>
      <c r="C223" s="78"/>
      <c r="D223" s="78"/>
      <c r="E223" s="17">
        <v>213</v>
      </c>
      <c r="F223" s="79" t="s">
        <v>322</v>
      </c>
      <c r="G223" s="198">
        <f>((G204+G209)+G213)</f>
        <v>13</v>
      </c>
      <c r="H223" s="198">
        <f>((H204+H209)+H213)</f>
        <v>12</v>
      </c>
      <c r="I223" s="198">
        <f>((I204+I209)+I213)</f>
        <v>13</v>
      </c>
      <c r="J223" s="196"/>
      <c r="K223" s="197">
        <f>((K204+K209)+K213)</f>
        <v>14</v>
      </c>
      <c r="L223" s="198">
        <f>((L204+L209)+L213)</f>
        <v>523.64367988329286</v>
      </c>
      <c r="M223" s="198">
        <f>((M204+M209)+M213)</f>
        <v>13</v>
      </c>
      <c r="N223" s="198">
        <f>(N204+N209)</f>
        <v>-509.64367988329286</v>
      </c>
      <c r="O223" s="196"/>
      <c r="P223" s="198">
        <f t="shared" si="308"/>
        <v>13.5</v>
      </c>
      <c r="Q223" s="198">
        <f t="shared" si="298"/>
        <v>13.5</v>
      </c>
      <c r="R223" s="198">
        <f t="shared" si="298"/>
        <v>0</v>
      </c>
      <c r="S223" s="198">
        <f>(S204+S209)</f>
        <v>0</v>
      </c>
      <c r="T223" s="198"/>
      <c r="U223" s="196"/>
      <c r="V223" s="195">
        <f t="shared" ref="V223:AG223" si="324">((V204+V209)+V213)</f>
        <v>13</v>
      </c>
      <c r="W223" s="195">
        <f t="shared" si="324"/>
        <v>14</v>
      </c>
      <c r="X223" s="195">
        <f t="shared" si="324"/>
        <v>0</v>
      </c>
      <c r="Y223" s="195">
        <f t="shared" si="324"/>
        <v>0</v>
      </c>
      <c r="Z223" s="195">
        <f t="shared" si="324"/>
        <v>0</v>
      </c>
      <c r="AA223" s="195">
        <f t="shared" si="324"/>
        <v>0</v>
      </c>
      <c r="AB223" s="195">
        <f t="shared" si="324"/>
        <v>0</v>
      </c>
      <c r="AC223" s="195">
        <f t="shared" si="324"/>
        <v>0</v>
      </c>
      <c r="AD223" s="195">
        <f t="shared" si="324"/>
        <v>0</v>
      </c>
      <c r="AE223" s="195">
        <f t="shared" si="324"/>
        <v>0</v>
      </c>
      <c r="AF223" s="195">
        <f t="shared" si="324"/>
        <v>0</v>
      </c>
      <c r="AG223" s="195">
        <f t="shared" si="324"/>
        <v>0</v>
      </c>
      <c r="AH223" s="199"/>
      <c r="AI223" s="198">
        <f t="shared" si="299"/>
        <v>9</v>
      </c>
      <c r="AJ223" s="198">
        <f t="shared" si="299"/>
        <v>0</v>
      </c>
      <c r="AK223" s="198">
        <f t="shared" si="299"/>
        <v>0</v>
      </c>
      <c r="AL223" s="198">
        <f t="shared" si="299"/>
        <v>0</v>
      </c>
      <c r="AM223" s="200">
        <f>((AM204+AM209)+AM213)</f>
        <v>2.25</v>
      </c>
      <c r="AN223" s="199"/>
      <c r="AO223" s="195">
        <f t="shared" ref="AO223:AZ223" si="325">((AO204+AO209)+AO213)</f>
        <v>12</v>
      </c>
      <c r="AP223" s="195">
        <f t="shared" si="325"/>
        <v>13</v>
      </c>
      <c r="AQ223" s="195">
        <f t="shared" si="325"/>
        <v>16</v>
      </c>
      <c r="AR223" s="195">
        <f t="shared" si="325"/>
        <v>15</v>
      </c>
      <c r="AS223" s="195">
        <f t="shared" si="325"/>
        <v>15</v>
      </c>
      <c r="AT223" s="195">
        <f t="shared" si="325"/>
        <v>16.55</v>
      </c>
      <c r="AU223" s="195">
        <f t="shared" si="325"/>
        <v>15</v>
      </c>
      <c r="AV223" s="195">
        <f t="shared" si="325"/>
        <v>15</v>
      </c>
      <c r="AW223" s="195">
        <f t="shared" si="325"/>
        <v>15</v>
      </c>
      <c r="AX223" s="195">
        <f t="shared" si="325"/>
        <v>15</v>
      </c>
      <c r="AY223" s="195">
        <f t="shared" si="325"/>
        <v>13</v>
      </c>
      <c r="AZ223" s="195">
        <f t="shared" si="325"/>
        <v>12</v>
      </c>
      <c r="BA223" s="199"/>
      <c r="BB223" s="198">
        <f t="shared" si="300"/>
        <v>41</v>
      </c>
      <c r="BC223" s="198">
        <f t="shared" si="301"/>
        <v>46.55</v>
      </c>
      <c r="BD223" s="198">
        <f t="shared" si="302"/>
        <v>45</v>
      </c>
      <c r="BE223" s="198">
        <f t="shared" si="303"/>
        <v>40</v>
      </c>
      <c r="BF223" s="200">
        <f>((BF204+BF209)+BF213)</f>
        <v>14.379166666666668</v>
      </c>
      <c r="BG223" s="199"/>
      <c r="BH223" s="195">
        <f t="shared" ref="BH223:BS223" si="326">((BH204+BH209)+BH213)</f>
        <v>527.51461665374791</v>
      </c>
      <c r="BI223" s="195">
        <f t="shared" si="326"/>
        <v>523.64367988329286</v>
      </c>
      <c r="BJ223" s="195">
        <f t="shared" si="326"/>
        <v>581.65024724185002</v>
      </c>
      <c r="BK223" s="195">
        <f t="shared" si="326"/>
        <v>531.09222240422719</v>
      </c>
      <c r="BL223" s="195">
        <f t="shared" si="326"/>
        <v>532.10243343897821</v>
      </c>
      <c r="BM223" s="195">
        <f t="shared" si="326"/>
        <v>532.09243343897822</v>
      </c>
      <c r="BN223" s="195">
        <f t="shared" si="326"/>
        <v>532.10264447372936</v>
      </c>
      <c r="BO223" s="195">
        <f t="shared" si="326"/>
        <v>531.10285550848039</v>
      </c>
      <c r="BP223" s="195">
        <f t="shared" si="326"/>
        <v>532.10306654323142</v>
      </c>
      <c r="BQ223" s="195">
        <f t="shared" si="326"/>
        <v>531.10327757798245</v>
      </c>
      <c r="BR223" s="195">
        <f t="shared" si="326"/>
        <v>533.021575766311</v>
      </c>
      <c r="BS223" s="195">
        <f t="shared" si="326"/>
        <v>531.02178680106204</v>
      </c>
      <c r="BT223" s="199"/>
      <c r="BU223" s="198">
        <f t="shared" si="304"/>
        <v>1632.8085437788909</v>
      </c>
      <c r="BV223" s="198">
        <f t="shared" si="305"/>
        <v>1595.2870892821838</v>
      </c>
      <c r="BW223" s="198">
        <f t="shared" si="306"/>
        <v>1595.3085665254412</v>
      </c>
      <c r="BX223" s="198">
        <f t="shared" si="307"/>
        <v>1595.1466401453556</v>
      </c>
      <c r="BY223" s="200">
        <f>((BY204+BY209)+BY213)</f>
        <v>534.87923664432265</v>
      </c>
      <c r="BZ223" s="196"/>
      <c r="CA223" s="195">
        <f>((CA204+CA209)+CA213)</f>
        <v>2702.8832975505529</v>
      </c>
      <c r="CB223" s="195">
        <f>((CB204+CB209)+CB213)</f>
        <v>529.23727992007548</v>
      </c>
      <c r="CC223" s="195">
        <f>((CC204+CC209)+CC213)</f>
        <v>0</v>
      </c>
    </row>
    <row r="224" spans="1:81" s="80" customFormat="1" ht="15" customHeight="1" outlineLevel="1" x14ac:dyDescent="0.3">
      <c r="A224" s="78" t="str">
        <f>_xll.DIMNM(pAccounts,_xll.DIMIX(pAccounts,$F224))</f>
        <v/>
      </c>
      <c r="B224" s="78"/>
      <c r="C224" s="78"/>
      <c r="D224" s="78"/>
      <c r="E224" s="17">
        <v>214</v>
      </c>
      <c r="F224" s="79" t="s">
        <v>47</v>
      </c>
      <c r="G224" s="198">
        <f>((((((G205+G210)+G214)+G218)+G219)+G217)+G216)</f>
        <v>40.015994806270093</v>
      </c>
      <c r="H224" s="198">
        <f>((((((H205+H210)+H214)+H218)+H219)+H217)+H216)</f>
        <v>44.007949634401648</v>
      </c>
      <c r="I224" s="198">
        <f>((((((I205+I210)+I214)+I218)+I219)+I217)+I216)</f>
        <v>41.82</v>
      </c>
      <c r="J224" s="196"/>
      <c r="K224" s="197">
        <f>((((((K205+K210)+K214)+K218)+K219)+K217)+K216)</f>
        <v>42.81</v>
      </c>
      <c r="L224" s="198">
        <f>((((((L205+L210)+L214)+L218)+L219)+L217)+L216)</f>
        <v>406.83017870593255</v>
      </c>
      <c r="M224" s="198">
        <f>((((((M205+M210)+M214)+M218)+M219)+M217)+M216)</f>
        <v>40.812606437508741</v>
      </c>
      <c r="N224" s="198">
        <f>(N205+N210)</f>
        <v>0.70999999999999908</v>
      </c>
      <c r="O224" s="196"/>
      <c r="P224" s="198">
        <f t="shared" si="308"/>
        <v>42.314999999999998</v>
      </c>
      <c r="Q224" s="198">
        <f t="shared" si="298"/>
        <v>42.314999999999998</v>
      </c>
      <c r="R224" s="198">
        <f t="shared" si="298"/>
        <v>0</v>
      </c>
      <c r="S224" s="198">
        <f>(S205+S210)</f>
        <v>0</v>
      </c>
      <c r="T224" s="198"/>
      <c r="U224" s="196"/>
      <c r="V224" s="195">
        <f t="shared" ref="V224:AG224" si="327">((((((V205+V210)+V214)+V218)+V219)+V217)+V216)</f>
        <v>41.82</v>
      </c>
      <c r="W224" s="195">
        <f t="shared" si="327"/>
        <v>42.81</v>
      </c>
      <c r="X224" s="195">
        <f t="shared" si="327"/>
        <v>0</v>
      </c>
      <c r="Y224" s="195">
        <f t="shared" si="327"/>
        <v>0</v>
      </c>
      <c r="Z224" s="195">
        <f t="shared" si="327"/>
        <v>0</v>
      </c>
      <c r="AA224" s="195">
        <f t="shared" si="327"/>
        <v>0</v>
      </c>
      <c r="AB224" s="195">
        <f t="shared" si="327"/>
        <v>0</v>
      </c>
      <c r="AC224" s="195">
        <f t="shared" si="327"/>
        <v>0</v>
      </c>
      <c r="AD224" s="195">
        <f t="shared" si="327"/>
        <v>0</v>
      </c>
      <c r="AE224" s="195">
        <f t="shared" si="327"/>
        <v>0</v>
      </c>
      <c r="AF224" s="195">
        <f t="shared" si="327"/>
        <v>0</v>
      </c>
      <c r="AG224" s="195">
        <f t="shared" si="327"/>
        <v>0</v>
      </c>
      <c r="AH224" s="199"/>
      <c r="AI224" s="198">
        <f t="shared" si="299"/>
        <v>28.209999999999997</v>
      </c>
      <c r="AJ224" s="198">
        <f t="shared" si="299"/>
        <v>0</v>
      </c>
      <c r="AK224" s="198">
        <f t="shared" si="299"/>
        <v>0</v>
      </c>
      <c r="AL224" s="198">
        <f t="shared" si="299"/>
        <v>0</v>
      </c>
      <c r="AM224" s="200">
        <f>((((((AM205+AM210)+AM214)+AM218)+AM219)+AM217)+AM216)</f>
        <v>7.0525000000000002</v>
      </c>
      <c r="AN224" s="199"/>
      <c r="AO224" s="195">
        <f t="shared" ref="AO224:AZ224" si="328">((((((AO205+AO210)+AO214)+AO218)+AO219)+AO217)+AO216)</f>
        <v>42.812606437508741</v>
      </c>
      <c r="AP224" s="195">
        <f t="shared" si="328"/>
        <v>40.812606437508741</v>
      </c>
      <c r="AQ224" s="195">
        <f t="shared" si="328"/>
        <v>39.812606437508741</v>
      </c>
      <c r="AR224" s="195">
        <f t="shared" si="328"/>
        <v>39.812606437508741</v>
      </c>
      <c r="AS224" s="195">
        <f t="shared" si="328"/>
        <v>39.812606437508741</v>
      </c>
      <c r="AT224" s="195">
        <f t="shared" si="328"/>
        <v>39.812606437508741</v>
      </c>
      <c r="AU224" s="195">
        <f t="shared" si="328"/>
        <v>34.551433540629802</v>
      </c>
      <c r="AV224" s="195">
        <f t="shared" si="328"/>
        <v>35.522085150006987</v>
      </c>
      <c r="AW224" s="195">
        <f t="shared" si="328"/>
        <v>36.002085150006991</v>
      </c>
      <c r="AX224" s="195">
        <f t="shared" si="328"/>
        <v>40.985343196892913</v>
      </c>
      <c r="AY224" s="195">
        <f t="shared" si="328"/>
        <v>40.015994806270093</v>
      </c>
      <c r="AZ224" s="195">
        <f t="shared" si="328"/>
        <v>44.007949634401648</v>
      </c>
      <c r="BA224" s="199"/>
      <c r="BB224" s="198">
        <f t="shared" si="300"/>
        <v>123.43781931252622</v>
      </c>
      <c r="BC224" s="198">
        <f t="shared" si="301"/>
        <v>119.43781931252622</v>
      </c>
      <c r="BD224" s="198">
        <f t="shared" si="302"/>
        <v>106.07560384064378</v>
      </c>
      <c r="BE224" s="198">
        <f t="shared" si="303"/>
        <v>125.00928763756465</v>
      </c>
      <c r="BF224" s="200">
        <f>((((((BF205+BF210)+BF214)+BF218)+BF219)+BF217)+BF216)</f>
        <v>39.496710841938402</v>
      </c>
      <c r="BG224" s="199"/>
      <c r="BH224" s="195">
        <f t="shared" ref="BH224:BS224" si="329">((((((BH205+BH210)+BH214)+BH218)+BH219)+BH217)+BH216)</f>
        <v>399.44400275338171</v>
      </c>
      <c r="BI224" s="195">
        <f t="shared" si="329"/>
        <v>406.83017870593255</v>
      </c>
      <c r="BJ224" s="195">
        <f t="shared" si="329"/>
        <v>426.01654384769529</v>
      </c>
      <c r="BK224" s="195">
        <f t="shared" si="329"/>
        <v>407.65864569188301</v>
      </c>
      <c r="BL224" s="195">
        <f t="shared" si="329"/>
        <v>440.42393998289401</v>
      </c>
      <c r="BM224" s="195">
        <f t="shared" si="329"/>
        <v>440.42393998289401</v>
      </c>
      <c r="BN224" s="195">
        <f t="shared" si="329"/>
        <v>67384.883700509614</v>
      </c>
      <c r="BO224" s="195">
        <f t="shared" si="329"/>
        <v>444.46448243760915</v>
      </c>
      <c r="BP224" s="195">
        <f t="shared" si="329"/>
        <v>445.46448243760915</v>
      </c>
      <c r="BQ224" s="195">
        <f t="shared" si="329"/>
        <v>444.46448243760915</v>
      </c>
      <c r="BR224" s="195">
        <f t="shared" si="329"/>
        <v>446.46448243760915</v>
      </c>
      <c r="BS224" s="195">
        <f t="shared" si="329"/>
        <v>444.46448243760915</v>
      </c>
      <c r="BT224" s="199"/>
      <c r="BU224" s="198">
        <f t="shared" si="304"/>
        <v>1232.2907253070096</v>
      </c>
      <c r="BV224" s="198">
        <f t="shared" si="305"/>
        <v>1288.5065256576709</v>
      </c>
      <c r="BW224" s="198">
        <f t="shared" si="306"/>
        <v>68274.812665384845</v>
      </c>
      <c r="BX224" s="198">
        <f t="shared" si="307"/>
        <v>1335.3934473128274</v>
      </c>
      <c r="BY224" s="200">
        <f>((((((BY205+BY210)+BY214)+BY218)+BY219)+BY217)+BY216)</f>
        <v>6010.9169469718645</v>
      </c>
      <c r="BZ224" s="196"/>
      <c r="CA224" s="195">
        <f>((((((CA205+CA210)+CA214)+CA218)+CA219)+CA217)+CA216)</f>
        <v>5089.0098926516575</v>
      </c>
      <c r="CB224" s="195">
        <f>((((((CB205+CB210)+CB214)+CB218)+CB219)+CB217)+CB216)</f>
        <v>900.7518397602264</v>
      </c>
      <c r="CC224" s="195">
        <f>((((((CC205+CC210)+CC214)+CC218)+CC219)+CC217)+CC216)</f>
        <v>0</v>
      </c>
    </row>
    <row r="225" spans="1:81" s="80" customFormat="1" ht="15" customHeight="1" x14ac:dyDescent="0.3">
      <c r="A225" s="78" t="str">
        <f>_xll.DIMNM(pAccounts,_xll.DIMIX(pAccounts,$F225))</f>
        <v/>
      </c>
      <c r="E225" s="17">
        <v>215</v>
      </c>
      <c r="G225" s="82"/>
      <c r="H225" s="82"/>
      <c r="I225" s="82"/>
      <c r="K225" s="81"/>
      <c r="L225" s="82"/>
      <c r="M225" s="82"/>
      <c r="N225" s="82"/>
      <c r="P225" s="82"/>
      <c r="Q225" s="82"/>
      <c r="R225" s="82"/>
      <c r="S225" s="82"/>
      <c r="T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98"/>
      <c r="AI225" s="82"/>
      <c r="AJ225" s="82"/>
      <c r="AK225" s="82"/>
      <c r="AL225" s="82"/>
      <c r="AM225" s="83"/>
      <c r="AN225" s="98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98"/>
      <c r="BB225" s="82"/>
      <c r="BC225" s="82"/>
      <c r="BD225" s="82"/>
      <c r="BE225" s="82"/>
      <c r="BF225" s="83"/>
      <c r="BG225" s="98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98"/>
      <c r="BU225" s="82"/>
      <c r="BV225" s="82"/>
      <c r="BW225" s="82"/>
      <c r="BX225" s="82"/>
      <c r="BY225" s="83"/>
      <c r="CA225" s="82"/>
      <c r="CB225" s="82"/>
      <c r="CC225" s="82"/>
    </row>
    <row r="226" spans="1:81" s="18" customFormat="1" ht="15" customHeight="1" x14ac:dyDescent="0.3">
      <c r="A226" s="67" t="str">
        <f>_xll.DIMNM(pAccounts,_xll.DIMIX(pAccounts,$F226))</f>
        <v/>
      </c>
      <c r="E226" s="17">
        <v>216</v>
      </c>
      <c r="F226" s="91" t="s">
        <v>323</v>
      </c>
      <c r="G226" s="15">
        <f t="shared" ref="G226:I230" si="330">IFERROR((G$12/G220),0)</f>
        <v>138.90129018545861</v>
      </c>
      <c r="H226" s="15">
        <f t="shared" si="330"/>
        <v>146.7388250311995</v>
      </c>
      <c r="I226" s="15">
        <f t="shared" si="330"/>
        <v>147.59196056124381</v>
      </c>
      <c r="K226" s="1">
        <f t="shared" ref="K226:N230" si="331">IFERROR((K$12/K220),0)</f>
        <v>137.25327371446821</v>
      </c>
      <c r="L226" s="15">
        <f t="shared" si="331"/>
        <v>99.313026667918507</v>
      </c>
      <c r="M226" s="15">
        <f t="shared" si="331"/>
        <v>157.31881444951162</v>
      </c>
      <c r="N226" s="15">
        <f t="shared" si="331"/>
        <v>177.38361293781659</v>
      </c>
      <c r="P226" s="15">
        <f t="shared" si="308"/>
        <v>142.42261713785601</v>
      </c>
      <c r="Q226" s="15">
        <f t="shared" si="298"/>
        <v>142.42261713785601</v>
      </c>
      <c r="R226" s="15">
        <f t="shared" si="298"/>
        <v>0</v>
      </c>
      <c r="S226" s="15">
        <f t="shared" ref="S226:S230" si="332">IFERROR((S$12/S220),0)</f>
        <v>0</v>
      </c>
      <c r="T226" s="15"/>
      <c r="V226" s="15">
        <f t="shared" ref="V226:AG230" si="333">IFERROR((V$12/V220),0)</f>
        <v>147.59196056124381</v>
      </c>
      <c r="W226" s="15">
        <f t="shared" si="333"/>
        <v>137.25327371446821</v>
      </c>
      <c r="X226" s="15">
        <f t="shared" si="333"/>
        <v>0</v>
      </c>
      <c r="Y226" s="15">
        <f t="shared" si="333"/>
        <v>0</v>
      </c>
      <c r="Z226" s="15">
        <f t="shared" si="333"/>
        <v>0</v>
      </c>
      <c r="AA226" s="15">
        <f t="shared" si="333"/>
        <v>0</v>
      </c>
      <c r="AB226" s="15">
        <f t="shared" si="333"/>
        <v>0</v>
      </c>
      <c r="AC226" s="15">
        <f t="shared" si="333"/>
        <v>0</v>
      </c>
      <c r="AD226" s="15">
        <f t="shared" si="333"/>
        <v>0</v>
      </c>
      <c r="AE226" s="15">
        <f t="shared" si="333"/>
        <v>0</v>
      </c>
      <c r="AF226" s="15">
        <f t="shared" si="333"/>
        <v>0</v>
      </c>
      <c r="AG226" s="15">
        <f t="shared" si="333"/>
        <v>0</v>
      </c>
      <c r="AH226" s="35"/>
      <c r="AI226" s="15">
        <f>AVERAGEIF(V$7:AG$7,AI$8,V226:AG226)</f>
        <v>94.948411425237339</v>
      </c>
      <c r="AJ226" s="15">
        <f>AVERAGEIF(W$7:AH$7,AJ$8,W226:AH226)</f>
        <v>0</v>
      </c>
      <c r="AK226" s="15">
        <f>AVERAGEIF(X$7:AI$7,AK$8,X226:AI226)</f>
        <v>0</v>
      </c>
      <c r="AL226" s="15">
        <f>AVERAGEIF(Y$7:AJ$7,AL$8,Y226:AJ226)</f>
        <v>0</v>
      </c>
      <c r="AM226" s="29">
        <f>IFERROR((AM$12/AM220),0)</f>
        <v>1709.4005146614986</v>
      </c>
      <c r="AN226" s="35"/>
      <c r="AO226" s="15">
        <f t="shared" ref="AO226:AZ230" si="334">IFERROR((AO$12/AO220),0)</f>
        <v>205.64786916929148</v>
      </c>
      <c r="AP226" s="15">
        <f t="shared" si="334"/>
        <v>157.31881444951162</v>
      </c>
      <c r="AQ226" s="15">
        <f t="shared" si="334"/>
        <v>187.05738495963135</v>
      </c>
      <c r="AR226" s="15">
        <f t="shared" si="334"/>
        <v>171.50535457374428</v>
      </c>
      <c r="AS226" s="15">
        <f t="shared" si="334"/>
        <v>162.833074947575</v>
      </c>
      <c r="AT226" s="15">
        <f t="shared" si="334"/>
        <v>153.4153264458088</v>
      </c>
      <c r="AU226" s="15">
        <f t="shared" si="334"/>
        <v>163.71985628341619</v>
      </c>
      <c r="AV226" s="15">
        <f t="shared" si="334"/>
        <v>155.82409143007109</v>
      </c>
      <c r="AW226" s="15">
        <f t="shared" si="334"/>
        <v>147.56117560450301</v>
      </c>
      <c r="AX226" s="15">
        <f t="shared" si="334"/>
        <v>126.91795975678721</v>
      </c>
      <c r="AY226" s="15">
        <f t="shared" si="334"/>
        <v>138.90129018545861</v>
      </c>
      <c r="AZ226" s="15">
        <f t="shared" si="334"/>
        <v>146.7388250311995</v>
      </c>
      <c r="BA226" s="35"/>
      <c r="BB226" s="15">
        <f>SUMIF(AO$7:AZ$7,BB$8,AO226:AZ226)</f>
        <v>550.02406857843448</v>
      </c>
      <c r="BC226" s="15">
        <f>SUMIF(AO$7:AZ$7,BC$8,AO226:AZ226)</f>
        <v>487.75375596712809</v>
      </c>
      <c r="BD226" s="15">
        <f>SUMIF(AO$7:AZ$7,BD$8,AO226:AZ226)</f>
        <v>467.10512331799032</v>
      </c>
      <c r="BE226" s="15">
        <f>SUMIF(AO$7:AZ$7,BE$8,AO226:AZ226)</f>
        <v>412.55807497344534</v>
      </c>
      <c r="BF226" s="29">
        <f>IFERROR((BF$12/BF220),0)</f>
        <v>1901.285668422579</v>
      </c>
      <c r="BG226" s="35"/>
      <c r="BH226" s="15">
        <f t="shared" ref="BH226:BS230" si="335">IFERROR((BH$12/BH220),0)</f>
        <v>106.46132299670643</v>
      </c>
      <c r="BI226" s="15">
        <f t="shared" si="335"/>
        <v>99.313026667918507</v>
      </c>
      <c r="BJ226" s="15">
        <f t="shared" si="335"/>
        <v>108.51975244945487</v>
      </c>
      <c r="BK226" s="15">
        <f t="shared" si="335"/>
        <v>119.62092862047366</v>
      </c>
      <c r="BL226" s="15">
        <f t="shared" si="335"/>
        <v>115.35490961505529</v>
      </c>
      <c r="BM226" s="15">
        <f t="shared" si="335"/>
        <v>114.05216962410849</v>
      </c>
      <c r="BN226" s="15">
        <f t="shared" si="335"/>
        <v>3.543406179891039</v>
      </c>
      <c r="BO226" s="15">
        <f t="shared" si="335"/>
        <v>131.79154649611732</v>
      </c>
      <c r="BP226" s="15">
        <f t="shared" si="335"/>
        <v>128.86881072266195</v>
      </c>
      <c r="BQ226" s="15">
        <f t="shared" si="335"/>
        <v>120.50111350652413</v>
      </c>
      <c r="BR226" s="15">
        <f t="shared" si="335"/>
        <v>114.93686648905346</v>
      </c>
      <c r="BS226" s="15">
        <f t="shared" si="335"/>
        <v>121.4930433733668</v>
      </c>
      <c r="BT226" s="35"/>
      <c r="BU226" s="15">
        <f>SUMIF(BH$7:BS$7,BU$8,BH226:BS226)</f>
        <v>314.29410211407981</v>
      </c>
      <c r="BV226" s="15">
        <f>SUMIF(BH$7:BS$7,BV$8,BH226:BS226)</f>
        <v>349.02800785963746</v>
      </c>
      <c r="BW226" s="15">
        <f>SUMIF(BH$7:BS$7,BW$8,BH226:BS226)</f>
        <v>264.20376339867028</v>
      </c>
      <c r="BX226" s="15">
        <f>SUMIF(BH$7:BS$7,BX$8,BH226:BS226)</f>
        <v>356.93102336894441</v>
      </c>
      <c r="BY226" s="29">
        <f>IFERROR((BY$12/BY220),0)</f>
        <v>480.66043541475528</v>
      </c>
      <c r="CA226" s="15">
        <f t="shared" ref="CA226:CC230" si="336">IFERROR((CA$12/CA220),0)</f>
        <v>186.13653623694114</v>
      </c>
      <c r="CB226" s="15">
        <f t="shared" si="336"/>
        <v>555.32990024488163</v>
      </c>
      <c r="CC226" s="15">
        <f t="shared" si="336"/>
        <v>0</v>
      </c>
    </row>
    <row r="227" spans="1:81" ht="15" customHeight="1" outlineLevel="1" x14ac:dyDescent="0.3">
      <c r="A227" s="17" t="str">
        <f>_xll.DIMNM(pAccounts,_xll.DIMIX(pAccounts,$F227))</f>
        <v/>
      </c>
      <c r="E227" s="17">
        <v>217</v>
      </c>
      <c r="F227" s="50" t="s">
        <v>320</v>
      </c>
      <c r="G227" s="201">
        <f t="shared" si="330"/>
        <v>230.40667477069292</v>
      </c>
      <c r="H227" s="201">
        <f t="shared" si="330"/>
        <v>251.18214925718249</v>
      </c>
      <c r="I227" s="201">
        <f t="shared" si="330"/>
        <v>246.43309413254539</v>
      </c>
      <c r="J227" s="68"/>
      <c r="K227" s="202">
        <f t="shared" si="331"/>
        <v>231.91581219643822</v>
      </c>
      <c r="L227" s="201">
        <f t="shared" si="331"/>
        <v>13.659420233244232</v>
      </c>
      <c r="M227" s="201">
        <f t="shared" si="331"/>
        <v>280.31077203051723</v>
      </c>
      <c r="N227" s="201">
        <f t="shared" si="331"/>
        <v>-29.358491775654951</v>
      </c>
      <c r="O227" s="68"/>
      <c r="P227" s="201">
        <f t="shared" ref="P227:P239" si="337">SUMIF($V$5:$AG$5,P$5,$V227:$AG227)</f>
        <v>478.34890632898362</v>
      </c>
      <c r="Q227" s="201">
        <f t="shared" ref="Q227:Q239" si="338">SUMIF($BH$5:$BS$5,Q$5,$BH227:$BS227)</f>
        <v>28.00028498651109</v>
      </c>
      <c r="R227" s="201">
        <f t="shared" ref="R227:R239" si="339">SUMIF($AO$5:$AZ$5,R$5,$AO227:$AZ227)</f>
        <v>658.39318216839888</v>
      </c>
      <c r="S227" s="201">
        <f t="shared" si="332"/>
        <v>0</v>
      </c>
      <c r="T227" s="201"/>
      <c r="U227" s="68"/>
      <c r="V227" s="201">
        <f t="shared" si="333"/>
        <v>246.43309413254539</v>
      </c>
      <c r="W227" s="201">
        <f t="shared" si="333"/>
        <v>231.91581219643822</v>
      </c>
      <c r="X227" s="201">
        <f t="shared" si="333"/>
        <v>0</v>
      </c>
      <c r="Y227" s="201">
        <f t="shared" si="333"/>
        <v>0</v>
      </c>
      <c r="Z227" s="201">
        <f t="shared" si="333"/>
        <v>0</v>
      </c>
      <c r="AA227" s="201">
        <f t="shared" si="333"/>
        <v>0</v>
      </c>
      <c r="AB227" s="201">
        <f t="shared" si="333"/>
        <v>0</v>
      </c>
      <c r="AC227" s="201">
        <f t="shared" si="333"/>
        <v>0</v>
      </c>
      <c r="AD227" s="201">
        <f t="shared" si="333"/>
        <v>0</v>
      </c>
      <c r="AE227" s="201">
        <f t="shared" si="333"/>
        <v>0</v>
      </c>
      <c r="AF227" s="201">
        <f t="shared" si="333"/>
        <v>0</v>
      </c>
      <c r="AG227" s="201">
        <f t="shared" si="333"/>
        <v>0</v>
      </c>
      <c r="AH227" s="72"/>
      <c r="AI227" s="201">
        <f>SUMIF(V$7:AG$7,AI$8,V227:AG227)</f>
        <v>478.34890632898362</v>
      </c>
      <c r="AJ227" s="201">
        <f>SUMIF(V$7:AG$7,AJ$8,V227:AG227)</f>
        <v>0</v>
      </c>
      <c r="AK227" s="201">
        <f>SUMIF(V$7:AG$7,AK$8,V227:AG227)</f>
        <v>0</v>
      </c>
      <c r="AL227" s="201">
        <f>SUMIF(V$7:AG$7,AL$8,V227:AG227)</f>
        <v>0</v>
      </c>
      <c r="AM227" s="203">
        <f>IFERROR((AM$12/AM221),0)</f>
        <v>2871.0741155754758</v>
      </c>
      <c r="AN227" s="72"/>
      <c r="AO227" s="201">
        <f t="shared" si="334"/>
        <v>378.0824101378816</v>
      </c>
      <c r="AP227" s="201">
        <f t="shared" si="334"/>
        <v>280.31077203051723</v>
      </c>
      <c r="AQ227" s="201">
        <f t="shared" si="334"/>
        <v>340.00569070991611</v>
      </c>
      <c r="AR227" s="201">
        <f t="shared" si="334"/>
        <v>301.30779392338184</v>
      </c>
      <c r="AS227" s="201">
        <f t="shared" si="334"/>
        <v>284.89708296502084</v>
      </c>
      <c r="AT227" s="201">
        <f t="shared" si="334"/>
        <v>275.38625800778794</v>
      </c>
      <c r="AU227" s="201">
        <f t="shared" si="334"/>
        <v>284.84522377666644</v>
      </c>
      <c r="AV227" s="201">
        <f t="shared" si="334"/>
        <v>268.25057948029769</v>
      </c>
      <c r="AW227" s="201">
        <f t="shared" si="334"/>
        <v>250.91791393826003</v>
      </c>
      <c r="AX227" s="201">
        <f t="shared" si="334"/>
        <v>216.07704177859063</v>
      </c>
      <c r="AY227" s="201">
        <f t="shared" si="334"/>
        <v>230.40667477069292</v>
      </c>
      <c r="AZ227" s="201">
        <f t="shared" si="334"/>
        <v>251.18214925718249</v>
      </c>
      <c r="BA227" s="72"/>
      <c r="BB227" s="201">
        <f>SUMIF(AO$7:AZ$7,BB$8,AO227:AZ227)</f>
        <v>998.39887287831493</v>
      </c>
      <c r="BC227" s="201">
        <f>SUMIF(AO$7:AZ$7,BC$8,AO227:AZ227)</f>
        <v>861.59113489619062</v>
      </c>
      <c r="BD227" s="201">
        <f>SUMIF(AO$7:AZ$7,BD$8,AO227:AZ227)</f>
        <v>804.01371719522422</v>
      </c>
      <c r="BE227" s="201">
        <f>SUMIF(AO$7:AZ$7,BE$8,AO227:AZ227)</f>
        <v>697.66586580646606</v>
      </c>
      <c r="BF227" s="203">
        <f>IFERROR((BF$12/BF221),0)</f>
        <v>3314.3524878803669</v>
      </c>
      <c r="BG227" s="72"/>
      <c r="BH227" s="201">
        <f t="shared" si="335"/>
        <v>14.340864753266857</v>
      </c>
      <c r="BI227" s="201">
        <f t="shared" si="335"/>
        <v>13.659420233244232</v>
      </c>
      <c r="BJ227" s="201">
        <f t="shared" si="335"/>
        <v>15.07918858371527</v>
      </c>
      <c r="BK227" s="201">
        <f t="shared" si="335"/>
        <v>16.82656784433334</v>
      </c>
      <c r="BL227" s="201">
        <f t="shared" si="335"/>
        <v>16.568452269375864</v>
      </c>
      <c r="BM227" s="201">
        <f t="shared" si="335"/>
        <v>16.487453729554211</v>
      </c>
      <c r="BN227" s="201">
        <f t="shared" si="335"/>
        <v>11.628550574502961</v>
      </c>
      <c r="BO227" s="201">
        <f t="shared" si="335"/>
        <v>19.19108981056505</v>
      </c>
      <c r="BP227" s="201">
        <f t="shared" si="335"/>
        <v>18.743528391224661</v>
      </c>
      <c r="BQ227" s="201">
        <f t="shared" si="335"/>
        <v>17.549980347498458</v>
      </c>
      <c r="BR227" s="201">
        <f t="shared" si="335"/>
        <v>16.775950979881987</v>
      </c>
      <c r="BS227" s="201">
        <f t="shared" si="335"/>
        <v>17.696424271504213</v>
      </c>
      <c r="BT227" s="72"/>
      <c r="BU227" s="201">
        <f>SUMIF(BH$7:BS$7,BU$8,BH227:BS227)</f>
        <v>43.079473570226362</v>
      </c>
      <c r="BV227" s="201">
        <f>SUMIF(BH$7:BS$7,BV$8,BH227:BS227)</f>
        <v>49.882473843263419</v>
      </c>
      <c r="BW227" s="201">
        <f>SUMIF(BH$7:BS$7,BW$8,BH227:BS227)</f>
        <v>49.56316877629267</v>
      </c>
      <c r="BX227" s="201">
        <f>SUMIF(BH$7:BS$7,BX$8,BH227:BS227)</f>
        <v>52.022355598884658</v>
      </c>
      <c r="BY227" s="203">
        <f>IFERROR((BY$12/BY221),0)</f>
        <v>194.50495398102623</v>
      </c>
      <c r="BZ227" s="68"/>
      <c r="CA227" s="201">
        <f t="shared" si="336"/>
        <v>145.05583735535552</v>
      </c>
      <c r="CB227" s="201">
        <f t="shared" si="336"/>
        <v>457.87212880505172</v>
      </c>
      <c r="CC227" s="201">
        <f t="shared" si="336"/>
        <v>0</v>
      </c>
    </row>
    <row r="228" spans="1:81" ht="15" customHeight="1" outlineLevel="1" x14ac:dyDescent="0.3">
      <c r="A228" s="17" t="str">
        <f>_xll.DIMNM(pAccounts,_xll.DIMIX(pAccounts,$F228))</f>
        <v/>
      </c>
      <c r="E228" s="17">
        <v>218</v>
      </c>
      <c r="F228" s="50" t="s">
        <v>321</v>
      </c>
      <c r="G228" s="201">
        <f t="shared" si="330"/>
        <v>679.35809710003264</v>
      </c>
      <c r="H228" s="201">
        <f t="shared" si="330"/>
        <v>697.57585487237111</v>
      </c>
      <c r="I228" s="201">
        <f t="shared" si="330"/>
        <v>694.27679500520276</v>
      </c>
      <c r="J228" s="68"/>
      <c r="K228" s="202">
        <f t="shared" si="331"/>
        <v>649.54655380894803</v>
      </c>
      <c r="L228" s="201">
        <f t="shared" si="331"/>
        <v>9.8364665277530587</v>
      </c>
      <c r="M228" s="201">
        <f t="shared" si="331"/>
        <v>786.90187142480409</v>
      </c>
      <c r="N228" s="201">
        <f t="shared" si="331"/>
        <v>-20487.564514754875</v>
      </c>
      <c r="O228" s="68"/>
      <c r="P228" s="201">
        <f t="shared" si="337"/>
        <v>1343.8233488141509</v>
      </c>
      <c r="Q228" s="201">
        <f t="shared" si="338"/>
        <v>20.2649772072998</v>
      </c>
      <c r="R228" s="201">
        <f t="shared" si="339"/>
        <v>1757.1378895381724</v>
      </c>
      <c r="S228" s="201">
        <f t="shared" si="332"/>
        <v>0</v>
      </c>
      <c r="T228" s="201"/>
      <c r="U228" s="68"/>
      <c r="V228" s="201">
        <f t="shared" si="333"/>
        <v>694.27679500520276</v>
      </c>
      <c r="W228" s="201">
        <f t="shared" si="333"/>
        <v>649.54655380894803</v>
      </c>
      <c r="X228" s="201">
        <f t="shared" si="333"/>
        <v>0</v>
      </c>
      <c r="Y228" s="201">
        <f t="shared" si="333"/>
        <v>0</v>
      </c>
      <c r="Z228" s="201">
        <f t="shared" si="333"/>
        <v>0</v>
      </c>
      <c r="AA228" s="201">
        <f t="shared" si="333"/>
        <v>0</v>
      </c>
      <c r="AB228" s="201">
        <f t="shared" si="333"/>
        <v>0</v>
      </c>
      <c r="AC228" s="201">
        <f t="shared" si="333"/>
        <v>0</v>
      </c>
      <c r="AD228" s="201">
        <f t="shared" si="333"/>
        <v>0</v>
      </c>
      <c r="AE228" s="201">
        <f t="shared" si="333"/>
        <v>0</v>
      </c>
      <c r="AF228" s="201">
        <f t="shared" si="333"/>
        <v>0</v>
      </c>
      <c r="AG228" s="201">
        <f t="shared" si="333"/>
        <v>0</v>
      </c>
      <c r="AH228" s="72"/>
      <c r="AI228" s="201">
        <f>SUMIF(V$7:AG$7,AI$8,V228:AG228)</f>
        <v>1343.8233488141509</v>
      </c>
      <c r="AJ228" s="201">
        <f>SUMIF(V$7:AG$7,AJ$8,V228:AG228)</f>
        <v>0</v>
      </c>
      <c r="AK228" s="201">
        <f>SUMIF(V$7:AG$7,AK$8,V228:AG228)</f>
        <v>0</v>
      </c>
      <c r="AL228" s="201">
        <f>SUMIF(V$7:AG$7,AL$8,V228:AG228)</f>
        <v>0</v>
      </c>
      <c r="AM228" s="203">
        <f>IFERROR((AM$12/AM222),0)</f>
        <v>8065.172749756427</v>
      </c>
      <c r="AN228" s="72"/>
      <c r="AO228" s="201">
        <f t="shared" si="334"/>
        <v>970.23601811336835</v>
      </c>
      <c r="AP228" s="201">
        <f t="shared" si="334"/>
        <v>786.90187142480409</v>
      </c>
      <c r="AQ228" s="201">
        <f t="shared" si="334"/>
        <v>907.96052093564265</v>
      </c>
      <c r="AR228" s="201">
        <f t="shared" si="334"/>
        <v>852.46164529977875</v>
      </c>
      <c r="AS228" s="201">
        <f t="shared" si="334"/>
        <v>788.52553210146232</v>
      </c>
      <c r="AT228" s="201">
        <f t="shared" si="334"/>
        <v>694.84526404994074</v>
      </c>
      <c r="AU228" s="201">
        <f t="shared" si="334"/>
        <v>747.45847176079735</v>
      </c>
      <c r="AV228" s="201">
        <f t="shared" si="334"/>
        <v>731.36537502078829</v>
      </c>
      <c r="AW228" s="201">
        <f t="shared" si="334"/>
        <v>679.49651678277382</v>
      </c>
      <c r="AX228" s="201">
        <f t="shared" si="334"/>
        <v>608.80837359098234</v>
      </c>
      <c r="AY228" s="201">
        <f t="shared" si="334"/>
        <v>679.35809710003264</v>
      </c>
      <c r="AZ228" s="201">
        <f t="shared" si="334"/>
        <v>697.57585487237111</v>
      </c>
      <c r="BA228" s="72"/>
      <c r="BB228" s="201">
        <f>SUMIF(AO$7:AZ$7,BB$8,AO228:AZ228)</f>
        <v>2665.098410473815</v>
      </c>
      <c r="BC228" s="201">
        <f>SUMIF(AO$7:AZ$7,BC$8,AO228:AZ228)</f>
        <v>2335.8324414511817</v>
      </c>
      <c r="BD228" s="201">
        <f>SUMIF(AO$7:AZ$7,BD$8,AO228:AZ228)</f>
        <v>2158.3203635643595</v>
      </c>
      <c r="BE228" s="201">
        <f>SUMIF(AO$7:AZ$7,BE$8,AO228:AZ228)</f>
        <v>1985.7423255633862</v>
      </c>
      <c r="BF228" s="203">
        <f>IFERROR((BF$12/BF222),0)</f>
        <v>9053.0158144384768</v>
      </c>
      <c r="BG228" s="72"/>
      <c r="BH228" s="201">
        <f t="shared" si="335"/>
        <v>10.428510679546742</v>
      </c>
      <c r="BI228" s="201">
        <f t="shared" si="335"/>
        <v>9.8364665277530587</v>
      </c>
      <c r="BJ228" s="201">
        <f t="shared" si="335"/>
        <v>7.7348062868232219</v>
      </c>
      <c r="BK228" s="201">
        <f t="shared" si="335"/>
        <v>9.1635649918814419</v>
      </c>
      <c r="BL228" s="201">
        <f t="shared" si="335"/>
        <v>9.0181659537445817</v>
      </c>
      <c r="BM228" s="201">
        <f t="shared" si="335"/>
        <v>8.8829430593896639</v>
      </c>
      <c r="BN228" s="201">
        <f t="shared" si="335"/>
        <v>6.2635034890157444</v>
      </c>
      <c r="BO228" s="201">
        <f t="shared" si="335"/>
        <v>10.279092106612612</v>
      </c>
      <c r="BP228" s="201">
        <f t="shared" si="335"/>
        <v>10.094732376877335</v>
      </c>
      <c r="BQ228" s="201">
        <f t="shared" si="335"/>
        <v>9.3984138166339068</v>
      </c>
      <c r="BR228" s="201">
        <f t="shared" si="335"/>
        <v>8.9904979937719709</v>
      </c>
      <c r="BS228" s="201">
        <f t="shared" si="335"/>
        <v>9.4757778841191147</v>
      </c>
      <c r="BT228" s="72"/>
      <c r="BU228" s="201">
        <f>SUMIF(BH$7:BS$7,BU$8,BH228:BS228)</f>
        <v>27.999783494123022</v>
      </c>
      <c r="BV228" s="201">
        <f>SUMIF(BH$7:BS$7,BV$8,BH228:BS228)</f>
        <v>27.064674005015686</v>
      </c>
      <c r="BW228" s="201">
        <f>SUMIF(BH$7:BS$7,BW$8,BH228:BS228)</f>
        <v>26.637327972505691</v>
      </c>
      <c r="BX228" s="201">
        <f>SUMIF(BH$7:BS$7,BX$8,BH228:BS228)</f>
        <v>27.864689694524994</v>
      </c>
      <c r="BY228" s="203">
        <f>IFERROR((BY$12/BY222),0)</f>
        <v>108.95443751431276</v>
      </c>
      <c r="BZ228" s="68"/>
      <c r="CA228" s="201">
        <f t="shared" si="336"/>
        <v>118.82985510403934</v>
      </c>
      <c r="CB228" s="201">
        <f t="shared" si="336"/>
        <v>389.51422436946734</v>
      </c>
      <c r="CC228" s="201">
        <f t="shared" si="336"/>
        <v>0</v>
      </c>
    </row>
    <row r="229" spans="1:81" ht="15" customHeight="1" outlineLevel="1" x14ac:dyDescent="0.3">
      <c r="A229" s="17" t="str">
        <f>_xll.DIMNM(pAccounts,_xll.DIMIX(pAccounts,$F229))</f>
        <v/>
      </c>
      <c r="E229" s="17">
        <v>219</v>
      </c>
      <c r="F229" s="50" t="s">
        <v>322</v>
      </c>
      <c r="G229" s="201">
        <f t="shared" si="330"/>
        <v>3207.6153846153848</v>
      </c>
      <c r="H229" s="201">
        <f t="shared" si="330"/>
        <v>3621</v>
      </c>
      <c r="I229" s="201">
        <f t="shared" si="330"/>
        <v>3592.6153846153848</v>
      </c>
      <c r="J229" s="68"/>
      <c r="K229" s="202">
        <f t="shared" si="331"/>
        <v>3069.5714285714284</v>
      </c>
      <c r="L229" s="201">
        <f t="shared" si="331"/>
        <v>30.523814757780229</v>
      </c>
      <c r="M229" s="201">
        <f t="shared" si="331"/>
        <v>3080.6153846153848</v>
      </c>
      <c r="N229" s="201">
        <f t="shared" si="331"/>
        <v>-52.959348622435058</v>
      </c>
      <c r="O229" s="68"/>
      <c r="P229" s="201">
        <f t="shared" si="337"/>
        <v>6662.1868131868132</v>
      </c>
      <c r="Q229" s="201">
        <f t="shared" si="338"/>
        <v>62.273377919521678</v>
      </c>
      <c r="R229" s="201">
        <f t="shared" si="339"/>
        <v>7033.7820512820508</v>
      </c>
      <c r="S229" s="201">
        <f t="shared" si="332"/>
        <v>0</v>
      </c>
      <c r="T229" s="201"/>
      <c r="U229" s="68"/>
      <c r="V229" s="201">
        <f t="shared" si="333"/>
        <v>3592.6153846153848</v>
      </c>
      <c r="W229" s="201">
        <f t="shared" si="333"/>
        <v>3069.5714285714284</v>
      </c>
      <c r="X229" s="201">
        <f t="shared" si="333"/>
        <v>0</v>
      </c>
      <c r="Y229" s="201">
        <f t="shared" si="333"/>
        <v>0</v>
      </c>
      <c r="Z229" s="201">
        <f t="shared" si="333"/>
        <v>0</v>
      </c>
      <c r="AA229" s="201">
        <f t="shared" si="333"/>
        <v>0</v>
      </c>
      <c r="AB229" s="201">
        <f t="shared" si="333"/>
        <v>0</v>
      </c>
      <c r="AC229" s="201">
        <f t="shared" si="333"/>
        <v>0</v>
      </c>
      <c r="AD229" s="201">
        <f t="shared" si="333"/>
        <v>0</v>
      </c>
      <c r="AE229" s="201">
        <f t="shared" si="333"/>
        <v>0</v>
      </c>
      <c r="AF229" s="201">
        <f t="shared" si="333"/>
        <v>0</v>
      </c>
      <c r="AG229" s="201">
        <f t="shared" si="333"/>
        <v>0</v>
      </c>
      <c r="AH229" s="72"/>
      <c r="AI229" s="201">
        <f>SUMIF(V$7:AG$7,AI$8,V229:AG229)</f>
        <v>6662.1868131868132</v>
      </c>
      <c r="AJ229" s="201">
        <f>SUMIF(V$7:AG$7,AJ$8,V229:AG229)</f>
        <v>0</v>
      </c>
      <c r="AK229" s="201">
        <f>SUMIF(V$7:AG$7,AK$8,V229:AG229)</f>
        <v>0</v>
      </c>
      <c r="AL229" s="201">
        <f>SUMIF(V$7:AG$7,AL$8,V229:AG229)</f>
        <v>0</v>
      </c>
      <c r="AM229" s="203">
        <f>IFERROR((AM$12/AM223),0)</f>
        <v>39856.888888888891</v>
      </c>
      <c r="AN229" s="72"/>
      <c r="AO229" s="201">
        <f t="shared" si="334"/>
        <v>3953.1666666666665</v>
      </c>
      <c r="AP229" s="201">
        <f t="shared" si="334"/>
        <v>3080.6153846153848</v>
      </c>
      <c r="AQ229" s="201">
        <f t="shared" si="334"/>
        <v>2987.375</v>
      </c>
      <c r="AR229" s="201">
        <f t="shared" si="334"/>
        <v>3041.2</v>
      </c>
      <c r="AS229" s="201">
        <f t="shared" si="334"/>
        <v>3008.1333333333332</v>
      </c>
      <c r="AT229" s="201">
        <f t="shared" si="334"/>
        <v>2649.3655589123864</v>
      </c>
      <c r="AU229" s="201">
        <f t="shared" si="334"/>
        <v>2999.8</v>
      </c>
      <c r="AV229" s="201">
        <f t="shared" si="334"/>
        <v>2931.8</v>
      </c>
      <c r="AW229" s="201">
        <f t="shared" si="334"/>
        <v>2861.1333333333332</v>
      </c>
      <c r="AX229" s="201">
        <f t="shared" si="334"/>
        <v>2520.4666666666667</v>
      </c>
      <c r="AY229" s="201">
        <f t="shared" si="334"/>
        <v>3207.6153846153848</v>
      </c>
      <c r="AZ229" s="201">
        <f t="shared" si="334"/>
        <v>3621</v>
      </c>
      <c r="BA229" s="72"/>
      <c r="BB229" s="201">
        <f>SUMIF(AO$7:AZ$7,BB$8,AO229:AZ229)</f>
        <v>10021.157051282051</v>
      </c>
      <c r="BC229" s="201">
        <f>SUMIF(AO$7:AZ$7,BC$8,AO229:AZ229)</f>
        <v>8698.6988922457203</v>
      </c>
      <c r="BD229" s="201">
        <f>SUMIF(AO$7:AZ$7,BD$8,AO229:AZ229)</f>
        <v>8792.7333333333336</v>
      </c>
      <c r="BE229" s="201">
        <f>SUMIF(AO$7:AZ$7,BE$8,AO229:AZ229)</f>
        <v>9349.0820512820519</v>
      </c>
      <c r="BF229" s="203">
        <f>IFERROR((BF$12/BF223),0)</f>
        <v>36491.683569979716</v>
      </c>
      <c r="BG229" s="72"/>
      <c r="BH229" s="201">
        <f t="shared" si="335"/>
        <v>31.749563161741452</v>
      </c>
      <c r="BI229" s="201">
        <f t="shared" si="335"/>
        <v>30.523814757780229</v>
      </c>
      <c r="BJ229" s="201">
        <f t="shared" si="335"/>
        <v>30.361370045660966</v>
      </c>
      <c r="BK229" s="201">
        <f t="shared" si="335"/>
        <v>37.010075787589905</v>
      </c>
      <c r="BL229" s="201">
        <f t="shared" si="335"/>
        <v>36.370632305611146</v>
      </c>
      <c r="BM229" s="201">
        <f t="shared" si="335"/>
        <v>36.224822180130666</v>
      </c>
      <c r="BN229" s="201">
        <f t="shared" si="335"/>
        <v>25.545450168611396</v>
      </c>
      <c r="BO229" s="201">
        <f t="shared" si="335"/>
        <v>41.982631057844067</v>
      </c>
      <c r="BP229" s="201">
        <f t="shared" si="335"/>
        <v>41.170936342461623</v>
      </c>
      <c r="BQ229" s="201">
        <f t="shared" si="335"/>
        <v>38.385495677150296</v>
      </c>
      <c r="BR229" s="201">
        <f t="shared" si="335"/>
        <v>36.621220598784873</v>
      </c>
      <c r="BS229" s="201">
        <f t="shared" si="335"/>
        <v>38.707412973755005</v>
      </c>
      <c r="BT229" s="72"/>
      <c r="BU229" s="201">
        <f>SUMIF(BH$7:BS$7,BU$8,BH229:BS229)</f>
        <v>92.63474796518264</v>
      </c>
      <c r="BV229" s="201">
        <f>SUMIF(BH$7:BS$7,BV$8,BH229:BS229)</f>
        <v>109.60553027333171</v>
      </c>
      <c r="BW229" s="201">
        <f>SUMIF(BH$7:BS$7,BW$8,BH229:BS229)</f>
        <v>108.6990175689171</v>
      </c>
      <c r="BX229" s="201">
        <f>SUMIF(BH$7:BS$7,BX$8,BH229:BS229)</f>
        <v>113.71412924969016</v>
      </c>
      <c r="BY229" s="203">
        <f>IFERROR((BY$12/BY223),0)</f>
        <v>424.27034832066846</v>
      </c>
      <c r="BZ229" s="68"/>
      <c r="CA229" s="201">
        <f t="shared" si="336"/>
        <v>145.05583735535552</v>
      </c>
      <c r="CB229" s="201">
        <f t="shared" si="336"/>
        <v>457.87212880505172</v>
      </c>
      <c r="CC229" s="201">
        <f t="shared" si="336"/>
        <v>0</v>
      </c>
    </row>
    <row r="230" spans="1:81" ht="15" customHeight="1" outlineLevel="1" x14ac:dyDescent="0.3">
      <c r="A230" s="17" t="str">
        <f>_xll.DIMNM(pAccounts,_xll.DIMIX(pAccounts,$F230))</f>
        <v/>
      </c>
      <c r="E230" s="17">
        <v>220</v>
      </c>
      <c r="F230" s="50" t="s">
        <v>47</v>
      </c>
      <c r="G230" s="201">
        <f t="shared" si="330"/>
        <v>1042.0583119794437</v>
      </c>
      <c r="H230" s="201">
        <f t="shared" si="330"/>
        <v>987.36706347329903</v>
      </c>
      <c r="I230" s="201">
        <f t="shared" si="330"/>
        <v>1116.7862266857962</v>
      </c>
      <c r="J230" s="68"/>
      <c r="K230" s="202">
        <f t="shared" si="331"/>
        <v>1003.8308806353655</v>
      </c>
      <c r="L230" s="201">
        <f t="shared" si="331"/>
        <v>39.288144096589662</v>
      </c>
      <c r="M230" s="201">
        <f t="shared" si="331"/>
        <v>981.26543477002656</v>
      </c>
      <c r="N230" s="201">
        <f t="shared" si="331"/>
        <v>38014.644107267653</v>
      </c>
      <c r="O230" s="68"/>
      <c r="P230" s="201">
        <f t="shared" si="337"/>
        <v>2120.6171073211617</v>
      </c>
      <c r="Q230" s="201">
        <f t="shared" si="338"/>
        <v>81.21732196568513</v>
      </c>
      <c r="R230" s="201">
        <f t="shared" si="339"/>
        <v>2089.3035559538584</v>
      </c>
      <c r="S230" s="201">
        <f t="shared" si="332"/>
        <v>0</v>
      </c>
      <c r="T230" s="201"/>
      <c r="U230" s="68"/>
      <c r="V230" s="201">
        <f t="shared" si="333"/>
        <v>1116.7862266857962</v>
      </c>
      <c r="W230" s="201">
        <f t="shared" si="333"/>
        <v>1003.8308806353655</v>
      </c>
      <c r="X230" s="201">
        <f t="shared" si="333"/>
        <v>0</v>
      </c>
      <c r="Y230" s="201">
        <f t="shared" si="333"/>
        <v>0</v>
      </c>
      <c r="Z230" s="201">
        <f t="shared" si="333"/>
        <v>0</v>
      </c>
      <c r="AA230" s="201">
        <f t="shared" si="333"/>
        <v>0</v>
      </c>
      <c r="AB230" s="201">
        <f t="shared" si="333"/>
        <v>0</v>
      </c>
      <c r="AC230" s="201">
        <f t="shared" si="333"/>
        <v>0</v>
      </c>
      <c r="AD230" s="201">
        <f t="shared" si="333"/>
        <v>0</v>
      </c>
      <c r="AE230" s="201">
        <f t="shared" si="333"/>
        <v>0</v>
      </c>
      <c r="AF230" s="201">
        <f t="shared" si="333"/>
        <v>0</v>
      </c>
      <c r="AG230" s="201">
        <f t="shared" si="333"/>
        <v>0</v>
      </c>
      <c r="AH230" s="72"/>
      <c r="AI230" s="201">
        <f>SUMIF(V$7:AG$7,AI$8,V230:AG230)</f>
        <v>2120.6171073211617</v>
      </c>
      <c r="AJ230" s="201">
        <f>SUMIF(V$7:AG$7,AJ$8,V230:AG230)</f>
        <v>0</v>
      </c>
      <c r="AK230" s="201">
        <f>SUMIF(V$7:AG$7,AK$8,V230:AG230)</f>
        <v>0</v>
      </c>
      <c r="AL230" s="201">
        <f>SUMIF(V$7:AG$7,AL$8,V230:AG230)</f>
        <v>0</v>
      </c>
      <c r="AM230" s="203">
        <f>IFERROR((AM$12/AM224),0)</f>
        <v>12715.774548032612</v>
      </c>
      <c r="AN230" s="72"/>
      <c r="AO230" s="201">
        <f t="shared" si="334"/>
        <v>1108.0381211838317</v>
      </c>
      <c r="AP230" s="201">
        <f t="shared" si="334"/>
        <v>981.26543477002656</v>
      </c>
      <c r="AQ230" s="201">
        <f t="shared" si="334"/>
        <v>1200.5744983068469</v>
      </c>
      <c r="AR230" s="201">
        <f t="shared" si="334"/>
        <v>1145.8179727972247</v>
      </c>
      <c r="AS230" s="201">
        <f t="shared" si="334"/>
        <v>1133.359607360173</v>
      </c>
      <c r="AT230" s="201">
        <f t="shared" si="334"/>
        <v>1101.3345752387195</v>
      </c>
      <c r="AU230" s="201">
        <f t="shared" si="334"/>
        <v>1302.3193363912678</v>
      </c>
      <c r="AV230" s="201">
        <f t="shared" si="334"/>
        <v>1238.0185401360468</v>
      </c>
      <c r="AW230" s="201">
        <f t="shared" si="334"/>
        <v>1192.0698432099471</v>
      </c>
      <c r="AX230" s="201">
        <f t="shared" si="334"/>
        <v>922.45171202729216</v>
      </c>
      <c r="AY230" s="201">
        <f t="shared" si="334"/>
        <v>1042.0583119794437</v>
      </c>
      <c r="AZ230" s="201">
        <f t="shared" si="334"/>
        <v>987.36706347329903</v>
      </c>
      <c r="BA230" s="72"/>
      <c r="BB230" s="201">
        <f>SUMIF(AO$7:AZ$7,BB$8,AO230:AZ230)</f>
        <v>3289.8780542607055</v>
      </c>
      <c r="BC230" s="201">
        <f>SUMIF(AO$7:AZ$7,BC$8,AO230:AZ230)</f>
        <v>3380.5121553961171</v>
      </c>
      <c r="BD230" s="201">
        <f>SUMIF(AO$7:AZ$7,BD$8,AO230:AZ230)</f>
        <v>3732.4077197372617</v>
      </c>
      <c r="BE230" s="201">
        <f>SUMIF(AO$7:AZ$7,BE$8,AO230:AZ230)</f>
        <v>2951.8770874800348</v>
      </c>
      <c r="BF230" s="203">
        <f>IFERROR((BF$12/BF224),0)</f>
        <v>13285.156885591641</v>
      </c>
      <c r="BG230" s="72"/>
      <c r="BH230" s="201">
        <f t="shared" si="335"/>
        <v>41.929177869095462</v>
      </c>
      <c r="BI230" s="201">
        <f t="shared" si="335"/>
        <v>39.288144096589662</v>
      </c>
      <c r="BJ230" s="201">
        <f t="shared" si="335"/>
        <v>41.453081221121543</v>
      </c>
      <c r="BK230" s="201">
        <f t="shared" si="335"/>
        <v>48.216230930218615</v>
      </c>
      <c r="BL230" s="201">
        <f t="shared" si="335"/>
        <v>43.941530417900687</v>
      </c>
      <c r="BM230" s="201">
        <f t="shared" si="335"/>
        <v>43.764546008712955</v>
      </c>
      <c r="BN230" s="201">
        <f t="shared" si="335"/>
        <v>0.20171885506848772</v>
      </c>
      <c r="BO230" s="201">
        <f t="shared" si="335"/>
        <v>50.166202514753046</v>
      </c>
      <c r="BP230" s="201">
        <f t="shared" si="335"/>
        <v>49.178289951204526</v>
      </c>
      <c r="BQ230" s="201">
        <f t="shared" si="335"/>
        <v>45.867922795049743</v>
      </c>
      <c r="BR230" s="201">
        <f t="shared" si="335"/>
        <v>43.721060639527572</v>
      </c>
      <c r="BS230" s="201">
        <f t="shared" si="335"/>
        <v>46.245494098969516</v>
      </c>
      <c r="BT230" s="72"/>
      <c r="BU230" s="201">
        <f>SUMIF(BH$7:BS$7,BU$8,BH230:BS230)</f>
        <v>122.67040318680668</v>
      </c>
      <c r="BV230" s="201">
        <f>SUMIF(BH$7:BS$7,BV$8,BH230:BS230)</f>
        <v>135.92230735683225</v>
      </c>
      <c r="BW230" s="201">
        <f>SUMIF(BH$7:BS$7,BW$8,BH230:BS230)</f>
        <v>99.54621132102605</v>
      </c>
      <c r="BX230" s="201">
        <f>SUMIF(BH$7:BS$7,BX$8,BH230:BS230)</f>
        <v>135.83447753354682</v>
      </c>
      <c r="BY230" s="203">
        <f>IFERROR((BY$12/BY224),0)</f>
        <v>37.75354110572146</v>
      </c>
      <c r="BZ230" s="68"/>
      <c r="CA230" s="201">
        <f t="shared" si="336"/>
        <v>77.042294723406442</v>
      </c>
      <c r="CB230" s="201">
        <f t="shared" si="336"/>
        <v>269.02304197847059</v>
      </c>
      <c r="CC230" s="201">
        <f t="shared" si="336"/>
        <v>0</v>
      </c>
    </row>
    <row r="231" spans="1:81" ht="15" customHeight="1" x14ac:dyDescent="0.3">
      <c r="A231" s="17" t="str">
        <f>_xll.DIMNM(pAccounts,_xll.DIMIX(pAccounts,$F231))</f>
        <v/>
      </c>
      <c r="E231" s="17">
        <v>221</v>
      </c>
      <c r="G231" s="9"/>
      <c r="H231" s="9"/>
      <c r="I231" s="9"/>
      <c r="K231" s="27"/>
      <c r="L231" s="9"/>
      <c r="M231" s="9"/>
      <c r="N231" s="9"/>
      <c r="P231" s="9"/>
      <c r="Q231" s="9"/>
      <c r="R231" s="9"/>
      <c r="S231" s="9"/>
      <c r="T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I231" s="65"/>
      <c r="AJ231" s="65"/>
      <c r="AK231" s="65"/>
      <c r="AL231" s="65"/>
      <c r="AM231" s="66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B231" s="65"/>
      <c r="BC231" s="65"/>
      <c r="BD231" s="65"/>
      <c r="BE231" s="65"/>
      <c r="BF231" s="66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U231" s="65"/>
      <c r="BV231" s="65"/>
      <c r="BW231" s="65"/>
      <c r="BX231" s="65"/>
      <c r="BY231" s="66"/>
      <c r="CA231" s="9"/>
      <c r="CB231" s="9"/>
      <c r="CC231" s="9"/>
    </row>
    <row r="232" spans="1:81" ht="15" customHeight="1" x14ac:dyDescent="0.3">
      <c r="A232" s="17" t="str">
        <f>_xll.DIMNM(pAccounts,_xll.DIMIX(pAccounts,$F232))</f>
        <v/>
      </c>
      <c r="E232" s="17">
        <v>222</v>
      </c>
      <c r="G232" s="9"/>
      <c r="H232" s="9"/>
      <c r="I232" s="9"/>
      <c r="K232" s="27"/>
      <c r="L232" s="9"/>
      <c r="M232" s="9"/>
      <c r="N232" s="9"/>
      <c r="P232" s="9"/>
      <c r="Q232" s="9"/>
      <c r="R232" s="9"/>
      <c r="S232" s="9"/>
      <c r="T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I232" s="65"/>
      <c r="AJ232" s="65"/>
      <c r="AK232" s="65"/>
      <c r="AL232" s="65"/>
      <c r="AM232" s="66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B232" s="65"/>
      <c r="BC232" s="65"/>
      <c r="BD232" s="65"/>
      <c r="BE232" s="65"/>
      <c r="BF232" s="66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U232" s="65"/>
      <c r="BV232" s="65"/>
      <c r="BW232" s="65"/>
      <c r="BX232" s="65"/>
      <c r="BY232" s="66"/>
      <c r="CA232" s="9"/>
      <c r="CB232" s="9"/>
      <c r="CC232" s="9"/>
    </row>
    <row r="233" spans="1:81" ht="15" customHeight="1" x14ac:dyDescent="0.3">
      <c r="A233" s="17" t="str">
        <f>_xll.DIMNM(pAccounts,_xll.DIMIX(pAccounts,$F233))</f>
        <v/>
      </c>
      <c r="E233" s="17">
        <v>223</v>
      </c>
      <c r="F233" s="18" t="s">
        <v>324</v>
      </c>
      <c r="G233" s="9"/>
      <c r="H233" s="9"/>
      <c r="I233" s="9"/>
      <c r="K233" s="27"/>
      <c r="L233" s="9"/>
      <c r="M233" s="9"/>
      <c r="N233" s="9"/>
      <c r="P233" s="9"/>
      <c r="Q233" s="9"/>
      <c r="R233" s="9"/>
      <c r="S233" s="9"/>
      <c r="T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I233" s="65"/>
      <c r="AJ233" s="65"/>
      <c r="AK233" s="65"/>
      <c r="AL233" s="65"/>
      <c r="AM233" s="66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65"/>
      <c r="BC233" s="65"/>
      <c r="BD233" s="65"/>
      <c r="BE233" s="65"/>
      <c r="BF233" s="66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U233" s="65"/>
      <c r="BV233" s="65"/>
      <c r="BW233" s="65"/>
      <c r="BX233" s="65"/>
      <c r="BY233" s="66"/>
      <c r="CA233" s="9"/>
      <c r="CB233" s="9"/>
      <c r="CC233" s="9"/>
    </row>
    <row r="234" spans="1:81" s="110" customFormat="1" ht="15" customHeight="1" x14ac:dyDescent="0.25">
      <c r="A234" s="206" t="str">
        <f>_xll.DIMNM(pAccounts,_xll.DIMIX(pAccounts,$F234))</f>
        <v/>
      </c>
      <c r="E234" s="17">
        <v>224</v>
      </c>
      <c r="F234" s="209" t="s">
        <v>325</v>
      </c>
      <c r="G234" s="109">
        <f t="shared" ref="G234:I235" si="340">((G78+G84)+G88)</f>
        <v>233707.67075774993</v>
      </c>
      <c r="H234" s="109">
        <f t="shared" si="340"/>
        <v>227673.61112218001</v>
      </c>
      <c r="I234" s="109">
        <f t="shared" si="340"/>
        <v>255265.47543095</v>
      </c>
      <c r="K234" s="111">
        <f t="shared" ref="K234:N235" si="341">((K78+K84)+K88)</f>
        <v>267927.42080689</v>
      </c>
      <c r="L234" s="109">
        <f t="shared" si="341"/>
        <v>347811.60484399676</v>
      </c>
      <c r="M234" s="109">
        <f t="shared" si="341"/>
        <v>188351.51541989</v>
      </c>
      <c r="N234" s="109">
        <f t="shared" si="341"/>
        <v>-79884.184037106694</v>
      </c>
      <c r="P234" s="109">
        <f t="shared" si="337"/>
        <v>523192.89623784</v>
      </c>
      <c r="Q234" s="109">
        <f t="shared" si="338"/>
        <v>663489.92938239546</v>
      </c>
      <c r="R234" s="109">
        <f t="shared" si="339"/>
        <v>401599.53923171997</v>
      </c>
      <c r="S234" s="109">
        <f>((S78+S84)+S88)</f>
        <v>-140297.03314455543</v>
      </c>
      <c r="T234" s="109"/>
      <c r="V234" s="109">
        <f t="shared" ref="V234:AG235" si="342">((V78+V84)+V88)</f>
        <v>255265.47543095</v>
      </c>
      <c r="W234" s="109">
        <f t="shared" si="342"/>
        <v>267927.42080689</v>
      </c>
      <c r="X234" s="109">
        <f t="shared" si="342"/>
        <v>0</v>
      </c>
      <c r="Y234" s="109">
        <f t="shared" si="342"/>
        <v>0</v>
      </c>
      <c r="Z234" s="109">
        <f t="shared" si="342"/>
        <v>0</v>
      </c>
      <c r="AA234" s="109">
        <f t="shared" si="342"/>
        <v>0</v>
      </c>
      <c r="AB234" s="109">
        <f t="shared" si="342"/>
        <v>0</v>
      </c>
      <c r="AC234" s="109">
        <f t="shared" si="342"/>
        <v>0</v>
      </c>
      <c r="AD234" s="109">
        <f t="shared" si="342"/>
        <v>0</v>
      </c>
      <c r="AE234" s="109">
        <f t="shared" si="342"/>
        <v>0</v>
      </c>
      <c r="AF234" s="109">
        <f t="shared" si="342"/>
        <v>0</v>
      </c>
      <c r="AG234" s="109">
        <f t="shared" si="342"/>
        <v>0</v>
      </c>
      <c r="AH234" s="109"/>
      <c r="AI234" s="109">
        <f t="shared" ref="AI234:AI239" si="343">SUMIF(V$7:AG$7,AI$8,V234:AG234)</f>
        <v>523192.89623784</v>
      </c>
      <c r="AJ234" s="109">
        <f t="shared" ref="AJ234:AJ239" si="344">SUMIF(V$7:AG$7,AJ$8,V234:AG234)</f>
        <v>0</v>
      </c>
      <c r="AK234" s="109">
        <f t="shared" ref="AK234:AK239" si="345">SUMIF(V$7:AG$7,AK$8,V234:AG234)</f>
        <v>0</v>
      </c>
      <c r="AL234" s="109">
        <f t="shared" ref="AL234:AL239" si="346">SUMIF(V$7:AG$7,AL$8,V234:AG234)</f>
        <v>0</v>
      </c>
      <c r="AM234" s="111">
        <f>((AM78+AM84)+AM88)</f>
        <v>523192.89623784</v>
      </c>
      <c r="AO234" s="109">
        <f t="shared" ref="AO234:AZ235" si="347">((AO78+AO84)+AO88)</f>
        <v>213248.02381182997</v>
      </c>
      <c r="AP234" s="109">
        <f t="shared" si="347"/>
        <v>188351.51541989</v>
      </c>
      <c r="AQ234" s="109">
        <f t="shared" si="347"/>
        <v>189896.72516460999</v>
      </c>
      <c r="AR234" s="109">
        <f t="shared" si="347"/>
        <v>191102.08131091998</v>
      </c>
      <c r="AS234" s="109">
        <f t="shared" si="347"/>
        <v>195515.26121644003</v>
      </c>
      <c r="AT234" s="109">
        <f t="shared" si="347"/>
        <v>194980.18280742998</v>
      </c>
      <c r="AU234" s="109">
        <f t="shared" si="347"/>
        <v>205928.30960484996</v>
      </c>
      <c r="AV234" s="109">
        <f t="shared" si="347"/>
        <v>215367.87991060998</v>
      </c>
      <c r="AW234" s="109">
        <f t="shared" si="347"/>
        <v>223325.26048235013</v>
      </c>
      <c r="AX234" s="109">
        <f t="shared" si="347"/>
        <v>252103.22123787002</v>
      </c>
      <c r="AY234" s="109">
        <f t="shared" si="347"/>
        <v>233707.67075774993</v>
      </c>
      <c r="AZ234" s="109">
        <f t="shared" si="347"/>
        <v>227673.61112218001</v>
      </c>
      <c r="BA234" s="109"/>
      <c r="BB234" s="109">
        <f t="shared" ref="BB234:BB239" si="348">SUMIF(AO$7:AZ$7,BB$8,AO234:AZ234)</f>
        <v>591496.26439632999</v>
      </c>
      <c r="BC234" s="109">
        <f t="shared" ref="BC234:BC239" si="349">SUMIF(AO$7:AZ$7,BC$8,AO234:AZ234)</f>
        <v>581597.52533479</v>
      </c>
      <c r="BD234" s="109">
        <f t="shared" ref="BD234:BD239" si="350">SUMIF(AO$7:AZ$7,BD$8,AO234:AZ234)</f>
        <v>644621.44999781006</v>
      </c>
      <c r="BE234" s="109">
        <f t="shared" ref="BE234:BE239" si="351">SUMIF(AO$7:AZ$7,BE$8,AO234:AZ234)</f>
        <v>713484.50311779999</v>
      </c>
      <c r="BF234" s="111">
        <f>((BF78+BF84)+BF88)</f>
        <v>2749437.9160245201</v>
      </c>
      <c r="BG234" s="109"/>
      <c r="BH234" s="109">
        <f t="shared" ref="BH234:BS235" si="352">((BH78+BH84)+BH88)</f>
        <v>315678.32453839877</v>
      </c>
      <c r="BI234" s="109">
        <f t="shared" si="352"/>
        <v>347811.60484399676</v>
      </c>
      <c r="BJ234" s="109">
        <f t="shared" si="352"/>
        <v>340430.8294121268</v>
      </c>
      <c r="BK234" s="109">
        <f t="shared" si="352"/>
        <v>363719.24007384002</v>
      </c>
      <c r="BL234" s="109">
        <f t="shared" si="352"/>
        <v>363252.56882938003</v>
      </c>
      <c r="BM234" s="109">
        <f t="shared" si="352"/>
        <v>364419.49269586004</v>
      </c>
      <c r="BN234" s="109">
        <f t="shared" si="352"/>
        <v>364406.94154186</v>
      </c>
      <c r="BO234" s="109">
        <f t="shared" si="352"/>
        <v>364406.94154186</v>
      </c>
      <c r="BP234" s="109">
        <f t="shared" si="352"/>
        <v>364406.94154186</v>
      </c>
      <c r="BQ234" s="109">
        <f t="shared" si="352"/>
        <v>334984.72099941008</v>
      </c>
      <c r="BR234" s="109">
        <f t="shared" si="352"/>
        <v>334985.80214241002</v>
      </c>
      <c r="BS234" s="109">
        <f t="shared" si="352"/>
        <v>334984.72099941008</v>
      </c>
      <c r="BT234" s="109"/>
      <c r="BU234" s="109">
        <f t="shared" ref="BU234:BU239" si="353">SUMIF(BH$7:BS$7,BU$8,BH234:BS234)</f>
        <v>1003920.7587945223</v>
      </c>
      <c r="BV234" s="109">
        <f t="shared" ref="BV234:BV239" si="354">SUMIF(BH$7:BS$7,BV$8,BH234:BS234)</f>
        <v>1091391.3015990802</v>
      </c>
      <c r="BW234" s="109">
        <f t="shared" ref="BW234:BW239" si="355">SUMIF(BH$7:BS$7,BW$8,BH234:BS234)</f>
        <v>1093220.8246255801</v>
      </c>
      <c r="BX234" s="109">
        <f t="shared" ref="BX234:BX239" si="356">SUMIF(BH$7:BS$7,BX$8,BH234:BS234)</f>
        <v>1004955.2441412301</v>
      </c>
      <c r="BY234" s="111">
        <f>((BY78+BY84)+BY88)</f>
        <v>2854877.2230916605</v>
      </c>
      <c r="BZ234" s="109"/>
      <c r="CA234" s="109">
        <f t="shared" ref="CA234:CC235" si="357">((CA78+CA84)+CA88)</f>
        <v>1790891.97769391</v>
      </c>
      <c r="CB234" s="109">
        <f t="shared" si="357"/>
        <v>460359.29657640005</v>
      </c>
      <c r="CC234" s="109">
        <f t="shared" si="357"/>
        <v>0</v>
      </c>
    </row>
    <row r="235" spans="1:81" s="110" customFormat="1" ht="15" customHeight="1" x14ac:dyDescent="0.25">
      <c r="A235" s="206" t="str">
        <f>_xll.DIMNM(pAccounts,_xll.DIMIX(pAccounts,$F235))</f>
        <v/>
      </c>
      <c r="E235" s="17">
        <v>225</v>
      </c>
      <c r="F235" s="209" t="s">
        <v>326</v>
      </c>
      <c r="G235" s="109">
        <f t="shared" si="340"/>
        <v>79049.696512740018</v>
      </c>
      <c r="H235" s="109">
        <f t="shared" si="340"/>
        <v>78533.319477619967</v>
      </c>
      <c r="I235" s="109">
        <f t="shared" si="340"/>
        <v>80405.150464089995</v>
      </c>
      <c r="K235" s="111">
        <f t="shared" si="341"/>
        <v>80213.733139289994</v>
      </c>
      <c r="L235" s="109">
        <f t="shared" si="341"/>
        <v>90619.7443810197</v>
      </c>
      <c r="M235" s="109">
        <f t="shared" si="341"/>
        <v>63315.750940459999</v>
      </c>
      <c r="N235" s="109">
        <f t="shared" si="341"/>
        <v>-10406.011241729717</v>
      </c>
      <c r="P235" s="109">
        <f t="shared" si="337"/>
        <v>160618.88360338</v>
      </c>
      <c r="Q235" s="109">
        <f t="shared" si="338"/>
        <v>171416.49382039945</v>
      </c>
      <c r="R235" s="109">
        <f t="shared" si="339"/>
        <v>112376.71733726999</v>
      </c>
      <c r="S235" s="109">
        <f>((S79+S85)+S89)</f>
        <v>-10797.61021701945</v>
      </c>
      <c r="T235" s="109"/>
      <c r="V235" s="109">
        <f t="shared" si="342"/>
        <v>80405.150464089995</v>
      </c>
      <c r="W235" s="109">
        <f t="shared" si="342"/>
        <v>80213.733139289994</v>
      </c>
      <c r="X235" s="109">
        <f t="shared" si="342"/>
        <v>0</v>
      </c>
      <c r="Y235" s="109">
        <f t="shared" si="342"/>
        <v>0</v>
      </c>
      <c r="Z235" s="109">
        <f t="shared" si="342"/>
        <v>0</v>
      </c>
      <c r="AA235" s="109">
        <f t="shared" si="342"/>
        <v>0</v>
      </c>
      <c r="AB235" s="109">
        <f t="shared" si="342"/>
        <v>0</v>
      </c>
      <c r="AC235" s="109">
        <f t="shared" si="342"/>
        <v>0</v>
      </c>
      <c r="AD235" s="109">
        <f t="shared" si="342"/>
        <v>0</v>
      </c>
      <c r="AE235" s="109">
        <f t="shared" si="342"/>
        <v>0</v>
      </c>
      <c r="AF235" s="109">
        <f t="shared" si="342"/>
        <v>0</v>
      </c>
      <c r="AG235" s="109">
        <f t="shared" si="342"/>
        <v>0</v>
      </c>
      <c r="AH235" s="109"/>
      <c r="AI235" s="109">
        <f t="shared" si="343"/>
        <v>160618.88360338</v>
      </c>
      <c r="AJ235" s="109">
        <f t="shared" si="344"/>
        <v>0</v>
      </c>
      <c r="AK235" s="109">
        <f t="shared" si="345"/>
        <v>0</v>
      </c>
      <c r="AL235" s="109">
        <f t="shared" si="346"/>
        <v>0</v>
      </c>
      <c r="AM235" s="111">
        <f>((AM79+AM85)+AM89)</f>
        <v>160618.88360338</v>
      </c>
      <c r="AO235" s="109">
        <f t="shared" si="347"/>
        <v>49060.966396809992</v>
      </c>
      <c r="AP235" s="109">
        <f t="shared" si="347"/>
        <v>63315.750940459999</v>
      </c>
      <c r="AQ235" s="109">
        <f t="shared" si="347"/>
        <v>65972.314316920005</v>
      </c>
      <c r="AR235" s="109">
        <f t="shared" si="347"/>
        <v>66483.417432420014</v>
      </c>
      <c r="AS235" s="109">
        <f t="shared" si="347"/>
        <v>66238.237417739991</v>
      </c>
      <c r="AT235" s="109">
        <f t="shared" si="347"/>
        <v>71014.291524960019</v>
      </c>
      <c r="AU235" s="109">
        <f t="shared" si="347"/>
        <v>80856.48957410999</v>
      </c>
      <c r="AV235" s="109">
        <f t="shared" si="347"/>
        <v>80373.793984720003</v>
      </c>
      <c r="AW235" s="109">
        <f t="shared" si="347"/>
        <v>79531.812193069985</v>
      </c>
      <c r="AX235" s="109">
        <f t="shared" si="347"/>
        <v>82435.420727129997</v>
      </c>
      <c r="AY235" s="109">
        <f t="shared" si="347"/>
        <v>79049.696512740018</v>
      </c>
      <c r="AZ235" s="109">
        <f t="shared" si="347"/>
        <v>78533.319477619967</v>
      </c>
      <c r="BA235" s="109"/>
      <c r="BB235" s="109">
        <f t="shared" si="348"/>
        <v>178349.03165418998</v>
      </c>
      <c r="BC235" s="109">
        <f t="shared" si="349"/>
        <v>203735.94637512002</v>
      </c>
      <c r="BD235" s="109">
        <f t="shared" si="350"/>
        <v>240762.09575189996</v>
      </c>
      <c r="BE235" s="109">
        <f t="shared" si="351"/>
        <v>240018.43671748997</v>
      </c>
      <c r="BF235" s="111">
        <f>((BF79+BF85)+BF89)</f>
        <v>669851.42183244019</v>
      </c>
      <c r="BG235" s="109"/>
      <c r="BH235" s="109">
        <f t="shared" si="352"/>
        <v>80796.749439379739</v>
      </c>
      <c r="BI235" s="109">
        <f t="shared" si="352"/>
        <v>90619.7443810197</v>
      </c>
      <c r="BJ235" s="109">
        <f t="shared" si="352"/>
        <v>91262.241092528944</v>
      </c>
      <c r="BK235" s="109">
        <f t="shared" si="352"/>
        <v>87132.44645566</v>
      </c>
      <c r="BL235" s="109">
        <f t="shared" si="352"/>
        <v>95979.085380660006</v>
      </c>
      <c r="BM235" s="109">
        <f t="shared" si="352"/>
        <v>99674.02449678001</v>
      </c>
      <c r="BN235" s="109">
        <f t="shared" si="352"/>
        <v>99455.684909160002</v>
      </c>
      <c r="BO235" s="109">
        <f t="shared" si="352"/>
        <v>99455.684909160002</v>
      </c>
      <c r="BP235" s="109">
        <f t="shared" si="352"/>
        <v>99455.684909160002</v>
      </c>
      <c r="BQ235" s="109">
        <f t="shared" si="352"/>
        <v>94386.220806919999</v>
      </c>
      <c r="BR235" s="109">
        <f t="shared" si="352"/>
        <v>94387.301949920002</v>
      </c>
      <c r="BS235" s="109">
        <f t="shared" si="352"/>
        <v>94386.220806919999</v>
      </c>
      <c r="BT235" s="109"/>
      <c r="BU235" s="109">
        <f t="shared" si="353"/>
        <v>262678.73491292843</v>
      </c>
      <c r="BV235" s="109">
        <f t="shared" si="354"/>
        <v>282785.55633310002</v>
      </c>
      <c r="BW235" s="109">
        <f t="shared" si="355"/>
        <v>298367.05472747999</v>
      </c>
      <c r="BX235" s="109">
        <f t="shared" si="356"/>
        <v>283159.74356375996</v>
      </c>
      <c r="BY235" s="111">
        <f>((BY79+BY85)+BY89)</f>
        <v>505601.77868021012</v>
      </c>
      <c r="BZ235" s="109"/>
      <c r="CA235" s="109">
        <f t="shared" si="357"/>
        <v>420816.46314561996</v>
      </c>
      <c r="CB235" s="109">
        <f t="shared" si="357"/>
        <v>335133.38046125008</v>
      </c>
      <c r="CC235" s="109">
        <f t="shared" si="357"/>
        <v>0</v>
      </c>
    </row>
    <row r="236" spans="1:81" s="110" customFormat="1" ht="15" customHeight="1" x14ac:dyDescent="0.25">
      <c r="A236" s="206" t="str">
        <f>_xll.DIMNM(pAccounts,_xll.DIMIX(pAccounts,$F236))</f>
        <v/>
      </c>
      <c r="E236" s="17">
        <v>226</v>
      </c>
      <c r="F236" s="209" t="s">
        <v>327</v>
      </c>
      <c r="G236" s="109">
        <f>(G80)</f>
        <v>42873.233825800009</v>
      </c>
      <c r="H236" s="109">
        <f t="shared" ref="H236:I236" si="358">(H80)</f>
        <v>40275.524234850011</v>
      </c>
      <c r="I236" s="109">
        <f t="shared" si="358"/>
        <v>48504.633818419999</v>
      </c>
      <c r="K236" s="111">
        <f>(K80)</f>
        <v>44821.120434200006</v>
      </c>
      <c r="L236" s="109">
        <f>(L80)</f>
        <v>50158.689623849998</v>
      </c>
      <c r="M236" s="109">
        <f>(M80)</f>
        <v>39582.249088210003</v>
      </c>
      <c r="N236" s="109">
        <f>((N80)+N90)</f>
        <v>-4518.569189649992</v>
      </c>
      <c r="P236" s="109">
        <f t="shared" si="337"/>
        <v>93325.754252620012</v>
      </c>
      <c r="Q236" s="109">
        <f t="shared" si="338"/>
        <v>97375.662529830006</v>
      </c>
      <c r="R236" s="109">
        <f t="shared" si="339"/>
        <v>78625.911338480015</v>
      </c>
      <c r="S236" s="109">
        <f>((S80)+S90)</f>
        <v>-2411.9082772099937</v>
      </c>
      <c r="T236" s="109"/>
      <c r="V236" s="109">
        <f t="shared" ref="V236:AG236" si="359">(V80)</f>
        <v>48504.633818419999</v>
      </c>
      <c r="W236" s="109">
        <f t="shared" si="359"/>
        <v>44821.120434200006</v>
      </c>
      <c r="X236" s="109">
        <f t="shared" si="359"/>
        <v>0</v>
      </c>
      <c r="Y236" s="109">
        <f t="shared" si="359"/>
        <v>0</v>
      </c>
      <c r="Z236" s="109">
        <f t="shared" si="359"/>
        <v>0</v>
      </c>
      <c r="AA236" s="109">
        <f t="shared" si="359"/>
        <v>0</v>
      </c>
      <c r="AB236" s="109">
        <f t="shared" si="359"/>
        <v>0</v>
      </c>
      <c r="AC236" s="109">
        <f t="shared" si="359"/>
        <v>0</v>
      </c>
      <c r="AD236" s="109">
        <f t="shared" si="359"/>
        <v>0</v>
      </c>
      <c r="AE236" s="109">
        <f t="shared" si="359"/>
        <v>0</v>
      </c>
      <c r="AF236" s="109">
        <f t="shared" si="359"/>
        <v>0</v>
      </c>
      <c r="AG236" s="109">
        <f t="shared" si="359"/>
        <v>0</v>
      </c>
      <c r="AH236" s="109"/>
      <c r="AI236" s="109">
        <f t="shared" si="343"/>
        <v>93325.754252620012</v>
      </c>
      <c r="AJ236" s="109">
        <f t="shared" si="344"/>
        <v>0</v>
      </c>
      <c r="AK236" s="109">
        <f t="shared" si="345"/>
        <v>0</v>
      </c>
      <c r="AL236" s="109">
        <f t="shared" si="346"/>
        <v>0</v>
      </c>
      <c r="AM236" s="111">
        <f>((AM80)+AM90)</f>
        <v>132963.75425262001</v>
      </c>
      <c r="AO236" s="109">
        <f t="shared" ref="AO236:AZ236" si="360">(AO80)</f>
        <v>39043.662250270005</v>
      </c>
      <c r="AP236" s="109">
        <f t="shared" si="360"/>
        <v>39582.249088210003</v>
      </c>
      <c r="AQ236" s="109">
        <f t="shared" si="360"/>
        <v>45123.776209509997</v>
      </c>
      <c r="AR236" s="109">
        <f t="shared" si="360"/>
        <v>48417.053042550004</v>
      </c>
      <c r="AS236" s="109">
        <f t="shared" si="360"/>
        <v>49823.266883659991</v>
      </c>
      <c r="AT236" s="109">
        <f t="shared" si="360"/>
        <v>49276.069813449998</v>
      </c>
      <c r="AU236" s="109">
        <f t="shared" si="360"/>
        <v>50384.052641450013</v>
      </c>
      <c r="AV236" s="109">
        <f t="shared" si="360"/>
        <v>63927.28086010999</v>
      </c>
      <c r="AW236" s="109">
        <f t="shared" si="360"/>
        <v>50537.808057360016</v>
      </c>
      <c r="AX236" s="109">
        <f t="shared" si="360"/>
        <v>48465.395548239976</v>
      </c>
      <c r="AY236" s="109">
        <f t="shared" si="360"/>
        <v>42873.233825800009</v>
      </c>
      <c r="AZ236" s="109">
        <f t="shared" si="360"/>
        <v>40275.524234850011</v>
      </c>
      <c r="BA236" s="109"/>
      <c r="BB236" s="109">
        <f t="shared" si="348"/>
        <v>123749.68754799</v>
      </c>
      <c r="BC236" s="109">
        <f t="shared" si="349"/>
        <v>147516.38973965999</v>
      </c>
      <c r="BD236" s="109">
        <f t="shared" si="350"/>
        <v>164849.14155892003</v>
      </c>
      <c r="BE236" s="109">
        <f t="shared" si="351"/>
        <v>131614.15360888999</v>
      </c>
      <c r="BF236" s="111">
        <f>((BF80)+BF90)</f>
        <v>825103.11245546001</v>
      </c>
      <c r="BG236" s="109"/>
      <c r="BH236" s="109">
        <f t="shared" ref="BH236:BS236" si="361">(BH80)</f>
        <v>47216.972905980001</v>
      </c>
      <c r="BI236" s="109">
        <f t="shared" si="361"/>
        <v>50158.689623849998</v>
      </c>
      <c r="BJ236" s="109">
        <f t="shared" si="361"/>
        <v>52342.365355739996</v>
      </c>
      <c r="BK236" s="109">
        <f t="shared" si="361"/>
        <v>61692.637117560007</v>
      </c>
      <c r="BL236" s="109">
        <f t="shared" si="361"/>
        <v>61692.637117560007</v>
      </c>
      <c r="BM236" s="109">
        <f t="shared" si="361"/>
        <v>67360.964117559997</v>
      </c>
      <c r="BN236" s="109">
        <f t="shared" si="361"/>
        <v>67360.964117559997</v>
      </c>
      <c r="BO236" s="109">
        <f t="shared" si="361"/>
        <v>67360.964117559997</v>
      </c>
      <c r="BP236" s="109">
        <f t="shared" si="361"/>
        <v>67360.964117559997</v>
      </c>
      <c r="BQ236" s="109">
        <f t="shared" si="361"/>
        <v>62833.861450180004</v>
      </c>
      <c r="BR236" s="109">
        <f t="shared" si="361"/>
        <v>62833.942593179992</v>
      </c>
      <c r="BS236" s="109">
        <f t="shared" si="361"/>
        <v>62833.861450180004</v>
      </c>
      <c r="BT236" s="109"/>
      <c r="BU236" s="109">
        <f t="shared" si="353"/>
        <v>149718.02788557002</v>
      </c>
      <c r="BV236" s="109">
        <f t="shared" si="354"/>
        <v>190746.23835268</v>
      </c>
      <c r="BW236" s="109">
        <f t="shared" si="355"/>
        <v>202082.89235267998</v>
      </c>
      <c r="BX236" s="109">
        <f t="shared" si="356"/>
        <v>188501.66549354</v>
      </c>
      <c r="BY236" s="111">
        <f>((BY80)+BY90)</f>
        <v>959049.82408447005</v>
      </c>
      <c r="BZ236" s="109"/>
      <c r="CA236" s="109">
        <f>(CA80)</f>
        <v>282727.38010755001</v>
      </c>
      <c r="CB236" s="109">
        <f>(CB80)</f>
        <v>29675.633934839996</v>
      </c>
      <c r="CC236" s="109">
        <f>(CC80)</f>
        <v>0</v>
      </c>
    </row>
    <row r="237" spans="1:81" s="110" customFormat="1" ht="15" customHeight="1" x14ac:dyDescent="0.25">
      <c r="A237" s="206" t="str">
        <f>_xll.DIMNM(pAccounts,_xll.DIMIX(pAccounts,$F237))</f>
        <v/>
      </c>
      <c r="E237" s="17">
        <v>227</v>
      </c>
      <c r="F237" s="209" t="s">
        <v>328</v>
      </c>
      <c r="G237" s="109">
        <f>((G81+G86)+G90)</f>
        <v>71968.572479369992</v>
      </c>
      <c r="H237" s="109">
        <f>((H81+H86)+H90)</f>
        <v>82027.067097360006</v>
      </c>
      <c r="I237" s="109">
        <f>((I81+I86)+I90)</f>
        <v>73209.080182749996</v>
      </c>
      <c r="K237" s="111">
        <f>((K81+K86)+K90)</f>
        <v>76508.380033039997</v>
      </c>
      <c r="L237" s="109">
        <f>((L81+L86)+L90)</f>
        <v>79164.728872599997</v>
      </c>
      <c r="M237" s="109">
        <f>((M81+M86)+M90)</f>
        <v>79600.862999239995</v>
      </c>
      <c r="N237" s="109">
        <f>(N81+N86)</f>
        <v>-3475.3488395599961</v>
      </c>
      <c r="P237" s="109">
        <f t="shared" si="337"/>
        <v>149717.46021578999</v>
      </c>
      <c r="Q237" s="109">
        <f t="shared" si="338"/>
        <v>149446.91254415998</v>
      </c>
      <c r="R237" s="109">
        <f t="shared" si="339"/>
        <v>176421.40141965999</v>
      </c>
      <c r="S237" s="109">
        <f>(S81+S86)</f>
        <v>-1367.4523283699855</v>
      </c>
      <c r="T237" s="109"/>
      <c r="V237" s="109">
        <f t="shared" ref="V237:AG237" si="362">((V81+V86)+V90)</f>
        <v>73209.080182749996</v>
      </c>
      <c r="W237" s="109">
        <f t="shared" si="362"/>
        <v>76508.380033039997</v>
      </c>
      <c r="X237" s="109">
        <f t="shared" si="362"/>
        <v>0</v>
      </c>
      <c r="Y237" s="109">
        <f t="shared" si="362"/>
        <v>0</v>
      </c>
      <c r="Z237" s="109">
        <f t="shared" si="362"/>
        <v>0</v>
      </c>
      <c r="AA237" s="109">
        <f t="shared" si="362"/>
        <v>0</v>
      </c>
      <c r="AB237" s="109">
        <f t="shared" si="362"/>
        <v>0</v>
      </c>
      <c r="AC237" s="109">
        <f t="shared" si="362"/>
        <v>0</v>
      </c>
      <c r="AD237" s="109">
        <f t="shared" si="362"/>
        <v>0</v>
      </c>
      <c r="AE237" s="109">
        <f t="shared" si="362"/>
        <v>0</v>
      </c>
      <c r="AF237" s="109">
        <f t="shared" si="362"/>
        <v>0</v>
      </c>
      <c r="AG237" s="109">
        <f t="shared" si="362"/>
        <v>0</v>
      </c>
      <c r="AH237" s="109"/>
      <c r="AI237" s="109">
        <f t="shared" si="343"/>
        <v>149717.46021578999</v>
      </c>
      <c r="AJ237" s="109">
        <f t="shared" si="344"/>
        <v>0</v>
      </c>
      <c r="AK237" s="109">
        <f t="shared" si="345"/>
        <v>0</v>
      </c>
      <c r="AL237" s="109">
        <f t="shared" si="346"/>
        <v>0</v>
      </c>
      <c r="AM237" s="111">
        <f>(AM81+AM86)</f>
        <v>110079.46021578999</v>
      </c>
      <c r="AO237" s="109">
        <f t="shared" ref="AO237:AZ237" si="363">((AO81+AO86)+AO90)</f>
        <v>96820.538420419995</v>
      </c>
      <c r="AP237" s="109">
        <f t="shared" si="363"/>
        <v>79600.862999239995</v>
      </c>
      <c r="AQ237" s="109">
        <f t="shared" si="363"/>
        <v>74923.852254090001</v>
      </c>
      <c r="AR237" s="109">
        <f t="shared" si="363"/>
        <v>70876.023099429993</v>
      </c>
      <c r="AS237" s="109">
        <f t="shared" si="363"/>
        <v>70131.437472559992</v>
      </c>
      <c r="AT237" s="109">
        <f t="shared" si="363"/>
        <v>66137.832379050014</v>
      </c>
      <c r="AU237" s="109">
        <f t="shared" si="363"/>
        <v>68036.332684669993</v>
      </c>
      <c r="AV237" s="109">
        <f t="shared" si="363"/>
        <v>80602.800698780004</v>
      </c>
      <c r="AW237" s="109">
        <f t="shared" si="363"/>
        <v>67407.698802859988</v>
      </c>
      <c r="AX237" s="109">
        <f t="shared" si="363"/>
        <v>101137.73977797998</v>
      </c>
      <c r="AY237" s="109">
        <f t="shared" si="363"/>
        <v>71968.572479369992</v>
      </c>
      <c r="AZ237" s="109">
        <f t="shared" si="363"/>
        <v>82027.067097360006</v>
      </c>
      <c r="BA237" s="109"/>
      <c r="BB237" s="109">
        <f t="shared" si="348"/>
        <v>251345.25367374998</v>
      </c>
      <c r="BC237" s="109">
        <f t="shared" si="349"/>
        <v>207145.29295104003</v>
      </c>
      <c r="BD237" s="109">
        <f t="shared" si="350"/>
        <v>216046.83218630997</v>
      </c>
      <c r="BE237" s="109">
        <f t="shared" si="351"/>
        <v>255133.37935470996</v>
      </c>
      <c r="BF237" s="111">
        <f>(BF81+BF86)</f>
        <v>672297.01816580992</v>
      </c>
      <c r="BG237" s="109"/>
      <c r="BH237" s="109">
        <f t="shared" ref="BH237:BS237" si="364">((BH81+BH86)+BH90)</f>
        <v>70282.183671559978</v>
      </c>
      <c r="BI237" s="109">
        <f t="shared" si="364"/>
        <v>79164.728872599997</v>
      </c>
      <c r="BJ237" s="109">
        <f t="shared" si="364"/>
        <v>76995.842372560001</v>
      </c>
      <c r="BK237" s="109">
        <f t="shared" si="364"/>
        <v>68237.246698460003</v>
      </c>
      <c r="BL237" s="109">
        <f t="shared" si="364"/>
        <v>65863.136698460003</v>
      </c>
      <c r="BM237" s="109">
        <f t="shared" si="364"/>
        <v>66026.87919326</v>
      </c>
      <c r="BN237" s="109">
        <f t="shared" si="364"/>
        <v>66026.87919326</v>
      </c>
      <c r="BO237" s="109">
        <f t="shared" si="364"/>
        <v>66026.87919326</v>
      </c>
      <c r="BP237" s="109">
        <f t="shared" si="364"/>
        <v>66026.87919326</v>
      </c>
      <c r="BQ237" s="109">
        <f t="shared" si="364"/>
        <v>60454.54595426</v>
      </c>
      <c r="BR237" s="109">
        <f t="shared" si="364"/>
        <v>60455.627097260003</v>
      </c>
      <c r="BS237" s="109">
        <f t="shared" si="364"/>
        <v>60454.54595426</v>
      </c>
      <c r="BT237" s="109"/>
      <c r="BU237" s="109">
        <f t="shared" si="353"/>
        <v>226442.75491671998</v>
      </c>
      <c r="BV237" s="109">
        <f t="shared" si="354"/>
        <v>200127.26259017998</v>
      </c>
      <c r="BW237" s="109">
        <f t="shared" si="355"/>
        <v>198080.63757978001</v>
      </c>
      <c r="BX237" s="109">
        <f t="shared" si="356"/>
        <v>181364.71900578</v>
      </c>
      <c r="BY237" s="111">
        <f>(BY81+BY86)</f>
        <v>578014.37409245991</v>
      </c>
      <c r="BZ237" s="109"/>
      <c r="CA237" s="109">
        <f>((CA81+CA86)+CA90)</f>
        <v>1532881.0549475299</v>
      </c>
      <c r="CB237" s="109">
        <f>((CB81+CB86)+CB90)</f>
        <v>322618.29476297996</v>
      </c>
      <c r="CC237" s="109">
        <f>((CC81+CC86)+CC90)</f>
        <v>0</v>
      </c>
    </row>
    <row r="238" spans="1:81" s="110" customFormat="1" ht="15" customHeight="1" x14ac:dyDescent="0.25">
      <c r="A238" s="206" t="str">
        <f>_xll.DIMNM(pAccounts,_xll.DIMIX(pAccounts,$F238))</f>
        <v>Unassigned</v>
      </c>
      <c r="E238" s="17">
        <v>228</v>
      </c>
      <c r="F238" s="209" t="s">
        <v>28</v>
      </c>
      <c r="G238" s="109">
        <f>(G82+G91)</f>
        <v>-205095.52930511991</v>
      </c>
      <c r="H238" s="109">
        <f>(H82+H91)</f>
        <v>-211297.11686083034</v>
      </c>
      <c r="I238" s="109">
        <f>(I82+I91)</f>
        <v>-235742.92877270002</v>
      </c>
      <c r="K238" s="111">
        <f>(K82+K91)</f>
        <v>-216159.02197851989</v>
      </c>
      <c r="L238" s="109">
        <f>(L82+L91)</f>
        <v>-237829.77786495222</v>
      </c>
      <c r="M238" s="109">
        <f>(M82+M91)</f>
        <v>-200999.99488397999</v>
      </c>
      <c r="N238" s="109">
        <f>(N82+N91)</f>
        <v>21670.755886432322</v>
      </c>
      <c r="P238" s="109">
        <f t="shared" si="337"/>
        <v>-451901.95075121988</v>
      </c>
      <c r="Q238" s="109">
        <f t="shared" si="338"/>
        <v>-457953.5818370207</v>
      </c>
      <c r="R238" s="109">
        <f t="shared" si="339"/>
        <v>-432198.40855106991</v>
      </c>
      <c r="S238" s="109">
        <f>(S82+S91)</f>
        <v>6051.6310858008219</v>
      </c>
      <c r="T238" s="109"/>
      <c r="V238" s="109">
        <f t="shared" ref="V238:AG238" si="365">(V82+V91)</f>
        <v>-235742.92877270002</v>
      </c>
      <c r="W238" s="109">
        <f t="shared" si="365"/>
        <v>-216159.02197851989</v>
      </c>
      <c r="X238" s="109">
        <f t="shared" si="365"/>
        <v>0</v>
      </c>
      <c r="Y238" s="109">
        <f t="shared" si="365"/>
        <v>0</v>
      </c>
      <c r="Z238" s="109">
        <f t="shared" si="365"/>
        <v>0</v>
      </c>
      <c r="AA238" s="109">
        <f t="shared" si="365"/>
        <v>0</v>
      </c>
      <c r="AB238" s="109">
        <f t="shared" si="365"/>
        <v>0</v>
      </c>
      <c r="AC238" s="109">
        <f t="shared" si="365"/>
        <v>0</v>
      </c>
      <c r="AD238" s="109">
        <f t="shared" si="365"/>
        <v>0</v>
      </c>
      <c r="AE238" s="109">
        <f t="shared" si="365"/>
        <v>0</v>
      </c>
      <c r="AF238" s="109">
        <f t="shared" si="365"/>
        <v>0</v>
      </c>
      <c r="AG238" s="109">
        <f t="shared" si="365"/>
        <v>0</v>
      </c>
      <c r="AH238" s="109"/>
      <c r="AI238" s="109">
        <f t="shared" si="343"/>
        <v>-451901.95075121988</v>
      </c>
      <c r="AJ238" s="109">
        <f t="shared" si="344"/>
        <v>0</v>
      </c>
      <c r="AK238" s="109">
        <f t="shared" si="345"/>
        <v>0</v>
      </c>
      <c r="AL238" s="109">
        <f t="shared" si="346"/>
        <v>0</v>
      </c>
      <c r="AM238" s="111">
        <f>(AM82+AM91)</f>
        <v>-451901.95075121993</v>
      </c>
      <c r="AO238" s="109">
        <f t="shared" ref="AO238:AZ238" si="366">(AO82+AO91)</f>
        <v>-231198.41366708995</v>
      </c>
      <c r="AP238" s="109">
        <f t="shared" si="366"/>
        <v>-200999.99488397999</v>
      </c>
      <c r="AQ238" s="109">
        <f t="shared" si="366"/>
        <v>-172915.50240282988</v>
      </c>
      <c r="AR238" s="109">
        <f t="shared" si="366"/>
        <v>-166839.17421574006</v>
      </c>
      <c r="AS238" s="109">
        <f t="shared" si="366"/>
        <v>-183842.71412029996</v>
      </c>
      <c r="AT238" s="109">
        <f t="shared" si="366"/>
        <v>-172168.8958511698</v>
      </c>
      <c r="AU238" s="109">
        <f t="shared" si="366"/>
        <v>-195458.36942553005</v>
      </c>
      <c r="AV238" s="109">
        <f t="shared" si="366"/>
        <v>-229248.26883980009</v>
      </c>
      <c r="AW238" s="109">
        <f t="shared" si="366"/>
        <v>-207746.38603903004</v>
      </c>
      <c r="AX238" s="109">
        <f t="shared" si="366"/>
        <v>-227880.66654562979</v>
      </c>
      <c r="AY238" s="109">
        <f t="shared" si="366"/>
        <v>-205095.52930511991</v>
      </c>
      <c r="AZ238" s="109">
        <f t="shared" si="366"/>
        <v>-211297.11686083034</v>
      </c>
      <c r="BA238" s="109"/>
      <c r="BB238" s="109">
        <f t="shared" si="348"/>
        <v>-605113.91095389985</v>
      </c>
      <c r="BC238" s="109">
        <f t="shared" si="349"/>
        <v>-522850.78418720979</v>
      </c>
      <c r="BD238" s="109">
        <f t="shared" si="350"/>
        <v>-632453.02430436015</v>
      </c>
      <c r="BE238" s="109">
        <f t="shared" si="351"/>
        <v>-644273.31271158007</v>
      </c>
      <c r="BF238" s="111">
        <f>(BF82+BF91)</f>
        <v>-2404691.0321570495</v>
      </c>
      <c r="BG238" s="109"/>
      <c r="BH238" s="109">
        <f t="shared" ref="BH238:BS238" si="367">(BH82+BH91)</f>
        <v>-220123.80397206848</v>
      </c>
      <c r="BI238" s="109">
        <f t="shared" si="367"/>
        <v>-237829.77786495222</v>
      </c>
      <c r="BJ238" s="109">
        <f t="shared" si="367"/>
        <v>-245783.67452368501</v>
      </c>
      <c r="BK238" s="109">
        <f t="shared" si="367"/>
        <v>-291969.60979549994</v>
      </c>
      <c r="BL238" s="109">
        <f t="shared" si="367"/>
        <v>-292094.13979549991</v>
      </c>
      <c r="BM238" s="109">
        <f t="shared" si="367"/>
        <v>-294195.56979550002</v>
      </c>
      <c r="BN238" s="109">
        <f t="shared" si="367"/>
        <v>-299334.17979550001</v>
      </c>
      <c r="BO238" s="109">
        <f t="shared" si="367"/>
        <v>-299480.40979550011</v>
      </c>
      <c r="BP238" s="109">
        <f t="shared" si="367"/>
        <v>-299634.68979550007</v>
      </c>
      <c r="BQ238" s="109">
        <f t="shared" si="367"/>
        <v>-299797.45979550009</v>
      </c>
      <c r="BR238" s="109">
        <f t="shared" si="367"/>
        <v>-299971.76408050011</v>
      </c>
      <c r="BS238" s="109">
        <f t="shared" si="367"/>
        <v>-300150.32979550009</v>
      </c>
      <c r="BT238" s="109"/>
      <c r="BU238" s="109">
        <f t="shared" si="353"/>
        <v>-703737.25636070571</v>
      </c>
      <c r="BV238" s="109">
        <f t="shared" si="354"/>
        <v>-878259.31938649993</v>
      </c>
      <c r="BW238" s="109">
        <f t="shared" si="355"/>
        <v>-898449.27938650013</v>
      </c>
      <c r="BX238" s="109">
        <f t="shared" si="356"/>
        <v>-899919.55367150018</v>
      </c>
      <c r="BY238" s="111">
        <f>(BY82+BY91)</f>
        <v>-3380365.4088052064</v>
      </c>
      <c r="BZ238" s="109"/>
      <c r="CA238" s="109">
        <f>(CA82+CA91)</f>
        <v>-2235679.5784867699</v>
      </c>
      <c r="CB238" s="109">
        <f>(CB82+CB91)</f>
        <v>1840530.6708269697</v>
      </c>
      <c r="CC238" s="109">
        <f>(CC82+CC91)</f>
        <v>0</v>
      </c>
    </row>
    <row r="239" spans="1:81" s="110" customFormat="1" ht="15" customHeight="1" x14ac:dyDescent="0.3">
      <c r="E239" s="17">
        <v>229</v>
      </c>
      <c r="G239" s="131">
        <f>SUM(G234:G238)</f>
        <v>222503.64427054001</v>
      </c>
      <c r="H239" s="131">
        <f>SUM(H234:H238)</f>
        <v>217212.40507117962</v>
      </c>
      <c r="I239" s="131">
        <f>SUM(I234:I238)</f>
        <v>221641.41112350998</v>
      </c>
      <c r="K239" s="142">
        <f>SUM(K234:K238)</f>
        <v>253311.63243490012</v>
      </c>
      <c r="L239" s="131">
        <f>SUM(L234:L238)</f>
        <v>329924.98985651415</v>
      </c>
      <c r="M239" s="131">
        <f>SUM(M234:M238)</f>
        <v>169850.38356382001</v>
      </c>
      <c r="N239" s="131">
        <f>SUM(N234:N238)</f>
        <v>-76613.357421614084</v>
      </c>
      <c r="P239" s="131">
        <f t="shared" si="337"/>
        <v>474953.04355841014</v>
      </c>
      <c r="Q239" s="131">
        <f t="shared" si="338"/>
        <v>623775.4164397642</v>
      </c>
      <c r="R239" s="131">
        <f t="shared" si="339"/>
        <v>336825.16077606007</v>
      </c>
      <c r="S239" s="131">
        <f>SUM(S234:S238)</f>
        <v>-148822.37288135404</v>
      </c>
      <c r="T239" s="132"/>
      <c r="V239" s="131">
        <f t="shared" ref="V239:AG239" si="368">SUM(V234:V238)</f>
        <v>221641.41112350998</v>
      </c>
      <c r="W239" s="131">
        <f t="shared" si="368"/>
        <v>253311.63243490012</v>
      </c>
      <c r="X239" s="131">
        <f t="shared" si="368"/>
        <v>0</v>
      </c>
      <c r="Y239" s="131">
        <f t="shared" si="368"/>
        <v>0</v>
      </c>
      <c r="Z239" s="131">
        <f t="shared" si="368"/>
        <v>0</v>
      </c>
      <c r="AA239" s="131">
        <f t="shared" si="368"/>
        <v>0</v>
      </c>
      <c r="AB239" s="131">
        <f t="shared" si="368"/>
        <v>0</v>
      </c>
      <c r="AC239" s="131">
        <f t="shared" si="368"/>
        <v>0</v>
      </c>
      <c r="AD239" s="131">
        <f t="shared" si="368"/>
        <v>0</v>
      </c>
      <c r="AE239" s="131">
        <f t="shared" si="368"/>
        <v>0</v>
      </c>
      <c r="AF239" s="131">
        <f t="shared" si="368"/>
        <v>0</v>
      </c>
      <c r="AG239" s="131">
        <f t="shared" si="368"/>
        <v>0</v>
      </c>
      <c r="AH239" s="115"/>
      <c r="AI239" s="131">
        <f t="shared" si="343"/>
        <v>474953.04355841014</v>
      </c>
      <c r="AJ239" s="131">
        <f t="shared" si="344"/>
        <v>0</v>
      </c>
      <c r="AK239" s="131">
        <f t="shared" si="345"/>
        <v>0</v>
      </c>
      <c r="AL239" s="131">
        <f t="shared" si="346"/>
        <v>0</v>
      </c>
      <c r="AM239" s="134">
        <f>SUM(AM234:AM238)</f>
        <v>474953.04355841008</v>
      </c>
      <c r="AN239" s="115"/>
      <c r="AO239" s="131">
        <f t="shared" ref="AO239:AZ239" si="369">SUM(AO234:AO238)</f>
        <v>166974.77721224009</v>
      </c>
      <c r="AP239" s="131">
        <f t="shared" si="369"/>
        <v>169850.38356382001</v>
      </c>
      <c r="AQ239" s="131">
        <f t="shared" si="369"/>
        <v>203001.16554230015</v>
      </c>
      <c r="AR239" s="131">
        <f t="shared" si="369"/>
        <v>210039.40066957998</v>
      </c>
      <c r="AS239" s="131">
        <f t="shared" si="369"/>
        <v>197865.48887010006</v>
      </c>
      <c r="AT239" s="131">
        <f t="shared" si="369"/>
        <v>209239.48067372022</v>
      </c>
      <c r="AU239" s="131">
        <f t="shared" si="369"/>
        <v>209746.81507954988</v>
      </c>
      <c r="AV239" s="131">
        <f t="shared" si="369"/>
        <v>211023.4866144199</v>
      </c>
      <c r="AW239" s="131">
        <f t="shared" si="369"/>
        <v>213056.19349661004</v>
      </c>
      <c r="AX239" s="131">
        <f t="shared" si="369"/>
        <v>256261.11074559018</v>
      </c>
      <c r="AY239" s="131">
        <f t="shared" si="369"/>
        <v>222503.64427054001</v>
      </c>
      <c r="AZ239" s="131">
        <f t="shared" si="369"/>
        <v>217212.40507117962</v>
      </c>
      <c r="BA239" s="115"/>
      <c r="BB239" s="131">
        <f t="shared" si="348"/>
        <v>539826.32631836017</v>
      </c>
      <c r="BC239" s="131">
        <f t="shared" si="349"/>
        <v>617144.37021340022</v>
      </c>
      <c r="BD239" s="131">
        <f t="shared" si="350"/>
        <v>633826.49519057979</v>
      </c>
      <c r="BE239" s="131">
        <f t="shared" si="351"/>
        <v>695977.16008730978</v>
      </c>
      <c r="BF239" s="134">
        <f>SUM(BF234:BF238)</f>
        <v>2511998.4363211812</v>
      </c>
      <c r="BG239" s="115"/>
      <c r="BH239" s="131">
        <f t="shared" ref="BH239:BS239" si="370">SUM(BH234:BH238)</f>
        <v>293850.42658325</v>
      </c>
      <c r="BI239" s="131">
        <f t="shared" si="370"/>
        <v>329924.98985651415</v>
      </c>
      <c r="BJ239" s="131">
        <f t="shared" si="370"/>
        <v>315247.60370927071</v>
      </c>
      <c r="BK239" s="131">
        <f t="shared" si="370"/>
        <v>288811.9605500201</v>
      </c>
      <c r="BL239" s="131">
        <f t="shared" si="370"/>
        <v>294693.2882305602</v>
      </c>
      <c r="BM239" s="131">
        <f t="shared" si="370"/>
        <v>303285.79070796003</v>
      </c>
      <c r="BN239" s="131">
        <f t="shared" si="370"/>
        <v>297916.28996633994</v>
      </c>
      <c r="BO239" s="131">
        <f t="shared" si="370"/>
        <v>297770.05996633985</v>
      </c>
      <c r="BP239" s="131">
        <f t="shared" si="370"/>
        <v>297615.77996633988</v>
      </c>
      <c r="BQ239" s="131">
        <f t="shared" si="370"/>
        <v>252861.88941527001</v>
      </c>
      <c r="BR239" s="131">
        <f t="shared" si="370"/>
        <v>252690.90970226994</v>
      </c>
      <c r="BS239" s="131">
        <f t="shared" si="370"/>
        <v>252509.01941527001</v>
      </c>
      <c r="BT239" s="115"/>
      <c r="BU239" s="131">
        <f t="shared" si="353"/>
        <v>939023.02014903491</v>
      </c>
      <c r="BV239" s="131">
        <f t="shared" si="354"/>
        <v>886791.03948854026</v>
      </c>
      <c r="BW239" s="131">
        <f t="shared" si="355"/>
        <v>893302.12989901961</v>
      </c>
      <c r="BX239" s="131">
        <f t="shared" si="356"/>
        <v>758061.81853280996</v>
      </c>
      <c r="BY239" s="134">
        <f>SUM(BY234:BY238)</f>
        <v>1517177.7911435943</v>
      </c>
      <c r="CA239" s="131">
        <f>SUM(CA234:CA238)</f>
        <v>1791637.2974078399</v>
      </c>
      <c r="CB239" s="131">
        <f>SUM(CB234:CB238)</f>
        <v>2988317.2765624397</v>
      </c>
      <c r="CC239" s="131">
        <f>SUM(CC234:CC238)</f>
        <v>0</v>
      </c>
    </row>
    <row r="240" spans="1:81" ht="15" customHeight="1" x14ac:dyDescent="0.3">
      <c r="E240" s="17">
        <v>230</v>
      </c>
      <c r="G240" s="7"/>
      <c r="H240" s="7"/>
      <c r="I240" s="7"/>
      <c r="K240" s="93"/>
      <c r="L240" s="7"/>
      <c r="M240" s="7"/>
      <c r="N240" s="7"/>
      <c r="P240" s="7"/>
      <c r="Q240" s="7"/>
      <c r="R240" s="7"/>
      <c r="S240" s="7"/>
      <c r="T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I240" s="7"/>
      <c r="AJ240" s="7"/>
      <c r="AK240" s="7"/>
      <c r="AL240" s="7"/>
      <c r="AM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B240" s="7"/>
      <c r="BC240" s="7"/>
      <c r="BD240" s="7"/>
      <c r="BE240" s="7"/>
      <c r="BF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U240" s="7"/>
      <c r="BV240" s="7"/>
      <c r="BW240" s="7"/>
      <c r="BX240" s="7"/>
      <c r="BY240" s="7"/>
      <c r="CA240" s="7"/>
      <c r="CB240" s="7"/>
      <c r="CC240" s="7"/>
    </row>
    <row r="241" spans="1:87" ht="15" customHeight="1" x14ac:dyDescent="0.3">
      <c r="E241" s="17">
        <v>231</v>
      </c>
      <c r="K241" s="94"/>
    </row>
    <row r="242" spans="1:87" s="2" customFormat="1" ht="15" customHeight="1" x14ac:dyDescent="0.3">
      <c r="A242" s="100" t="str">
        <f>_xll.DIMNM(pAccounts,_xll.DIMIX(pAccounts,$F242))</f>
        <v>Balance Sheet</v>
      </c>
      <c r="E242" s="17">
        <v>232</v>
      </c>
      <c r="F242" s="101" t="s">
        <v>329</v>
      </c>
      <c r="G242" s="102"/>
      <c r="H242" s="102"/>
      <c r="I242" s="102"/>
      <c r="J242" s="103"/>
      <c r="K242" s="104"/>
      <c r="L242" s="102"/>
      <c r="M242" s="102"/>
      <c r="N242" s="102"/>
      <c r="O242" s="103"/>
      <c r="P242" s="102"/>
      <c r="Q242" s="102"/>
      <c r="R242" s="102"/>
      <c r="S242" s="102"/>
      <c r="T242" s="102"/>
      <c r="U242" s="103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5"/>
      <c r="AI242" s="106"/>
      <c r="AJ242" s="106"/>
      <c r="AK242" s="106"/>
      <c r="AL242" s="106"/>
      <c r="AM242" s="106"/>
      <c r="AN242" s="105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5"/>
      <c r="BB242" s="106"/>
      <c r="BC242" s="106"/>
      <c r="BD242" s="106"/>
      <c r="BE242" s="106"/>
      <c r="BF242" s="106"/>
      <c r="BG242" s="105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  <c r="BS242" s="102"/>
      <c r="BT242" s="105"/>
      <c r="BU242" s="106"/>
      <c r="BV242" s="106"/>
      <c r="BW242" s="106"/>
      <c r="BX242" s="106"/>
      <c r="BY242" s="106"/>
      <c r="BZ242" s="103"/>
      <c r="CA242" s="102"/>
      <c r="CB242" s="102"/>
      <c r="CC242" s="102"/>
    </row>
    <row r="243" spans="1:87" ht="15" customHeight="1" x14ac:dyDescent="0.3">
      <c r="A243" s="17"/>
      <c r="E243" s="17">
        <v>233</v>
      </c>
      <c r="F243" s="86"/>
      <c r="G243" s="87"/>
      <c r="H243" s="87"/>
      <c r="I243" s="87"/>
      <c r="J243" s="88"/>
      <c r="K243" s="27"/>
      <c r="L243" s="87"/>
      <c r="M243" s="87"/>
      <c r="N243" s="87"/>
      <c r="O243" s="88"/>
      <c r="P243" s="87"/>
      <c r="Q243" s="87"/>
      <c r="R243" s="87"/>
      <c r="S243" s="87"/>
      <c r="T243" s="87"/>
      <c r="U243" s="88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7"/>
      <c r="AI243" s="89"/>
      <c r="AJ243" s="89"/>
      <c r="AK243" s="89"/>
      <c r="AL243" s="89"/>
      <c r="AM243" s="89"/>
      <c r="AN243" s="9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97"/>
      <c r="BB243" s="89"/>
      <c r="BC243" s="89"/>
      <c r="BD243" s="89"/>
      <c r="BE243" s="89"/>
      <c r="BF243" s="89"/>
      <c r="BG243" s="9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97"/>
      <c r="BU243" s="89"/>
      <c r="BV243" s="89"/>
      <c r="BW243" s="89"/>
      <c r="BX243" s="89"/>
      <c r="BY243" s="89"/>
      <c r="BZ243" s="88"/>
      <c r="CA243" s="87"/>
      <c r="CB243" s="87"/>
      <c r="CC243" s="87"/>
    </row>
    <row r="244" spans="1:87" x14ac:dyDescent="0.3">
      <c r="A244"/>
      <c r="C244"/>
      <c r="E244" s="17">
        <v>234</v>
      </c>
      <c r="F244" s="55" t="s">
        <v>330</v>
      </c>
      <c r="G244"/>
      <c r="H244"/>
      <c r="I244"/>
      <c r="J244"/>
      <c r="K244" s="31"/>
      <c r="L244"/>
      <c r="M244"/>
      <c r="N244"/>
      <c r="O244"/>
      <c r="P244"/>
      <c r="Q244"/>
      <c r="R244"/>
      <c r="S244"/>
      <c r="T244"/>
      <c r="U24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I244"/>
      <c r="AJ244"/>
      <c r="AK244"/>
      <c r="AL244"/>
      <c r="AM244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B244" s="5"/>
      <c r="BC244" s="5"/>
      <c r="BD244" s="5"/>
      <c r="BE244" s="5"/>
      <c r="BG244" s="6"/>
      <c r="BP244"/>
      <c r="BT244" s="6"/>
      <c r="BV244"/>
      <c r="CI244"/>
    </row>
    <row r="245" spans="1:87" x14ac:dyDescent="0.3">
      <c r="A245" s="17" t="s">
        <v>331</v>
      </c>
      <c r="B245" s="70"/>
      <c r="C245" s="36"/>
      <c r="E245" s="17">
        <v>235</v>
      </c>
      <c r="F245" s="56" t="s">
        <v>332</v>
      </c>
      <c r="G245" s="109">
        <f>_xll.DBRW(pFact,$F$6,G$3,G$1,$F$1,$A245,"YTD")</f>
        <v>950233.15539110266</v>
      </c>
      <c r="H245" s="109">
        <f>_xll.DBRW(pFact,$F$6,H$3,H$1,$F$1,$A245,"YTD")</f>
        <v>750274.43202136643</v>
      </c>
      <c r="I245" s="109">
        <f>_xll.DBRW(pFact,$F$6,I$3,I$1,$F$1,$A245,"YTD")</f>
        <v>741247.0080263433</v>
      </c>
      <c r="J245" s="110"/>
      <c r="K245" s="111">
        <f>_xll.DBRW(pFact,$F$6,K$3,K$1,$F$1,$A245,"YTD")</f>
        <v>694073.02711720241</v>
      </c>
      <c r="L245" s="109"/>
      <c r="M245" s="109">
        <f>_xll.DBRW(pFact,$F$6,M$3,M$1,$F$1,$A245,"YTD")</f>
        <v>1142503.2985513234</v>
      </c>
      <c r="N245" s="109"/>
      <c r="O245" s="110"/>
      <c r="P245" s="109">
        <f>K245</f>
        <v>694073.02711720241</v>
      </c>
      <c r="Q245" s="109"/>
      <c r="R245" s="109">
        <f>M245</f>
        <v>1142503.2985513234</v>
      </c>
      <c r="S245" s="109"/>
      <c r="T245" s="109"/>
      <c r="U245" s="110"/>
      <c r="V245" s="109">
        <f>_xll.DBRW(pFact,$F$6,V$3,V$1,$F$1,$A245,"YTD")</f>
        <v>741247.0080263433</v>
      </c>
      <c r="W245" s="109">
        <f>_xll.DBRW(pFact,$F$6,W$3,W$1,$F$1,$A245,"YTD")</f>
        <v>694073.02711720241</v>
      </c>
      <c r="X245" s="109">
        <f>_xll.DBRW(pFact,$F$6,X$3,X$1,$F$1,$A245,"YTD")</f>
        <v>0</v>
      </c>
      <c r="Y245" s="109">
        <f>_xll.DBRW(pFact,$F$6,Y$3,Y$1,$F$1,$A245,"YTD")</f>
        <v>0</v>
      </c>
      <c r="Z245" s="109">
        <f>_xll.DBRW(pFact,$F$6,Z$3,Z$1,$F$1,$A245,"YTD")</f>
        <v>0</v>
      </c>
      <c r="AA245" s="109">
        <f>_xll.DBRW(pFact,$F$6,AA$3,AA$1,$F$1,$A245,"YTD")</f>
        <v>0</v>
      </c>
      <c r="AB245" s="109">
        <f>_xll.DBRW(pFact,$F$6,AB$3,AB$1,$F$1,$A245,"YTD")</f>
        <v>0</v>
      </c>
      <c r="AC245" s="109">
        <f>_xll.DBRW(pFact,$F$6,AC$3,AC$1,$F$1,$A245,"YTD")</f>
        <v>0</v>
      </c>
      <c r="AD245" s="109">
        <f>_xll.DBRW(pFact,$F$6,AD$3,AD$1,$F$1,$A245,"YTD")</f>
        <v>0</v>
      </c>
      <c r="AE245" s="109">
        <f>_xll.DBRW(pFact,$F$6,AE$3,AE$1,$F$1,$A245,"YTD")</f>
        <v>0</v>
      </c>
      <c r="AF245" s="109">
        <f>_xll.DBRW(pFact,$F$6,AF$3,AF$1,$F$1,$A245,"YTD")</f>
        <v>0</v>
      </c>
      <c r="AG245" s="109">
        <f>_xll.DBRW(pFact,$F$6,AG$3,AG$1,$F$1,$A245,"YTD")</f>
        <v>0</v>
      </c>
      <c r="AH245" s="109"/>
      <c r="AI245" s="109"/>
      <c r="AJ245" s="109"/>
      <c r="AK245" s="109"/>
      <c r="AL245" s="109"/>
      <c r="AM245" s="111"/>
      <c r="AN245" s="110"/>
      <c r="AO245" s="109">
        <f>_xll.DBRW(pFact,$F$6,AO$3,AO$1,$F$1,$A245,"YTD")</f>
        <v>1222320.3457559624</v>
      </c>
      <c r="AP245" s="109">
        <f>_xll.DBRW(pFact,$F$6,AP$3,AP$1,$F$1,$A245,"YTD")</f>
        <v>1142503.2985513234</v>
      </c>
      <c r="AQ245" s="109">
        <f>_xll.DBRW(pFact,$F$6,AQ$3,AQ$1,$F$1,$A245,"YTD")</f>
        <v>1153795.481701364</v>
      </c>
      <c r="AR245" s="109">
        <f>_xll.DBRW(pFact,$F$6,AR$3,AR$1,$F$1,$A245,"YTD")</f>
        <v>1137973.7327218428</v>
      </c>
      <c r="AS245" s="109">
        <f>_xll.DBRW(pFact,$F$6,AS$3,AS$1,$F$1,$A245,"YTD")</f>
        <v>1079425.6817849628</v>
      </c>
      <c r="AT245" s="109">
        <f>_xll.DBRW(pFact,$F$6,AT$3,AT$1,$F$1,$A245,"YTD")</f>
        <v>1100963.8612564842</v>
      </c>
      <c r="AU245" s="109">
        <f>_xll.DBRW(pFact,$F$6,AU$3,AU$1,$F$1,$A245,"YTD")</f>
        <v>1075364.8150135644</v>
      </c>
      <c r="AV245" s="109">
        <f>_xll.DBRW(pFact,$F$6,AV$3,AV$1,$F$1,$A245,"YTD")</f>
        <v>994395.21589360328</v>
      </c>
      <c r="AW245" s="109">
        <f>_xll.DBRW(pFact,$F$6,AW$3,AW$1,$F$1,$A245,"YTD")</f>
        <v>1028005.2723893621</v>
      </c>
      <c r="AX245" s="109">
        <f>_xll.DBRW(pFact,$F$6,AX$3,AX$1,$F$1,$A245,"YTD")</f>
        <v>1022118.7236155032</v>
      </c>
      <c r="AY245" s="109">
        <f>_xll.DBRW(pFact,$F$6,AY$3,AY$1,$F$1,$A245,"YTD")</f>
        <v>950233.15539110266</v>
      </c>
      <c r="AZ245" s="109">
        <f>_xll.DBRW(pFact,$F$6,AZ$3,AZ$1,$F$1,$A245,"YTD")</f>
        <v>750274.43202136643</v>
      </c>
      <c r="BA245" s="109"/>
      <c r="BB245" s="109">
        <f t="shared" ref="BB245:BB290" si="371">SUMIF(AO$7:AZ$7,BB$8,AO245:AZ245)</f>
        <v>3518619.1260086494</v>
      </c>
      <c r="BC245" s="109">
        <f t="shared" ref="BC245:BC290" si="372">SUMIF(AO$7:AZ$7,BC$8,AO245:AZ245)</f>
        <v>3318363.27576329</v>
      </c>
      <c r="BD245" s="109">
        <f t="shared" ref="BD245:BD290" si="373">SUMIF(AO$7:AZ$7,BD$8,AO245:AZ245)</f>
        <v>3097765.3032965297</v>
      </c>
      <c r="BE245" s="109">
        <f t="shared" ref="BE245:BE290" si="374">SUMIF(AO$7:AZ$7,BE$8,AO245:AZ245)</f>
        <v>2722626.311027972</v>
      </c>
      <c r="BF245" s="111">
        <f>SUM(BB245:BE245)</f>
        <v>12657374.016096441</v>
      </c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  <c r="BS245" s="109"/>
      <c r="BT245" s="109"/>
      <c r="BU245" s="109"/>
      <c r="BV245" s="109"/>
      <c r="BW245" s="109"/>
      <c r="BX245" s="109"/>
      <c r="BY245" s="111"/>
      <c r="BZ245" s="109"/>
      <c r="CA245" s="109"/>
      <c r="CB245" s="109"/>
      <c r="CC245" s="109"/>
      <c r="CD245" s="110"/>
      <c r="CI245"/>
    </row>
    <row r="246" spans="1:87" outlineLevel="1" x14ac:dyDescent="0.3">
      <c r="A246" s="210" t="s">
        <v>559</v>
      </c>
      <c r="B246" s="108" t="s">
        <v>333</v>
      </c>
      <c r="C246"/>
      <c r="E246" s="17">
        <v>236</v>
      </c>
      <c r="F246" s="57" t="s">
        <v>334</v>
      </c>
      <c r="G246" s="119">
        <f>_xll.DBRW(pStaging,G$1,$F$6,"all depts",$B246,$F$1,G$3,$A246,"AGM_Import_Closing","Local Currency Value")</f>
        <v>-5121.4885049537916</v>
      </c>
      <c r="H246" s="119">
        <f>_xll.DBRW(pStaging,H$1,$F$6,"all depts",$B246,$F$1,H$3,$A246,"AGM_Import_Closing","Local Currency Value")</f>
        <v>-5121.4885049537916</v>
      </c>
      <c r="I246" s="119">
        <f>_xll.DBRW(pStaging,I$1,$F$6,"all depts",$B246,$F$1,I$3,$A246,"AGM_Import_Closing","Local Currency Value")</f>
        <v>-5121.4885049537916</v>
      </c>
      <c r="J246" s="120"/>
      <c r="K246" s="121">
        <f>_xll.DBRW(pStaging,K$1,$F$6,"all depts",$B246,$F$1,K$3,$A246,"AGM_Import_Closing","Local Currency Value")</f>
        <v>-5121.4885049537916</v>
      </c>
      <c r="L246" s="119"/>
      <c r="M246" s="119">
        <f>_xll.DBRW(pStaging,M$1,$F$6,"all depts",$B246,$F$1,M$3,$A246,"AGM_Import_Closing","Local Currency Value")</f>
        <v>-5121.4885049537916</v>
      </c>
      <c r="N246" s="119"/>
      <c r="O246" s="120"/>
      <c r="P246" s="119">
        <f t="shared" ref="P246:P309" si="375">K246</f>
        <v>-5121.4885049537916</v>
      </c>
      <c r="Q246" s="119"/>
      <c r="R246" s="119">
        <f t="shared" ref="R246:R309" si="376">M246</f>
        <v>-5121.4885049537916</v>
      </c>
      <c r="S246" s="119"/>
      <c r="T246" s="119"/>
      <c r="U246" s="120"/>
      <c r="V246" s="119">
        <f>_xll.DBRW(pStaging,V$1,$F$6,"all depts",$B246,$F$1,V$3,$A246,"AGM_Import_Closing","Local Currency Value")</f>
        <v>-5121.4885049537916</v>
      </c>
      <c r="W246" s="119">
        <f>_xll.DBRW(pStaging,W$1,$F$6,"all depts",$B246,$F$1,W$3,$A246,"AGM_Import_Closing","Local Currency Value")</f>
        <v>-5121.4885049537916</v>
      </c>
      <c r="X246" s="119">
        <f>_xll.DBRW(pStaging,X$1,$F$6,"all depts",$B246,$F$1,X$3,$A246,"AGM_Import_Closing","Local Currency Value")</f>
        <v>-5121.4885049537916</v>
      </c>
      <c r="Y246" s="119">
        <f>_xll.DBRW(pStaging,Y$1,$F$6,"all depts",$B246,$F$1,Y$3,$A246,"AGM_Import_Closing","Local Currency Value")</f>
        <v>0</v>
      </c>
      <c r="Z246" s="119">
        <f>_xll.DBRW(pStaging,Z$1,$F$6,"all depts",$B246,$F$1,Z$3,$A246,"AGM_Import_Closing","Local Currency Value")</f>
        <v>0</v>
      </c>
      <c r="AA246" s="119">
        <f>_xll.DBRW(pStaging,AA$1,$F$6,"all depts",$B246,$F$1,AA$3,$A246,"AGM_Import_Closing","Local Currency Value")</f>
        <v>0</v>
      </c>
      <c r="AB246" s="119">
        <f>_xll.DBRW(pStaging,AB$1,$F$6,"all depts",$B246,$F$1,AB$3,$A246,"AGM_Import_Closing","Local Currency Value")</f>
        <v>0</v>
      </c>
      <c r="AC246" s="119">
        <f>_xll.DBRW(pStaging,AC$1,$F$6,"all depts",$B246,$F$1,AC$3,$A246,"AGM_Import_Closing","Local Currency Value")</f>
        <v>0</v>
      </c>
      <c r="AD246" s="119">
        <f>_xll.DBRW(pStaging,AD$1,$F$6,"all depts",$B246,$F$1,AD$3,$A246,"AGM_Import_Closing","Local Currency Value")</f>
        <v>0</v>
      </c>
      <c r="AE246" s="119">
        <f>_xll.DBRW(pStaging,AE$1,$F$6,"all depts",$B246,$F$1,AE$3,$A246,"AGM_Import_Closing","Local Currency Value")</f>
        <v>0</v>
      </c>
      <c r="AF246" s="119">
        <f>_xll.DBRW(pStaging,AF$1,$F$6,"all depts",$B246,$F$1,AF$3,$A246,"AGM_Import_Closing","Local Currency Value")</f>
        <v>0</v>
      </c>
      <c r="AG246" s="119">
        <f>_xll.DBRW(pStaging,AG$1,$F$6,"all depts",$B246,$F$1,AG$3,$A246,"AGM_Import_Closing","Local Currency Value")</f>
        <v>0</v>
      </c>
      <c r="AH246" s="119"/>
      <c r="AI246" s="119"/>
      <c r="AJ246" s="119"/>
      <c r="AK246" s="119"/>
      <c r="AL246" s="119"/>
      <c r="AM246" s="121"/>
      <c r="AN246" s="120"/>
      <c r="AO246" s="119">
        <f>_xll.DBRW(pStaging,AO$1,$F$6,"all depts",$B246,$F$1,AO$3,$A246,"AGM_Import_Closing","Local Currency Value")</f>
        <v>-5121.4885049537916</v>
      </c>
      <c r="AP246" s="119">
        <f>_xll.DBRW(pStaging,AP$1,$F$6,"all depts",$B246,$F$1,AP$3,$A246,"AGM_Import_Closing","Local Currency Value")</f>
        <v>-5121.4885049537916</v>
      </c>
      <c r="AQ246" s="119">
        <f>_xll.DBRW(pStaging,AQ$1,$F$6,"all depts",$B246,$F$1,AQ$3,$A246,"AGM_Import_Closing","Local Currency Value")</f>
        <v>-5121.4885049537916</v>
      </c>
      <c r="AR246" s="119">
        <f>_xll.DBRW(pStaging,AR$1,$F$6,"all depts",$B246,$F$1,AR$3,$A246,"AGM_Import_Closing","Local Currency Value")</f>
        <v>-5121.4885049537916</v>
      </c>
      <c r="AS246" s="119">
        <f>_xll.DBRW(pStaging,AS$1,$F$6,"all depts",$B246,$F$1,AS$3,$A246,"AGM_Import_Closing","Local Currency Value")</f>
        <v>-5121.4885049537916</v>
      </c>
      <c r="AT246" s="119">
        <f>_xll.DBRW(pStaging,AT$1,$F$6,"all depts",$B246,$F$1,AT$3,$A246,"AGM_Import_Closing","Local Currency Value")</f>
        <v>-5121.4885049537916</v>
      </c>
      <c r="AU246" s="119">
        <f>_xll.DBRW(pStaging,AU$1,$F$6,"all depts",$B246,$F$1,AU$3,$A246,"AGM_Import_Closing","Local Currency Value")</f>
        <v>-5121.4885049537916</v>
      </c>
      <c r="AV246" s="119">
        <f>_xll.DBRW(pStaging,AV$1,$F$6,"all depts",$B246,$F$1,AV$3,$A246,"AGM_Import_Closing","Local Currency Value")</f>
        <v>-5121.4885049537916</v>
      </c>
      <c r="AW246" s="119">
        <f>_xll.DBRW(pStaging,AW$1,$F$6,"all depts",$B246,$F$1,AW$3,$A246,"AGM_Import_Closing","Local Currency Value")</f>
        <v>-5121.4885049537916</v>
      </c>
      <c r="AX246" s="119">
        <f>_xll.DBRW(pStaging,AX$1,$F$6,"all depts",$B246,$F$1,AX$3,$A246,"AGM_Import_Closing","Local Currency Value")</f>
        <v>-5121.4885049537916</v>
      </c>
      <c r="AY246" s="119">
        <f>_xll.DBRW(pStaging,AY$1,$F$6,"all depts",$B246,$F$1,AY$3,$A246,"AGM_Import_Closing","Local Currency Value")</f>
        <v>-5121.4885049537916</v>
      </c>
      <c r="AZ246" s="119">
        <f>_xll.DBRW(pStaging,AZ$1,$F$6,"all depts",$B246,$F$1,AZ$3,$A246,"AGM_Import_Closing","Local Currency Value")</f>
        <v>-5121.4885049537916</v>
      </c>
      <c r="BA246" s="119"/>
      <c r="BB246" s="119">
        <f t="shared" si="371"/>
        <v>-15364.465514861375</v>
      </c>
      <c r="BC246" s="119">
        <f t="shared" si="372"/>
        <v>-15364.465514861375</v>
      </c>
      <c r="BD246" s="119">
        <f t="shared" si="373"/>
        <v>-15364.465514861375</v>
      </c>
      <c r="BE246" s="119">
        <f t="shared" si="374"/>
        <v>-15364.465514861375</v>
      </c>
      <c r="BF246" s="121">
        <f t="shared" ref="BF246:BF290" si="377">SUM(BB246:BE246)</f>
        <v>-61457.862059445499</v>
      </c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21"/>
      <c r="BZ246" s="119"/>
      <c r="CA246" s="119"/>
      <c r="CB246" s="119"/>
      <c r="CC246" s="119"/>
      <c r="CD246" s="110"/>
      <c r="CI246"/>
    </row>
    <row r="247" spans="1:87" outlineLevel="1" x14ac:dyDescent="0.3">
      <c r="A247" s="210" t="s">
        <v>559</v>
      </c>
      <c r="B247" s="108" t="s">
        <v>335</v>
      </c>
      <c r="C247"/>
      <c r="E247" s="17">
        <v>237</v>
      </c>
      <c r="F247" s="57" t="s">
        <v>336</v>
      </c>
      <c r="G247" s="158">
        <f>_xll.DBRW(pStaging,G$1,$F$6,"all depts",$B247,$F$1,G$3,$A247,"AGM_Import_Closing","Local Currency Value")</f>
        <v>0</v>
      </c>
      <c r="H247" s="158">
        <f>_xll.DBRW(pStaging,H$1,$F$6,"all depts",$B247,$F$1,H$3,$A247,"AGM_Import_Closing","Local Currency Value")</f>
        <v>0</v>
      </c>
      <c r="I247" s="158">
        <f>_xll.DBRW(pStaging,I$1,$F$6,"all depts",$B247,$F$1,I$3,$A247,"AGM_Import_Closing","Local Currency Value")</f>
        <v>0</v>
      </c>
      <c r="J247" s="156"/>
      <c r="K247" s="157">
        <f>_xll.DBRW(pStaging,K$1,$F$6,"all depts",$B247,$F$1,K$3,$A247,"AGM_Import_Closing","Local Currency Value")</f>
        <v>0</v>
      </c>
      <c r="L247" s="158"/>
      <c r="M247" s="158">
        <f>_xll.DBRW(pStaging,M$1,$F$6,"all depts",$B247,$F$1,M$3,$A247,"AGM_Import_Closing","Local Currency Value")</f>
        <v>0</v>
      </c>
      <c r="N247" s="158"/>
      <c r="O247" s="158"/>
      <c r="P247" s="158">
        <f t="shared" si="375"/>
        <v>0</v>
      </c>
      <c r="Q247" s="158"/>
      <c r="R247" s="158">
        <f t="shared" si="376"/>
        <v>0</v>
      </c>
      <c r="S247" s="158"/>
      <c r="T247" s="158"/>
      <c r="U247" s="158"/>
      <c r="V247" s="159">
        <f>_xll.DBRW(pStaging,V$1,$F$6,"all depts",$B247,$F$1,V$3,$A247,"AGM_Import_Closing","Local Currency Value")</f>
        <v>0</v>
      </c>
      <c r="W247" s="159">
        <f>_xll.DBRW(pStaging,W$1,$F$6,"all depts",$B247,$F$1,W$3,$A247,"AGM_Import_Closing","Local Currency Value")</f>
        <v>0</v>
      </c>
      <c r="X247" s="159">
        <f>_xll.DBRW(pStaging,X$1,$F$6,"all depts",$B247,$F$1,X$3,$A247,"AGM_Import_Closing","Local Currency Value")</f>
        <v>0</v>
      </c>
      <c r="Y247" s="159">
        <f>_xll.DBRW(pStaging,Y$1,$F$6,"all depts",$B247,$F$1,Y$3,$A247,"AGM_Import_Closing","Local Currency Value")</f>
        <v>0</v>
      </c>
      <c r="Z247" s="159">
        <f>_xll.DBRW(pStaging,Z$1,$F$6,"all depts",$B247,$F$1,Z$3,$A247,"AGM_Import_Closing","Local Currency Value")</f>
        <v>0</v>
      </c>
      <c r="AA247" s="159">
        <f>_xll.DBRW(pStaging,AA$1,$F$6,"all depts",$B247,$F$1,AA$3,$A247,"AGM_Import_Closing","Local Currency Value")</f>
        <v>0</v>
      </c>
      <c r="AB247" s="159">
        <f>_xll.DBRW(pStaging,AB$1,$F$6,"all depts",$B247,$F$1,AB$3,$A247,"AGM_Import_Closing","Local Currency Value")</f>
        <v>0</v>
      </c>
      <c r="AC247" s="159">
        <f>_xll.DBRW(pStaging,AC$1,$F$6,"all depts",$B247,$F$1,AC$3,$A247,"AGM_Import_Closing","Local Currency Value")</f>
        <v>0</v>
      </c>
      <c r="AD247" s="159">
        <f>_xll.DBRW(pStaging,AD$1,$F$6,"all depts",$B247,$F$1,AD$3,$A247,"AGM_Import_Closing","Local Currency Value")</f>
        <v>0</v>
      </c>
      <c r="AE247" s="159">
        <f>_xll.DBRW(pStaging,AE$1,$F$6,"all depts",$B247,$F$1,AE$3,$A247,"AGM_Import_Closing","Local Currency Value")</f>
        <v>0</v>
      </c>
      <c r="AF247" s="159">
        <f>_xll.DBRW(pStaging,AF$1,$F$6,"all depts",$B247,$F$1,AF$3,$A247,"AGM_Import_Closing","Local Currency Value")</f>
        <v>0</v>
      </c>
      <c r="AG247" s="159">
        <f>_xll.DBRW(pStaging,AG$1,$F$6,"all depts",$B247,$F$1,AG$3,$A247,"AGM_Import_Closing","Local Currency Value")</f>
        <v>0</v>
      </c>
      <c r="AH247" s="158"/>
      <c r="AI247" s="158"/>
      <c r="AJ247" s="158"/>
      <c r="AK247" s="158"/>
      <c r="AL247" s="158"/>
      <c r="AM247" s="158"/>
      <c r="AN247" s="158"/>
      <c r="AO247" s="159">
        <f>_xll.DBRW(pStaging,AO$1,$F$6,"all depts",$B247,$F$1,AO$3,$A247,"AGM_Import_Closing","Local Currency Value")</f>
        <v>0</v>
      </c>
      <c r="AP247" s="159">
        <f>_xll.DBRW(pStaging,AP$1,$F$6,"all depts",$B247,$F$1,AP$3,$A247,"AGM_Import_Closing","Local Currency Value")</f>
        <v>0</v>
      </c>
      <c r="AQ247" s="159">
        <f>_xll.DBRW(pStaging,AQ$1,$F$6,"all depts",$B247,$F$1,AQ$3,$A247,"AGM_Import_Closing","Local Currency Value")</f>
        <v>0</v>
      </c>
      <c r="AR247" s="159">
        <f>_xll.DBRW(pStaging,AR$1,$F$6,"all depts",$B247,$F$1,AR$3,$A247,"AGM_Import_Closing","Local Currency Value")</f>
        <v>0</v>
      </c>
      <c r="AS247" s="159">
        <f>_xll.DBRW(pStaging,AS$1,$F$6,"all depts",$B247,$F$1,AS$3,$A247,"AGM_Import_Closing","Local Currency Value")</f>
        <v>0</v>
      </c>
      <c r="AT247" s="159">
        <f>_xll.DBRW(pStaging,AT$1,$F$6,"all depts",$B247,$F$1,AT$3,$A247,"AGM_Import_Closing","Local Currency Value")</f>
        <v>0</v>
      </c>
      <c r="AU247" s="159">
        <f>_xll.DBRW(pStaging,AU$1,$F$6,"all depts",$B247,$F$1,AU$3,$A247,"AGM_Import_Closing","Local Currency Value")</f>
        <v>0</v>
      </c>
      <c r="AV247" s="159">
        <f>_xll.DBRW(pStaging,AV$1,$F$6,"all depts",$B247,$F$1,AV$3,$A247,"AGM_Import_Closing","Local Currency Value")</f>
        <v>0</v>
      </c>
      <c r="AW247" s="159">
        <f>_xll.DBRW(pStaging,AW$1,$F$6,"all depts",$B247,$F$1,AW$3,$A247,"AGM_Import_Closing","Local Currency Value")</f>
        <v>0</v>
      </c>
      <c r="AX247" s="159">
        <f>_xll.DBRW(pStaging,AX$1,$F$6,"all depts",$B247,$F$1,AX$3,$A247,"AGM_Import_Closing","Local Currency Value")</f>
        <v>0</v>
      </c>
      <c r="AY247" s="159">
        <f>_xll.DBRW(pStaging,AY$1,$F$6,"all depts",$B247,$F$1,AY$3,$A247,"AGM_Import_Closing","Local Currency Value")</f>
        <v>0</v>
      </c>
      <c r="AZ247" s="159">
        <f>_xll.DBRW(pStaging,AZ$1,$F$6,"all depts",$B247,$F$1,AZ$3,$A247,"AGM_Import_Closing","Local Currency Value")</f>
        <v>0</v>
      </c>
      <c r="BA247" s="158"/>
      <c r="BB247" s="119">
        <f t="shared" si="371"/>
        <v>0</v>
      </c>
      <c r="BC247" s="119">
        <f t="shared" si="372"/>
        <v>0</v>
      </c>
      <c r="BD247" s="119">
        <f t="shared" si="373"/>
        <v>0</v>
      </c>
      <c r="BE247" s="119">
        <f t="shared" si="374"/>
        <v>0</v>
      </c>
      <c r="BF247" s="166">
        <f t="shared" si="377"/>
        <v>0</v>
      </c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73"/>
      <c r="BQ247" s="120"/>
      <c r="BR247" s="120"/>
      <c r="BS247" s="120"/>
      <c r="BT247" s="120"/>
      <c r="BU247" s="120"/>
      <c r="BV247" s="173"/>
      <c r="BW247" s="120"/>
      <c r="BX247" s="120"/>
      <c r="BY247" s="120"/>
      <c r="BZ247" s="120"/>
      <c r="CA247" s="120"/>
      <c r="CB247" s="120"/>
      <c r="CC247" s="120"/>
      <c r="CD247" s="110"/>
      <c r="CI247"/>
    </row>
    <row r="248" spans="1:87" outlineLevel="1" x14ac:dyDescent="0.3">
      <c r="A248" s="210" t="s">
        <v>559</v>
      </c>
      <c r="B248" s="108" t="s">
        <v>337</v>
      </c>
      <c r="C248"/>
      <c r="E248" s="17">
        <v>239</v>
      </c>
      <c r="F248" s="57" t="s">
        <v>338</v>
      </c>
      <c r="G248" s="158">
        <f>_xll.DBRW(pStaging,G$1,$F$6,"all depts",$B248,$F$1,G$3,$A248,"AGM_Import_Closing","Local Currency Value")</f>
        <v>0</v>
      </c>
      <c r="H248" s="158">
        <f>_xll.DBRW(pStaging,H$1,$F$6,"all depts",$B248,$F$1,H$3,$A248,"AGM_Import_Closing","Local Currency Value")</f>
        <v>4.6566128730773926E-10</v>
      </c>
      <c r="I248" s="158">
        <f>_xll.DBRW(pStaging,I$1,$F$6,"all depts",$B248,$F$1,I$3,$A248,"AGM_Import_Closing","Local Currency Value")</f>
        <v>4.6566128730773926E-10</v>
      </c>
      <c r="J248" s="156"/>
      <c r="K248" s="157">
        <f>_xll.DBRW(pStaging,K$1,$F$6,"all depts",$B248,$F$1,K$3,$A248,"AGM_Import_Closing","Local Currency Value")</f>
        <v>4.6566128730773926E-10</v>
      </c>
      <c r="L248" s="158"/>
      <c r="M248" s="158">
        <f>_xll.DBRW(pStaging,M$1,$F$6,"all depts",$B248,$F$1,M$3,$A248,"AGM_Import_Closing","Local Currency Value")</f>
        <v>0</v>
      </c>
      <c r="N248" s="158"/>
      <c r="O248" s="158"/>
      <c r="P248" s="158">
        <f t="shared" si="375"/>
        <v>4.6566128730773926E-10</v>
      </c>
      <c r="Q248" s="158"/>
      <c r="R248" s="158">
        <f t="shared" si="376"/>
        <v>0</v>
      </c>
      <c r="S248" s="158"/>
      <c r="T248" s="158"/>
      <c r="U248" s="158"/>
      <c r="V248" s="159">
        <f>_xll.DBRW(pStaging,V$1,$F$6,"all depts",$B248,$F$1,V$3,$A248,"AGM_Import_Closing","Local Currency Value")</f>
        <v>4.6566128730773926E-10</v>
      </c>
      <c r="W248" s="159">
        <f>_xll.DBRW(pStaging,W$1,$F$6,"all depts",$B248,$F$1,W$3,$A248,"AGM_Import_Closing","Local Currency Value")</f>
        <v>4.6566128730773926E-10</v>
      </c>
      <c r="X248" s="159">
        <f>_xll.DBRW(pStaging,X$1,$F$6,"all depts",$B248,$F$1,X$3,$A248,"AGM_Import_Closing","Local Currency Value")</f>
        <v>0</v>
      </c>
      <c r="Y248" s="159">
        <f>_xll.DBRW(pStaging,Y$1,$F$6,"all depts",$B248,$F$1,Y$3,$A248,"AGM_Import_Closing","Local Currency Value")</f>
        <v>-4381878</v>
      </c>
      <c r="Z248" s="159">
        <f>_xll.DBRW(pStaging,Z$1,$F$6,"all depts",$B248,$F$1,Z$3,$A248,"AGM_Import_Closing","Local Currency Value")</f>
        <v>-4381878</v>
      </c>
      <c r="AA248" s="159">
        <f>_xll.DBRW(pStaging,AA$1,$F$6,"all depts",$B248,$F$1,AA$3,$A248,"AGM_Import_Closing","Local Currency Value")</f>
        <v>-4381878</v>
      </c>
      <c r="AB248" s="159">
        <f>_xll.DBRW(pStaging,AB$1,$F$6,"all depts",$B248,$F$1,AB$3,$A248,"AGM_Import_Closing","Local Currency Value")</f>
        <v>-4381878</v>
      </c>
      <c r="AC248" s="159">
        <f>_xll.DBRW(pStaging,AC$1,$F$6,"all depts",$B248,$F$1,AC$3,$A248,"AGM_Import_Closing","Local Currency Value")</f>
        <v>-4381878</v>
      </c>
      <c r="AD248" s="159">
        <f>_xll.DBRW(pStaging,AD$1,$F$6,"all depts",$B248,$F$1,AD$3,$A248,"AGM_Import_Closing","Local Currency Value")</f>
        <v>-4381878</v>
      </c>
      <c r="AE248" s="159">
        <f>_xll.DBRW(pStaging,AE$1,$F$6,"all depts",$B248,$F$1,AE$3,$A248,"AGM_Import_Closing","Local Currency Value")</f>
        <v>-4381878</v>
      </c>
      <c r="AF248" s="159">
        <f>_xll.DBRW(pStaging,AF$1,$F$6,"all depts",$B248,$F$1,AF$3,$A248,"AGM_Import_Closing","Local Currency Value")</f>
        <v>-4381878</v>
      </c>
      <c r="AG248" s="159">
        <f>_xll.DBRW(pStaging,AG$1,$F$6,"all depts",$B248,$F$1,AG$3,$A248,"AGM_Import_Closing","Local Currency Value")</f>
        <v>-4381878</v>
      </c>
      <c r="AH248" s="158"/>
      <c r="AI248" s="158"/>
      <c r="AJ248" s="158"/>
      <c r="AK248" s="158"/>
      <c r="AL248" s="158"/>
      <c r="AM248" s="158"/>
      <c r="AN248" s="158"/>
      <c r="AO248" s="159">
        <f>_xll.DBRW(pStaging,AO$1,$F$6,"all depts",$B248,$F$1,AO$3,$A248,"AGM_Import_Closing","Local Currency Value")</f>
        <v>0</v>
      </c>
      <c r="AP248" s="159">
        <f>_xll.DBRW(pStaging,AP$1,$F$6,"all depts",$B248,$F$1,AP$3,$A248,"AGM_Import_Closing","Local Currency Value")</f>
        <v>0</v>
      </c>
      <c r="AQ248" s="159">
        <f>_xll.DBRW(pStaging,AQ$1,$F$6,"all depts",$B248,$F$1,AQ$3,$A248,"AGM_Import_Closing","Local Currency Value")</f>
        <v>0</v>
      </c>
      <c r="AR248" s="159">
        <f>_xll.DBRW(pStaging,AR$1,$F$6,"all depts",$B248,$F$1,AR$3,$A248,"AGM_Import_Closing","Local Currency Value")</f>
        <v>0</v>
      </c>
      <c r="AS248" s="159">
        <f>_xll.DBRW(pStaging,AS$1,$F$6,"all depts",$B248,$F$1,AS$3,$A248,"AGM_Import_Closing","Local Currency Value")</f>
        <v>0</v>
      </c>
      <c r="AT248" s="159">
        <f>_xll.DBRW(pStaging,AT$1,$F$6,"all depts",$B248,$F$1,AT$3,$A248,"AGM_Import_Closing","Local Currency Value")</f>
        <v>0</v>
      </c>
      <c r="AU248" s="159">
        <f>_xll.DBRW(pStaging,AU$1,$F$6,"all depts",$B248,$F$1,AU$3,$A248,"AGM_Import_Closing","Local Currency Value")</f>
        <v>0</v>
      </c>
      <c r="AV248" s="159">
        <f>_xll.DBRW(pStaging,AV$1,$F$6,"all depts",$B248,$F$1,AV$3,$A248,"AGM_Import_Closing","Local Currency Value")</f>
        <v>0</v>
      </c>
      <c r="AW248" s="159">
        <f>_xll.DBRW(pStaging,AW$1,$F$6,"all depts",$B248,$F$1,AW$3,$A248,"AGM_Import_Closing","Local Currency Value")</f>
        <v>0</v>
      </c>
      <c r="AX248" s="159">
        <f>_xll.DBRW(pStaging,AX$1,$F$6,"all depts",$B248,$F$1,AX$3,$A248,"AGM_Import_Closing","Local Currency Value")</f>
        <v>0</v>
      </c>
      <c r="AY248" s="159">
        <f>_xll.DBRW(pStaging,AY$1,$F$6,"all depts",$B248,$F$1,AY$3,$A248,"AGM_Import_Closing","Local Currency Value")</f>
        <v>0</v>
      </c>
      <c r="AZ248" s="159">
        <f>_xll.DBRW(pStaging,AZ$1,$F$6,"all depts",$B248,$F$1,AZ$3,$A248,"AGM_Import_Closing","Local Currency Value")</f>
        <v>4.6566128730773926E-10</v>
      </c>
      <c r="BA248" s="158"/>
      <c r="BB248" s="119">
        <f t="shared" si="371"/>
        <v>0</v>
      </c>
      <c r="BC248" s="119">
        <f t="shared" si="372"/>
        <v>0</v>
      </c>
      <c r="BD248" s="119">
        <f t="shared" si="373"/>
        <v>0</v>
      </c>
      <c r="BE248" s="119">
        <f t="shared" si="374"/>
        <v>4.6566128730773926E-10</v>
      </c>
      <c r="BF248" s="166">
        <f t="shared" si="377"/>
        <v>4.6566128730773926E-10</v>
      </c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73"/>
      <c r="BQ248" s="120"/>
      <c r="BR248" s="120"/>
      <c r="BS248" s="120"/>
      <c r="BT248" s="120"/>
      <c r="BU248" s="120"/>
      <c r="BV248" s="173"/>
      <c r="BW248" s="120"/>
      <c r="BX248" s="120"/>
      <c r="BY248" s="120"/>
      <c r="BZ248" s="120"/>
      <c r="CA248" s="120"/>
      <c r="CB248" s="120"/>
      <c r="CC248" s="120"/>
      <c r="CD248" s="110"/>
      <c r="CI248"/>
    </row>
    <row r="249" spans="1:87" outlineLevel="1" x14ac:dyDescent="0.3">
      <c r="A249" s="210" t="s">
        <v>560</v>
      </c>
      <c r="B249" s="108" t="s">
        <v>302</v>
      </c>
      <c r="C249"/>
      <c r="E249" s="17">
        <v>240</v>
      </c>
      <c r="F249" s="57" t="s">
        <v>340</v>
      </c>
      <c r="G249" s="158">
        <f>_xll.DBRW(pStaging,G$1,$F$6,"all depts",$B249,$F$1,G$3,$A249,"AGM_Import_Closing","Local Currency Value")</f>
        <v>-8394975.4554301612</v>
      </c>
      <c r="H249" s="158">
        <f>_xll.DBRW(pStaging,H$1,$F$6,"all depts",$B249,$F$1,H$3,$A249,"AGM_Import_Closing","Local Currency Value")</f>
        <v>-10508798.272427052</v>
      </c>
      <c r="I249" s="158">
        <f>_xll.DBRW(pStaging,I$1,$F$6,"all depts",$B249,$F$1,I$3,$A249,"AGM_Import_Closing","Local Currency Value")</f>
        <v>-8611768.5924455412</v>
      </c>
      <c r="J249" s="156"/>
      <c r="K249" s="157">
        <f>_xll.DBRW(pStaging,K$1,$F$6,"all depts",$B249,$F$1,K$3,$A249,"AGM_Import_Closing","Local Currency Value")</f>
        <v>-8669493.5570918806</v>
      </c>
      <c r="L249" s="158"/>
      <c r="M249" s="158">
        <f>_xll.DBRW(pStaging,M$1,$F$6,"all depts",$B249,$F$1,M$3,$A249,"AGM_Import_Closing","Local Currency Value")</f>
        <v>-8152647.2579164002</v>
      </c>
      <c r="N249" s="158"/>
      <c r="O249" s="158"/>
      <c r="P249" s="158">
        <f t="shared" si="375"/>
        <v>-8669493.5570918806</v>
      </c>
      <c r="Q249" s="158"/>
      <c r="R249" s="158">
        <f t="shared" si="376"/>
        <v>-8152647.2579164002</v>
      </c>
      <c r="S249" s="158"/>
      <c r="T249" s="158"/>
      <c r="U249" s="158"/>
      <c r="V249" s="159">
        <f>_xll.DBRW(pStaging,V$1,$F$6,"all depts",$B249,$F$1,V$3,$A249,"AGM_Import_Closing","Local Currency Value")</f>
        <v>-8611768.5924455412</v>
      </c>
      <c r="W249" s="159">
        <f>_xll.DBRW(pStaging,W$1,$F$6,"all depts",$B249,$F$1,W$3,$A249,"AGM_Import_Closing","Local Currency Value")</f>
        <v>-8669493.5570918806</v>
      </c>
      <c r="X249" s="159">
        <f>_xll.DBRW(pStaging,X$1,$F$6,"all depts",$B249,$F$1,X$3,$A249,"AGM_Import_Closing","Local Currency Value")</f>
        <v>-9819127.0600000005</v>
      </c>
      <c r="Y249" s="159">
        <f>_xll.DBRW(pStaging,Y$1,$F$6,"all depts",$B249,$F$1,Y$3,$A249,"AGM_Import_Closing","Local Currency Value")</f>
        <v>-9819127.0600000005</v>
      </c>
      <c r="Z249" s="159">
        <f>_xll.DBRW(pStaging,Z$1,$F$6,"all depts",$B249,$F$1,Z$3,$A249,"AGM_Import_Closing","Local Currency Value")</f>
        <v>-9819127.0600000005</v>
      </c>
      <c r="AA249" s="159">
        <f>_xll.DBRW(pStaging,AA$1,$F$6,"all depts",$B249,$F$1,AA$3,$A249,"AGM_Import_Closing","Local Currency Value")</f>
        <v>-9819127.0600000005</v>
      </c>
      <c r="AB249" s="159">
        <f>_xll.DBRW(pStaging,AB$1,$F$6,"all depts",$B249,$F$1,AB$3,$A249,"AGM_Import_Closing","Local Currency Value")</f>
        <v>-9819127.0600000005</v>
      </c>
      <c r="AC249" s="159">
        <f>_xll.DBRW(pStaging,AC$1,$F$6,"all depts",$B249,$F$1,AC$3,$A249,"AGM_Import_Closing","Local Currency Value")</f>
        <v>-9819127.0600000005</v>
      </c>
      <c r="AD249" s="159">
        <f>_xll.DBRW(pStaging,AD$1,$F$6,"all depts",$B249,$F$1,AD$3,$A249,"AGM_Import_Closing","Local Currency Value")</f>
        <v>-9819127.0600000005</v>
      </c>
      <c r="AE249" s="159">
        <f>_xll.DBRW(pStaging,AE$1,$F$6,"all depts",$B249,$F$1,AE$3,$A249,"AGM_Import_Closing","Local Currency Value")</f>
        <v>-9819127.0600000005</v>
      </c>
      <c r="AF249" s="159">
        <f>_xll.DBRW(pStaging,AF$1,$F$6,"all depts",$B249,$F$1,AF$3,$A249,"AGM_Import_Closing","Local Currency Value")</f>
        <v>-9819127.0600000005</v>
      </c>
      <c r="AG249" s="159">
        <f>_xll.DBRW(pStaging,AG$1,$F$6,"all depts",$B249,$F$1,AG$3,$A249,"AGM_Import_Closing","Local Currency Value")</f>
        <v>-9023938.1052632499</v>
      </c>
      <c r="AH249" s="158"/>
      <c r="AI249" s="158"/>
      <c r="AJ249" s="158"/>
      <c r="AK249" s="158"/>
      <c r="AL249" s="158"/>
      <c r="AM249" s="158"/>
      <c r="AN249" s="158"/>
      <c r="AO249" s="159">
        <f>_xll.DBRW(pStaging,AO$1,$F$6,"all depts",$B249,$F$1,AO$3,$A249,"AGM_Import_Closing","Local Currency Value")</f>
        <v>-8065478.0980534405</v>
      </c>
      <c r="AP249" s="159">
        <f>_xll.DBRW(pStaging,AP$1,$F$6,"all depts",$B249,$F$1,AP$3,$A249,"AGM_Import_Closing","Local Currency Value")</f>
        <v>-8152647.2579164002</v>
      </c>
      <c r="AQ249" s="159">
        <f>_xll.DBRW(pStaging,AQ$1,$F$6,"all depts",$B249,$F$1,AQ$3,$A249,"AGM_Import_Closing","Local Currency Value")</f>
        <v>-8143563.4428041801</v>
      </c>
      <c r="AR249" s="159">
        <f>_xll.DBRW(pStaging,AR$1,$F$6,"all depts",$B249,$F$1,AR$3,$A249,"AGM_Import_Closing","Local Currency Value")</f>
        <v>-8164978.9585511805</v>
      </c>
      <c r="AS249" s="159">
        <f>_xll.DBRW(pStaging,AS$1,$F$6,"all depts",$B249,$F$1,AS$3,$A249,"AGM_Import_Closing","Local Currency Value")</f>
        <v>-8220793.4013599008</v>
      </c>
      <c r="AT249" s="159">
        <f>_xll.DBRW(pStaging,AT$1,$F$6,"all depts",$B249,$F$1,AT$3,$A249,"AGM_Import_Closing","Local Currency Value")</f>
        <v>-8203029.477901781</v>
      </c>
      <c r="AU249" s="159">
        <f>_xll.DBRW(pStaging,AU$1,$F$6,"all depts",$B249,$F$1,AU$3,$A249,"AGM_Import_Closing","Local Currency Value")</f>
        <v>-8242662.2798540806</v>
      </c>
      <c r="AV249" s="159">
        <f>_xll.DBRW(pStaging,AV$1,$F$6,"all depts",$B249,$F$1,AV$3,$A249,"AGM_Import_Closing","Local Currency Value")</f>
        <v>-8326274.1103767408</v>
      </c>
      <c r="AW249" s="159">
        <f>_xll.DBRW(pStaging,AW$1,$F$6,"all depts",$B249,$F$1,AW$3,$A249,"AGM_Import_Closing","Local Currency Value")</f>
        <v>-8285418.4054748202</v>
      </c>
      <c r="AX249" s="159">
        <f>_xll.DBRW(pStaging,AX$1,$F$6,"all depts",$B249,$F$1,AX$3,$A249,"AGM_Import_Closing","Local Currency Value")</f>
        <v>-8318060.2695183009</v>
      </c>
      <c r="AY249" s="159">
        <f>_xll.DBRW(pStaging,AY$1,$F$6,"all depts",$B249,$F$1,AY$3,$A249,"AGM_Import_Closing","Local Currency Value")</f>
        <v>-8394975.4554301612</v>
      </c>
      <c r="AZ249" s="159">
        <f>_xll.DBRW(pStaging,AZ$1,$F$6,"all depts",$B249,$F$1,AZ$3,$A249,"AGM_Import_Closing","Local Currency Value")</f>
        <v>-10508798.272427052</v>
      </c>
      <c r="BA249" s="158"/>
      <c r="BB249" s="119">
        <f t="shared" si="371"/>
        <v>-24361688.798774019</v>
      </c>
      <c r="BC249" s="119">
        <f t="shared" si="372"/>
        <v>-24588801.837812863</v>
      </c>
      <c r="BD249" s="119">
        <f t="shared" si="373"/>
        <v>-24854354.795705643</v>
      </c>
      <c r="BE249" s="119">
        <f t="shared" si="374"/>
        <v>-27221833.997375514</v>
      </c>
      <c r="BF249" s="166">
        <f t="shared" si="377"/>
        <v>-101026679.42966804</v>
      </c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73"/>
      <c r="BQ249" s="120"/>
      <c r="BR249" s="120"/>
      <c r="BS249" s="120"/>
      <c r="BT249" s="120"/>
      <c r="BU249" s="120"/>
      <c r="BV249" s="173"/>
      <c r="BW249" s="120"/>
      <c r="BX249" s="120"/>
      <c r="BY249" s="120"/>
      <c r="BZ249" s="120"/>
      <c r="CA249" s="120"/>
      <c r="CB249" s="120"/>
      <c r="CC249" s="120"/>
      <c r="CD249" s="110"/>
      <c r="CI249"/>
    </row>
    <row r="250" spans="1:87" outlineLevel="1" x14ac:dyDescent="0.3">
      <c r="A250" s="210" t="s">
        <v>559</v>
      </c>
      <c r="B250" s="108" t="s">
        <v>341</v>
      </c>
      <c r="C250"/>
      <c r="E250" s="17">
        <v>241</v>
      </c>
      <c r="F250" s="57" t="s">
        <v>342</v>
      </c>
      <c r="G250" s="158">
        <f>_xll.DBRW(pStaging,G$1,$F$6,"all depts",$B250,$F$1,G$3,$A250,"AGM_Import_Closing","Local Currency Value")</f>
        <v>0</v>
      </c>
      <c r="H250" s="158">
        <f>_xll.DBRW(pStaging,H$1,$F$6,"all depts",$B250,$F$1,H$3,$A250,"AGM_Import_Closing","Local Currency Value")</f>
        <v>0</v>
      </c>
      <c r="I250" s="158">
        <f>_xll.DBRW(pStaging,I$1,$F$6,"all depts",$B250,$F$1,I$3,$A250,"AGM_Import_Closing","Local Currency Value")</f>
        <v>0</v>
      </c>
      <c r="J250" s="156"/>
      <c r="K250" s="157">
        <f>_xll.DBRW(pStaging,K$1,$F$6,"all depts",$B250,$F$1,K$3,$A250,"AGM_Import_Closing","Local Currency Value")</f>
        <v>0</v>
      </c>
      <c r="L250" s="158"/>
      <c r="M250" s="158">
        <f>_xll.DBRW(pStaging,M$1,$F$6,"all depts",$B250,$F$1,M$3,$A250,"AGM_Import_Closing","Local Currency Value")</f>
        <v>0</v>
      </c>
      <c r="N250" s="158"/>
      <c r="O250" s="158"/>
      <c r="P250" s="158">
        <f t="shared" si="375"/>
        <v>0</v>
      </c>
      <c r="Q250" s="158"/>
      <c r="R250" s="158">
        <f t="shared" si="376"/>
        <v>0</v>
      </c>
      <c r="S250" s="158"/>
      <c r="T250" s="158"/>
      <c r="U250" s="158"/>
      <c r="V250" s="159">
        <f>_xll.DBRW(pStaging,V$1,$F$6,"all depts",$B250,$F$1,V$3,$A250,"AGM_Import_Closing","Local Currency Value")</f>
        <v>0</v>
      </c>
      <c r="W250" s="159">
        <f>_xll.DBRW(pStaging,W$1,$F$6,"all depts",$B250,$F$1,W$3,$A250,"AGM_Import_Closing","Local Currency Value")</f>
        <v>0</v>
      </c>
      <c r="X250" s="159">
        <f>_xll.DBRW(pStaging,X$1,$F$6,"all depts",$B250,$F$1,X$3,$A250,"AGM_Import_Closing","Local Currency Value")</f>
        <v>0</v>
      </c>
      <c r="Y250" s="159">
        <f>_xll.DBRW(pStaging,Y$1,$F$6,"all depts",$B250,$F$1,Y$3,$A250,"AGM_Import_Closing","Local Currency Value")</f>
        <v>0</v>
      </c>
      <c r="Z250" s="159">
        <f>_xll.DBRW(pStaging,Z$1,$F$6,"all depts",$B250,$F$1,Z$3,$A250,"AGM_Import_Closing","Local Currency Value")</f>
        <v>0</v>
      </c>
      <c r="AA250" s="159">
        <f>_xll.DBRW(pStaging,AA$1,$F$6,"all depts",$B250,$F$1,AA$3,$A250,"AGM_Import_Closing","Local Currency Value")</f>
        <v>0</v>
      </c>
      <c r="AB250" s="159">
        <f>_xll.DBRW(pStaging,AB$1,$F$6,"all depts",$B250,$F$1,AB$3,$A250,"AGM_Import_Closing","Local Currency Value")</f>
        <v>0</v>
      </c>
      <c r="AC250" s="159">
        <f>_xll.DBRW(pStaging,AC$1,$F$6,"all depts",$B250,$F$1,AC$3,$A250,"AGM_Import_Closing","Local Currency Value")</f>
        <v>0</v>
      </c>
      <c r="AD250" s="159">
        <f>_xll.DBRW(pStaging,AD$1,$F$6,"all depts",$B250,$F$1,AD$3,$A250,"AGM_Import_Closing","Local Currency Value")</f>
        <v>0</v>
      </c>
      <c r="AE250" s="159">
        <f>_xll.DBRW(pStaging,AE$1,$F$6,"all depts",$B250,$F$1,AE$3,$A250,"AGM_Import_Closing","Local Currency Value")</f>
        <v>0</v>
      </c>
      <c r="AF250" s="159">
        <f>_xll.DBRW(pStaging,AF$1,$F$6,"all depts",$B250,$F$1,AF$3,$A250,"AGM_Import_Closing","Local Currency Value")</f>
        <v>0</v>
      </c>
      <c r="AG250" s="159">
        <f>_xll.DBRW(pStaging,AG$1,$F$6,"all depts",$B250,$F$1,AG$3,$A250,"AGM_Import_Closing","Local Currency Value")</f>
        <v>0</v>
      </c>
      <c r="AH250" s="158"/>
      <c r="AI250" s="158"/>
      <c r="AJ250" s="158"/>
      <c r="AK250" s="158"/>
      <c r="AL250" s="158"/>
      <c r="AM250" s="158"/>
      <c r="AN250" s="158"/>
      <c r="AO250" s="159">
        <f>_xll.DBRW(pStaging,AO$1,$F$6,"all depts",$B250,$F$1,AO$3,$A250,"AGM_Import_Closing","Local Currency Value")</f>
        <v>0</v>
      </c>
      <c r="AP250" s="159">
        <f>_xll.DBRW(pStaging,AP$1,$F$6,"all depts",$B250,$F$1,AP$3,$A250,"AGM_Import_Closing","Local Currency Value")</f>
        <v>0</v>
      </c>
      <c r="AQ250" s="159">
        <f>_xll.DBRW(pStaging,AQ$1,$F$6,"all depts",$B250,$F$1,AQ$3,$A250,"AGM_Import_Closing","Local Currency Value")</f>
        <v>0</v>
      </c>
      <c r="AR250" s="159">
        <f>_xll.DBRW(pStaging,AR$1,$F$6,"all depts",$B250,$F$1,AR$3,$A250,"AGM_Import_Closing","Local Currency Value")</f>
        <v>0</v>
      </c>
      <c r="AS250" s="159">
        <f>_xll.DBRW(pStaging,AS$1,$F$6,"all depts",$B250,$F$1,AS$3,$A250,"AGM_Import_Closing","Local Currency Value")</f>
        <v>0</v>
      </c>
      <c r="AT250" s="159">
        <f>_xll.DBRW(pStaging,AT$1,$F$6,"all depts",$B250,$F$1,AT$3,$A250,"AGM_Import_Closing","Local Currency Value")</f>
        <v>0</v>
      </c>
      <c r="AU250" s="159">
        <f>_xll.DBRW(pStaging,AU$1,$F$6,"all depts",$B250,$F$1,AU$3,$A250,"AGM_Import_Closing","Local Currency Value")</f>
        <v>0</v>
      </c>
      <c r="AV250" s="159">
        <f>_xll.DBRW(pStaging,AV$1,$F$6,"all depts",$B250,$F$1,AV$3,$A250,"AGM_Import_Closing","Local Currency Value")</f>
        <v>0</v>
      </c>
      <c r="AW250" s="159">
        <f>_xll.DBRW(pStaging,AW$1,$F$6,"all depts",$B250,$F$1,AW$3,$A250,"AGM_Import_Closing","Local Currency Value")</f>
        <v>0</v>
      </c>
      <c r="AX250" s="159">
        <f>_xll.DBRW(pStaging,AX$1,$F$6,"all depts",$B250,$F$1,AX$3,$A250,"AGM_Import_Closing","Local Currency Value")</f>
        <v>0</v>
      </c>
      <c r="AY250" s="159">
        <f>_xll.DBRW(pStaging,AY$1,$F$6,"all depts",$B250,$F$1,AY$3,$A250,"AGM_Import_Closing","Local Currency Value")</f>
        <v>0</v>
      </c>
      <c r="AZ250" s="159">
        <f>_xll.DBRW(pStaging,AZ$1,$F$6,"all depts",$B250,$F$1,AZ$3,$A250,"AGM_Import_Closing","Local Currency Value")</f>
        <v>0</v>
      </c>
      <c r="BA250" s="158"/>
      <c r="BB250" s="119">
        <f t="shared" si="371"/>
        <v>0</v>
      </c>
      <c r="BC250" s="119">
        <f t="shared" si="372"/>
        <v>0</v>
      </c>
      <c r="BD250" s="119">
        <f t="shared" si="373"/>
        <v>0</v>
      </c>
      <c r="BE250" s="119">
        <f t="shared" si="374"/>
        <v>0</v>
      </c>
      <c r="BF250" s="166">
        <f t="shared" si="377"/>
        <v>0</v>
      </c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73"/>
      <c r="BQ250" s="120"/>
      <c r="BR250" s="120"/>
      <c r="BS250" s="120"/>
      <c r="BT250" s="120"/>
      <c r="BU250" s="120"/>
      <c r="BV250" s="173"/>
      <c r="BW250" s="120"/>
      <c r="BX250" s="120"/>
      <c r="BY250" s="120"/>
      <c r="BZ250" s="120"/>
      <c r="CA250" s="120"/>
      <c r="CB250" s="120"/>
      <c r="CC250" s="120"/>
      <c r="CD250" s="110"/>
      <c r="CI250"/>
    </row>
    <row r="251" spans="1:87" outlineLevel="1" x14ac:dyDescent="0.3">
      <c r="A251" s="210" t="s">
        <v>559</v>
      </c>
      <c r="B251" s="108" t="s">
        <v>2</v>
      </c>
      <c r="C251"/>
      <c r="E251" s="17">
        <v>242</v>
      </c>
      <c r="F251" s="57" t="s">
        <v>343</v>
      </c>
      <c r="G251" s="158">
        <f>_xll.DBRW(pStaging,G$1,$F$6,"all depts",$B251,$F$1,G$3,$A251,"AGM_Import_Closing","Local Currency Value")</f>
        <v>-29954.46003914249</v>
      </c>
      <c r="H251" s="158">
        <f>_xll.DBRW(pStaging,H$1,$F$6,"all depts",$B251,$F$1,H$3,$A251,"AGM_Import_Closing","Local Currency Value")</f>
        <v>-29711.411289142503</v>
      </c>
      <c r="I251" s="158">
        <f>_xll.DBRW(pStaging,I$1,$F$6,"all depts",$B251,$F$1,I$3,$A251,"AGM_Import_Closing","Local Currency Value")</f>
        <v>-29515.738539142505</v>
      </c>
      <c r="J251" s="156"/>
      <c r="K251" s="157">
        <f>_xll.DBRW(pStaging,K$1,$F$6,"all depts",$B251,$F$1,K$3,$A251,"AGM_Import_Closing","Local Currency Value")</f>
        <v>-28345.15653914251</v>
      </c>
      <c r="L251" s="158"/>
      <c r="M251" s="158">
        <f>_xll.DBRW(pStaging,M$1,$F$6,"all depts",$B251,$F$1,M$3,$A251,"AGM_Import_Closing","Local Currency Value")</f>
        <v>-39838.771539142501</v>
      </c>
      <c r="N251" s="158"/>
      <c r="O251" s="158"/>
      <c r="P251" s="158">
        <f t="shared" si="375"/>
        <v>-28345.15653914251</v>
      </c>
      <c r="Q251" s="158"/>
      <c r="R251" s="158">
        <f t="shared" si="376"/>
        <v>-39838.771539142501</v>
      </c>
      <c r="S251" s="158"/>
      <c r="T251" s="158"/>
      <c r="U251" s="158"/>
      <c r="V251" s="159">
        <f>_xll.DBRW(pStaging,V$1,$F$6,"all depts",$B251,$F$1,V$3,$A251,"AGM_Import_Closing","Local Currency Value")</f>
        <v>-29515.738539142505</v>
      </c>
      <c r="W251" s="159">
        <f>_xll.DBRW(pStaging,W$1,$F$6,"all depts",$B251,$F$1,W$3,$A251,"AGM_Import_Closing","Local Currency Value")</f>
        <v>-28345.15653914251</v>
      </c>
      <c r="X251" s="159">
        <f>_xll.DBRW(pStaging,X$1,$F$6,"all depts",$B251,$F$1,X$3,$A251,"AGM_Import_Closing","Local Currency Value")</f>
        <v>0</v>
      </c>
      <c r="Y251" s="159">
        <f>_xll.DBRW(pStaging,Y$1,$F$6,"all depts",$B251,$F$1,Y$3,$A251,"AGM_Import_Closing","Local Currency Value")</f>
        <v>0</v>
      </c>
      <c r="Z251" s="159">
        <f>_xll.DBRW(pStaging,Z$1,$F$6,"all depts",$B251,$F$1,Z$3,$A251,"AGM_Import_Closing","Local Currency Value")</f>
        <v>0</v>
      </c>
      <c r="AA251" s="159">
        <f>_xll.DBRW(pStaging,AA$1,$F$6,"all depts",$B251,$F$1,AA$3,$A251,"AGM_Import_Closing","Local Currency Value")</f>
        <v>0</v>
      </c>
      <c r="AB251" s="159">
        <f>_xll.DBRW(pStaging,AB$1,$F$6,"all depts",$B251,$F$1,AB$3,$A251,"AGM_Import_Closing","Local Currency Value")</f>
        <v>0</v>
      </c>
      <c r="AC251" s="159">
        <f>_xll.DBRW(pStaging,AC$1,$F$6,"all depts",$B251,$F$1,AC$3,$A251,"AGM_Import_Closing","Local Currency Value")</f>
        <v>0</v>
      </c>
      <c r="AD251" s="159">
        <f>_xll.DBRW(pStaging,AD$1,$F$6,"all depts",$B251,$F$1,AD$3,$A251,"AGM_Import_Closing","Local Currency Value")</f>
        <v>0</v>
      </c>
      <c r="AE251" s="159">
        <f>_xll.DBRW(pStaging,AE$1,$F$6,"all depts",$B251,$F$1,AE$3,$A251,"AGM_Import_Closing","Local Currency Value")</f>
        <v>0</v>
      </c>
      <c r="AF251" s="159">
        <f>_xll.DBRW(pStaging,AF$1,$F$6,"all depts",$B251,$F$1,AF$3,$A251,"AGM_Import_Closing","Local Currency Value")</f>
        <v>0</v>
      </c>
      <c r="AG251" s="159">
        <f>_xll.DBRW(pStaging,AG$1,$F$6,"all depts",$B251,$F$1,AG$3,$A251,"AGM_Import_Closing","Local Currency Value")</f>
        <v>0</v>
      </c>
      <c r="AH251" s="158"/>
      <c r="AI251" s="158"/>
      <c r="AJ251" s="158"/>
      <c r="AK251" s="158"/>
      <c r="AL251" s="158"/>
      <c r="AM251" s="158"/>
      <c r="AN251" s="158"/>
      <c r="AO251" s="159">
        <f>_xll.DBRW(pStaging,AO$1,$F$6,"all depts",$B251,$F$1,AO$3,$A251,"AGM_Import_Closing","Local Currency Value")</f>
        <v>-37110.21003914249</v>
      </c>
      <c r="AP251" s="159">
        <f>_xll.DBRW(pStaging,AP$1,$F$6,"all depts",$B251,$F$1,AP$3,$A251,"AGM_Import_Closing","Local Currency Value")</f>
        <v>-39838.771539142501</v>
      </c>
      <c r="AQ251" s="159">
        <f>_xll.DBRW(pStaging,AQ$1,$F$6,"all depts",$B251,$F$1,AQ$3,$A251,"AGM_Import_Closing","Local Currency Value")</f>
        <v>-36537.996789142519</v>
      </c>
      <c r="AR251" s="159">
        <f>_xll.DBRW(pStaging,AR$1,$F$6,"all depts",$B251,$F$1,AR$3,$A251,"AGM_Import_Closing","Local Currency Value")</f>
        <v>-34244.45553914248</v>
      </c>
      <c r="AS251" s="159">
        <f>_xll.DBRW(pStaging,AS$1,$F$6,"all depts",$B251,$F$1,AS$3,$A251,"AGM_Import_Closing","Local Currency Value")</f>
        <v>-39577.216539142508</v>
      </c>
      <c r="AT251" s="159">
        <f>_xll.DBRW(pStaging,AT$1,$F$6,"all depts",$B251,$F$1,AT$3,$A251,"AGM_Import_Closing","Local Currency Value")</f>
        <v>-34595.334039142501</v>
      </c>
      <c r="AU251" s="159">
        <f>_xll.DBRW(pStaging,AU$1,$F$6,"all depts",$B251,$F$1,AU$3,$A251,"AGM_Import_Closing","Local Currency Value")</f>
        <v>-29614.685289142508</v>
      </c>
      <c r="AV251" s="159">
        <f>_xll.DBRW(pStaging,AV$1,$F$6,"all depts",$B251,$F$1,AV$3,$A251,"AGM_Import_Closing","Local Currency Value")</f>
        <v>-34916.355789142486</v>
      </c>
      <c r="AW251" s="159">
        <f>_xll.DBRW(pStaging,AW$1,$F$6,"all depts",$B251,$F$1,AW$3,$A251,"AGM_Import_Closing","Local Currency Value")</f>
        <v>-33484.71228914251</v>
      </c>
      <c r="AX251" s="159">
        <f>_xll.DBRW(pStaging,AX$1,$F$6,"all depts",$B251,$F$1,AX$3,$A251,"AGM_Import_Closing","Local Currency Value")</f>
        <v>-27526.686789142492</v>
      </c>
      <c r="AY251" s="159">
        <f>_xll.DBRW(pStaging,AY$1,$F$6,"all depts",$B251,$F$1,AY$3,$A251,"AGM_Import_Closing","Local Currency Value")</f>
        <v>-29954.46003914249</v>
      </c>
      <c r="AZ251" s="159">
        <f>_xll.DBRW(pStaging,AZ$1,$F$6,"all depts",$B251,$F$1,AZ$3,$A251,"AGM_Import_Closing","Local Currency Value")</f>
        <v>-29711.411289142503</v>
      </c>
      <c r="BA251" s="158"/>
      <c r="BB251" s="119">
        <f t="shared" si="371"/>
        <v>-113486.97836742751</v>
      </c>
      <c r="BC251" s="119">
        <f t="shared" si="372"/>
        <v>-108417.00611742749</v>
      </c>
      <c r="BD251" s="119">
        <f t="shared" si="373"/>
        <v>-98015.753367427504</v>
      </c>
      <c r="BE251" s="119">
        <f t="shared" si="374"/>
        <v>-87192.558117427485</v>
      </c>
      <c r="BF251" s="166">
        <f t="shared" si="377"/>
        <v>-407112.29596970999</v>
      </c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73"/>
      <c r="BQ251" s="120"/>
      <c r="BR251" s="120"/>
      <c r="BS251" s="120"/>
      <c r="BT251" s="120"/>
      <c r="BU251" s="120"/>
      <c r="BV251" s="173"/>
      <c r="BW251" s="120"/>
      <c r="BX251" s="120"/>
      <c r="BY251" s="120"/>
      <c r="BZ251" s="120"/>
      <c r="CA251" s="120"/>
      <c r="CB251" s="120"/>
      <c r="CC251" s="120"/>
      <c r="CD251" s="110"/>
      <c r="CI251"/>
    </row>
    <row r="252" spans="1:87" outlineLevel="1" x14ac:dyDescent="0.3">
      <c r="A252" s="210" t="s">
        <v>559</v>
      </c>
      <c r="B252" s="108" t="s">
        <v>344</v>
      </c>
      <c r="C252"/>
      <c r="E252" s="17">
        <v>243</v>
      </c>
      <c r="F252" s="57" t="s">
        <v>345</v>
      </c>
      <c r="G252" s="158">
        <f>_xll.DBRW(pStaging,G$1,$F$6,"all depts",$B252,$F$1,G$3,$A252,"AGM_Import_Closing","Local Currency Value")</f>
        <v>0</v>
      </c>
      <c r="H252" s="158">
        <f>_xll.DBRW(pStaging,H$1,$F$6,"all depts",$B252,$F$1,H$3,$A252,"AGM_Import_Closing","Local Currency Value")</f>
        <v>0</v>
      </c>
      <c r="I252" s="158">
        <f>_xll.DBRW(pStaging,I$1,$F$6,"all depts",$B252,$F$1,I$3,$A252,"AGM_Import_Closing","Local Currency Value")</f>
        <v>0</v>
      </c>
      <c r="J252" s="156"/>
      <c r="K252" s="157">
        <f>_xll.DBRW(pStaging,K$1,$F$6,"all depts",$B252,$F$1,K$3,$A252,"AGM_Import_Closing","Local Currency Value")</f>
        <v>0</v>
      </c>
      <c r="L252" s="158"/>
      <c r="M252" s="158">
        <f>_xll.DBRW(pStaging,M$1,$F$6,"all depts",$B252,$F$1,M$3,$A252,"AGM_Import_Closing","Local Currency Value")</f>
        <v>0</v>
      </c>
      <c r="N252" s="158"/>
      <c r="O252" s="158"/>
      <c r="P252" s="158">
        <f t="shared" si="375"/>
        <v>0</v>
      </c>
      <c r="Q252" s="158"/>
      <c r="R252" s="158">
        <f t="shared" si="376"/>
        <v>0</v>
      </c>
      <c r="S252" s="158"/>
      <c r="T252" s="158"/>
      <c r="U252" s="158"/>
      <c r="V252" s="159">
        <f>_xll.DBRW(pStaging,V$1,$F$6,"all depts",$B252,$F$1,V$3,$A252,"AGM_Import_Closing","Local Currency Value")</f>
        <v>0</v>
      </c>
      <c r="W252" s="159">
        <f>_xll.DBRW(pStaging,W$1,$F$6,"all depts",$B252,$F$1,W$3,$A252,"AGM_Import_Closing","Local Currency Value")</f>
        <v>0</v>
      </c>
      <c r="X252" s="159">
        <f>_xll.DBRW(pStaging,X$1,$F$6,"all depts",$B252,$F$1,X$3,$A252,"AGM_Import_Closing","Local Currency Value")</f>
        <v>0</v>
      </c>
      <c r="Y252" s="159">
        <f>_xll.DBRW(pStaging,Y$1,$F$6,"all depts",$B252,$F$1,Y$3,$A252,"AGM_Import_Closing","Local Currency Value")</f>
        <v>0</v>
      </c>
      <c r="Z252" s="159">
        <f>_xll.DBRW(pStaging,Z$1,$F$6,"all depts",$B252,$F$1,Z$3,$A252,"AGM_Import_Closing","Local Currency Value")</f>
        <v>0</v>
      </c>
      <c r="AA252" s="159">
        <f>_xll.DBRW(pStaging,AA$1,$F$6,"all depts",$B252,$F$1,AA$3,$A252,"AGM_Import_Closing","Local Currency Value")</f>
        <v>0</v>
      </c>
      <c r="AB252" s="159">
        <f>_xll.DBRW(pStaging,AB$1,$F$6,"all depts",$B252,$F$1,AB$3,$A252,"AGM_Import_Closing","Local Currency Value")</f>
        <v>0</v>
      </c>
      <c r="AC252" s="159">
        <f>_xll.DBRW(pStaging,AC$1,$F$6,"all depts",$B252,$F$1,AC$3,$A252,"AGM_Import_Closing","Local Currency Value")</f>
        <v>0</v>
      </c>
      <c r="AD252" s="159">
        <f>_xll.DBRW(pStaging,AD$1,$F$6,"all depts",$B252,$F$1,AD$3,$A252,"AGM_Import_Closing","Local Currency Value")</f>
        <v>0</v>
      </c>
      <c r="AE252" s="159">
        <f>_xll.DBRW(pStaging,AE$1,$F$6,"all depts",$B252,$F$1,AE$3,$A252,"AGM_Import_Closing","Local Currency Value")</f>
        <v>0</v>
      </c>
      <c r="AF252" s="159">
        <f>_xll.DBRW(pStaging,AF$1,$F$6,"all depts",$B252,$F$1,AF$3,$A252,"AGM_Import_Closing","Local Currency Value")</f>
        <v>0</v>
      </c>
      <c r="AG252" s="159">
        <f>_xll.DBRW(pStaging,AG$1,$F$6,"all depts",$B252,$F$1,AG$3,$A252,"AGM_Import_Closing","Local Currency Value")</f>
        <v>0</v>
      </c>
      <c r="AH252" s="158"/>
      <c r="AI252" s="158"/>
      <c r="AJ252" s="158"/>
      <c r="AK252" s="158"/>
      <c r="AL252" s="158"/>
      <c r="AM252" s="158"/>
      <c r="AN252" s="158"/>
      <c r="AO252" s="159">
        <f>_xll.DBRW(pStaging,AO$1,$F$6,"all depts",$B252,$F$1,AO$3,$A252,"AGM_Import_Closing","Local Currency Value")</f>
        <v>0</v>
      </c>
      <c r="AP252" s="159">
        <f>_xll.DBRW(pStaging,AP$1,$F$6,"all depts",$B252,$F$1,AP$3,$A252,"AGM_Import_Closing","Local Currency Value")</f>
        <v>0</v>
      </c>
      <c r="AQ252" s="159">
        <f>_xll.DBRW(pStaging,AQ$1,$F$6,"all depts",$B252,$F$1,AQ$3,$A252,"AGM_Import_Closing","Local Currency Value")</f>
        <v>0</v>
      </c>
      <c r="AR252" s="159">
        <f>_xll.DBRW(pStaging,AR$1,$F$6,"all depts",$B252,$F$1,AR$3,$A252,"AGM_Import_Closing","Local Currency Value")</f>
        <v>0</v>
      </c>
      <c r="AS252" s="159">
        <f>_xll.DBRW(pStaging,AS$1,$F$6,"all depts",$B252,$F$1,AS$3,$A252,"AGM_Import_Closing","Local Currency Value")</f>
        <v>0</v>
      </c>
      <c r="AT252" s="159">
        <f>_xll.DBRW(pStaging,AT$1,$F$6,"all depts",$B252,$F$1,AT$3,$A252,"AGM_Import_Closing","Local Currency Value")</f>
        <v>0</v>
      </c>
      <c r="AU252" s="159">
        <f>_xll.DBRW(pStaging,AU$1,$F$6,"all depts",$B252,$F$1,AU$3,$A252,"AGM_Import_Closing","Local Currency Value")</f>
        <v>0</v>
      </c>
      <c r="AV252" s="159">
        <f>_xll.DBRW(pStaging,AV$1,$F$6,"all depts",$B252,$F$1,AV$3,$A252,"AGM_Import_Closing","Local Currency Value")</f>
        <v>0</v>
      </c>
      <c r="AW252" s="159">
        <f>_xll.DBRW(pStaging,AW$1,$F$6,"all depts",$B252,$F$1,AW$3,$A252,"AGM_Import_Closing","Local Currency Value")</f>
        <v>0</v>
      </c>
      <c r="AX252" s="159">
        <f>_xll.DBRW(pStaging,AX$1,$F$6,"all depts",$B252,$F$1,AX$3,$A252,"AGM_Import_Closing","Local Currency Value")</f>
        <v>0</v>
      </c>
      <c r="AY252" s="159">
        <f>_xll.DBRW(pStaging,AY$1,$F$6,"all depts",$B252,$F$1,AY$3,$A252,"AGM_Import_Closing","Local Currency Value")</f>
        <v>0</v>
      </c>
      <c r="AZ252" s="159">
        <f>_xll.DBRW(pStaging,AZ$1,$F$6,"all depts",$B252,$F$1,AZ$3,$A252,"AGM_Import_Closing","Local Currency Value")</f>
        <v>0</v>
      </c>
      <c r="BA252" s="158"/>
      <c r="BB252" s="119">
        <f t="shared" si="371"/>
        <v>0</v>
      </c>
      <c r="BC252" s="119">
        <f t="shared" si="372"/>
        <v>0</v>
      </c>
      <c r="BD252" s="119">
        <f t="shared" si="373"/>
        <v>0</v>
      </c>
      <c r="BE252" s="119">
        <f t="shared" si="374"/>
        <v>0</v>
      </c>
      <c r="BF252" s="166">
        <f t="shared" si="377"/>
        <v>0</v>
      </c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73"/>
      <c r="BQ252" s="120"/>
      <c r="BR252" s="120"/>
      <c r="BS252" s="120"/>
      <c r="BT252" s="120"/>
      <c r="BU252" s="120"/>
      <c r="BV252" s="173"/>
      <c r="BW252" s="120"/>
      <c r="BX252" s="120"/>
      <c r="BY252" s="120"/>
      <c r="BZ252" s="120"/>
      <c r="CA252" s="120"/>
      <c r="CB252" s="120"/>
      <c r="CC252" s="120"/>
      <c r="CD252" s="110"/>
      <c r="CI252"/>
    </row>
    <row r="253" spans="1:87" outlineLevel="1" x14ac:dyDescent="0.3">
      <c r="A253" s="210" t="s">
        <v>559</v>
      </c>
      <c r="B253" s="108" t="s">
        <v>1</v>
      </c>
      <c r="C253"/>
      <c r="E253" s="17">
        <v>244</v>
      </c>
      <c r="F253" s="57" t="s">
        <v>346</v>
      </c>
      <c r="G253" s="158">
        <f>_xll.DBRW(pStaging,G$1,$F$6,"all depts",$B253,$F$1,G$3,$A253,"AGM_Import_Closing","Local Currency Value")</f>
        <v>0</v>
      </c>
      <c r="H253" s="158">
        <f>_xll.DBRW(pStaging,H$1,$F$6,"all depts",$B253,$F$1,H$3,$A253,"AGM_Import_Closing","Local Currency Value")</f>
        <v>0</v>
      </c>
      <c r="I253" s="158">
        <f>_xll.DBRW(pStaging,I$1,$F$6,"all depts",$B253,$F$1,I$3,$A253,"AGM_Import_Closing","Local Currency Value")</f>
        <v>0</v>
      </c>
      <c r="J253" s="156"/>
      <c r="K253" s="157">
        <f>_xll.DBRW(pStaging,K$1,$F$6,"all depts",$B253,$F$1,K$3,$A253,"AGM_Import_Closing","Local Currency Value")</f>
        <v>0</v>
      </c>
      <c r="L253" s="158"/>
      <c r="M253" s="158">
        <f>_xll.DBRW(pStaging,M$1,$F$6,"all depts",$B253,$F$1,M$3,$A253,"AGM_Import_Closing","Local Currency Value")</f>
        <v>0</v>
      </c>
      <c r="N253" s="158"/>
      <c r="O253" s="158"/>
      <c r="P253" s="158">
        <f t="shared" si="375"/>
        <v>0</v>
      </c>
      <c r="Q253" s="158"/>
      <c r="R253" s="158">
        <f t="shared" si="376"/>
        <v>0</v>
      </c>
      <c r="S253" s="158"/>
      <c r="T253" s="158"/>
      <c r="U253" s="158"/>
      <c r="V253" s="159">
        <f>_xll.DBRW(pStaging,V$1,$F$6,"all depts",$B253,$F$1,V$3,$A253,"AGM_Import_Closing","Local Currency Value")</f>
        <v>0</v>
      </c>
      <c r="W253" s="159">
        <f>_xll.DBRW(pStaging,W$1,$F$6,"all depts",$B253,$F$1,W$3,$A253,"AGM_Import_Closing","Local Currency Value")</f>
        <v>0</v>
      </c>
      <c r="X253" s="159">
        <f>_xll.DBRW(pStaging,X$1,$F$6,"all depts",$B253,$F$1,X$3,$A253,"AGM_Import_Closing","Local Currency Value")</f>
        <v>0</v>
      </c>
      <c r="Y253" s="159">
        <f>_xll.DBRW(pStaging,Y$1,$F$6,"all depts",$B253,$F$1,Y$3,$A253,"AGM_Import_Closing","Local Currency Value")</f>
        <v>0</v>
      </c>
      <c r="Z253" s="159">
        <f>_xll.DBRW(pStaging,Z$1,$F$6,"all depts",$B253,$F$1,Z$3,$A253,"AGM_Import_Closing","Local Currency Value")</f>
        <v>0</v>
      </c>
      <c r="AA253" s="159">
        <f>_xll.DBRW(pStaging,AA$1,$F$6,"all depts",$B253,$F$1,AA$3,$A253,"AGM_Import_Closing","Local Currency Value")</f>
        <v>0</v>
      </c>
      <c r="AB253" s="159">
        <f>_xll.DBRW(pStaging,AB$1,$F$6,"all depts",$B253,$F$1,AB$3,$A253,"AGM_Import_Closing","Local Currency Value")</f>
        <v>0</v>
      </c>
      <c r="AC253" s="159">
        <f>_xll.DBRW(pStaging,AC$1,$F$6,"all depts",$B253,$F$1,AC$3,$A253,"AGM_Import_Closing","Local Currency Value")</f>
        <v>0</v>
      </c>
      <c r="AD253" s="159">
        <f>_xll.DBRW(pStaging,AD$1,$F$6,"all depts",$B253,$F$1,AD$3,$A253,"AGM_Import_Closing","Local Currency Value")</f>
        <v>0</v>
      </c>
      <c r="AE253" s="159">
        <f>_xll.DBRW(pStaging,AE$1,$F$6,"all depts",$B253,$F$1,AE$3,$A253,"AGM_Import_Closing","Local Currency Value")</f>
        <v>0</v>
      </c>
      <c r="AF253" s="159">
        <f>_xll.DBRW(pStaging,AF$1,$F$6,"all depts",$B253,$F$1,AF$3,$A253,"AGM_Import_Closing","Local Currency Value")</f>
        <v>0</v>
      </c>
      <c r="AG253" s="159">
        <f>_xll.DBRW(pStaging,AG$1,$F$6,"all depts",$B253,$F$1,AG$3,$A253,"AGM_Import_Closing","Local Currency Value")</f>
        <v>0</v>
      </c>
      <c r="AH253" s="158"/>
      <c r="AI253" s="158"/>
      <c r="AJ253" s="158"/>
      <c r="AK253" s="158"/>
      <c r="AL253" s="158"/>
      <c r="AM253" s="158"/>
      <c r="AN253" s="158"/>
      <c r="AO253" s="159">
        <f>_xll.DBRW(pStaging,AO$1,$F$6,"all depts",$B253,$F$1,AO$3,$A253,"AGM_Import_Closing","Local Currency Value")</f>
        <v>0</v>
      </c>
      <c r="AP253" s="159">
        <f>_xll.DBRW(pStaging,AP$1,$F$6,"all depts",$B253,$F$1,AP$3,$A253,"AGM_Import_Closing","Local Currency Value")</f>
        <v>0</v>
      </c>
      <c r="AQ253" s="159">
        <f>_xll.DBRW(pStaging,AQ$1,$F$6,"all depts",$B253,$F$1,AQ$3,$A253,"AGM_Import_Closing","Local Currency Value")</f>
        <v>0</v>
      </c>
      <c r="AR253" s="159">
        <f>_xll.DBRW(pStaging,AR$1,$F$6,"all depts",$B253,$F$1,AR$3,$A253,"AGM_Import_Closing","Local Currency Value")</f>
        <v>0</v>
      </c>
      <c r="AS253" s="159">
        <f>_xll.DBRW(pStaging,AS$1,$F$6,"all depts",$B253,$F$1,AS$3,$A253,"AGM_Import_Closing","Local Currency Value")</f>
        <v>0</v>
      </c>
      <c r="AT253" s="159">
        <f>_xll.DBRW(pStaging,AT$1,$F$6,"all depts",$B253,$F$1,AT$3,$A253,"AGM_Import_Closing","Local Currency Value")</f>
        <v>0</v>
      </c>
      <c r="AU253" s="159">
        <f>_xll.DBRW(pStaging,AU$1,$F$6,"all depts",$B253,$F$1,AU$3,$A253,"AGM_Import_Closing","Local Currency Value")</f>
        <v>0</v>
      </c>
      <c r="AV253" s="159">
        <f>_xll.DBRW(pStaging,AV$1,$F$6,"all depts",$B253,$F$1,AV$3,$A253,"AGM_Import_Closing","Local Currency Value")</f>
        <v>0</v>
      </c>
      <c r="AW253" s="159">
        <f>_xll.DBRW(pStaging,AW$1,$F$6,"all depts",$B253,$F$1,AW$3,$A253,"AGM_Import_Closing","Local Currency Value")</f>
        <v>0</v>
      </c>
      <c r="AX253" s="159">
        <f>_xll.DBRW(pStaging,AX$1,$F$6,"all depts",$B253,$F$1,AX$3,$A253,"AGM_Import_Closing","Local Currency Value")</f>
        <v>0</v>
      </c>
      <c r="AY253" s="159">
        <f>_xll.DBRW(pStaging,AY$1,$F$6,"all depts",$B253,$F$1,AY$3,$A253,"AGM_Import_Closing","Local Currency Value")</f>
        <v>0</v>
      </c>
      <c r="AZ253" s="159">
        <f>_xll.DBRW(pStaging,AZ$1,$F$6,"all depts",$B253,$F$1,AZ$3,$A253,"AGM_Import_Closing","Local Currency Value")</f>
        <v>0</v>
      </c>
      <c r="BA253" s="158"/>
      <c r="BB253" s="119">
        <f t="shared" si="371"/>
        <v>0</v>
      </c>
      <c r="BC253" s="119">
        <f t="shared" si="372"/>
        <v>0</v>
      </c>
      <c r="BD253" s="119">
        <f t="shared" si="373"/>
        <v>0</v>
      </c>
      <c r="BE253" s="119">
        <f t="shared" si="374"/>
        <v>0</v>
      </c>
      <c r="BF253" s="166">
        <f t="shared" si="377"/>
        <v>0</v>
      </c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73"/>
      <c r="BQ253" s="120"/>
      <c r="BR253" s="120"/>
      <c r="BS253" s="120"/>
      <c r="BT253" s="120"/>
      <c r="BU253" s="120"/>
      <c r="BV253" s="173"/>
      <c r="BW253" s="120"/>
      <c r="BX253" s="120"/>
      <c r="BY253" s="120"/>
      <c r="BZ253" s="120"/>
      <c r="CA253" s="120"/>
      <c r="CB253" s="120"/>
      <c r="CC253" s="120"/>
      <c r="CD253" s="110"/>
      <c r="CI253"/>
    </row>
    <row r="254" spans="1:87" outlineLevel="1" x14ac:dyDescent="0.3">
      <c r="A254" s="210" t="s">
        <v>559</v>
      </c>
      <c r="B254" s="108" t="s">
        <v>347</v>
      </c>
      <c r="C254"/>
      <c r="E254" s="17">
        <v>245</v>
      </c>
      <c r="F254" s="57" t="s">
        <v>348</v>
      </c>
      <c r="G254" s="158">
        <f>_xll.DBRW(pStaging,G$1,$F$6,"all depts",$B254,$F$1,G$3,$A254,"AGM_Import_Closing","Local Currency Value")</f>
        <v>0</v>
      </c>
      <c r="H254" s="158">
        <f>_xll.DBRW(pStaging,H$1,$F$6,"all depts",$B254,$F$1,H$3,$A254,"AGM_Import_Closing","Local Currency Value")</f>
        <v>0</v>
      </c>
      <c r="I254" s="158">
        <f>_xll.DBRW(pStaging,I$1,$F$6,"all depts",$B254,$F$1,I$3,$A254,"AGM_Import_Closing","Local Currency Value")</f>
        <v>0</v>
      </c>
      <c r="J254" s="156"/>
      <c r="K254" s="157">
        <f>_xll.DBRW(pStaging,K$1,$F$6,"all depts",$B254,$F$1,K$3,$A254,"AGM_Import_Closing","Local Currency Value")</f>
        <v>0</v>
      </c>
      <c r="L254" s="158"/>
      <c r="M254" s="158">
        <f>_xll.DBRW(pStaging,M$1,$F$6,"all depts",$B254,$F$1,M$3,$A254,"AGM_Import_Closing","Local Currency Value")</f>
        <v>0</v>
      </c>
      <c r="N254" s="158"/>
      <c r="O254" s="158"/>
      <c r="P254" s="158">
        <f t="shared" si="375"/>
        <v>0</v>
      </c>
      <c r="Q254" s="158"/>
      <c r="R254" s="158">
        <f t="shared" si="376"/>
        <v>0</v>
      </c>
      <c r="S254" s="158"/>
      <c r="T254" s="158"/>
      <c r="U254" s="158"/>
      <c r="V254" s="159">
        <f>_xll.DBRW(pStaging,V$1,$F$6,"all depts",$B254,$F$1,V$3,$A254,"AGM_Import_Closing","Local Currency Value")</f>
        <v>0</v>
      </c>
      <c r="W254" s="159">
        <f>_xll.DBRW(pStaging,W$1,$F$6,"all depts",$B254,$F$1,W$3,$A254,"AGM_Import_Closing","Local Currency Value")</f>
        <v>0</v>
      </c>
      <c r="X254" s="159">
        <f>_xll.DBRW(pStaging,X$1,$F$6,"all depts",$B254,$F$1,X$3,$A254,"AGM_Import_Closing","Local Currency Value")</f>
        <v>0</v>
      </c>
      <c r="Y254" s="159">
        <f>_xll.DBRW(pStaging,Y$1,$F$6,"all depts",$B254,$F$1,Y$3,$A254,"AGM_Import_Closing","Local Currency Value")</f>
        <v>0</v>
      </c>
      <c r="Z254" s="159">
        <f>_xll.DBRW(pStaging,Z$1,$F$6,"all depts",$B254,$F$1,Z$3,$A254,"AGM_Import_Closing","Local Currency Value")</f>
        <v>0</v>
      </c>
      <c r="AA254" s="159">
        <f>_xll.DBRW(pStaging,AA$1,$F$6,"all depts",$B254,$F$1,AA$3,$A254,"AGM_Import_Closing","Local Currency Value")</f>
        <v>0</v>
      </c>
      <c r="AB254" s="159">
        <f>_xll.DBRW(pStaging,AB$1,$F$6,"all depts",$B254,$F$1,AB$3,$A254,"AGM_Import_Closing","Local Currency Value")</f>
        <v>0</v>
      </c>
      <c r="AC254" s="159">
        <f>_xll.DBRW(pStaging,AC$1,$F$6,"all depts",$B254,$F$1,AC$3,$A254,"AGM_Import_Closing","Local Currency Value")</f>
        <v>0</v>
      </c>
      <c r="AD254" s="159">
        <f>_xll.DBRW(pStaging,AD$1,$F$6,"all depts",$B254,$F$1,AD$3,$A254,"AGM_Import_Closing","Local Currency Value")</f>
        <v>0</v>
      </c>
      <c r="AE254" s="159">
        <f>_xll.DBRW(pStaging,AE$1,$F$6,"all depts",$B254,$F$1,AE$3,$A254,"AGM_Import_Closing","Local Currency Value")</f>
        <v>0</v>
      </c>
      <c r="AF254" s="159">
        <f>_xll.DBRW(pStaging,AF$1,$F$6,"all depts",$B254,$F$1,AF$3,$A254,"AGM_Import_Closing","Local Currency Value")</f>
        <v>0</v>
      </c>
      <c r="AG254" s="159">
        <f>_xll.DBRW(pStaging,AG$1,$F$6,"all depts",$B254,$F$1,AG$3,$A254,"AGM_Import_Closing","Local Currency Value")</f>
        <v>0</v>
      </c>
      <c r="AH254" s="158"/>
      <c r="AI254" s="158"/>
      <c r="AJ254" s="158"/>
      <c r="AK254" s="158"/>
      <c r="AL254" s="158"/>
      <c r="AM254" s="158"/>
      <c r="AN254" s="158"/>
      <c r="AO254" s="159">
        <f>_xll.DBRW(pStaging,AO$1,$F$6,"all depts",$B254,$F$1,AO$3,$A254,"AGM_Import_Closing","Local Currency Value")</f>
        <v>0</v>
      </c>
      <c r="AP254" s="159">
        <f>_xll.DBRW(pStaging,AP$1,$F$6,"all depts",$B254,$F$1,AP$3,$A254,"AGM_Import_Closing","Local Currency Value")</f>
        <v>0</v>
      </c>
      <c r="AQ254" s="159">
        <f>_xll.DBRW(pStaging,AQ$1,$F$6,"all depts",$B254,$F$1,AQ$3,$A254,"AGM_Import_Closing","Local Currency Value")</f>
        <v>0</v>
      </c>
      <c r="AR254" s="159">
        <f>_xll.DBRW(pStaging,AR$1,$F$6,"all depts",$B254,$F$1,AR$3,$A254,"AGM_Import_Closing","Local Currency Value")</f>
        <v>0</v>
      </c>
      <c r="AS254" s="159">
        <f>_xll.DBRW(pStaging,AS$1,$F$6,"all depts",$B254,$F$1,AS$3,$A254,"AGM_Import_Closing","Local Currency Value")</f>
        <v>0</v>
      </c>
      <c r="AT254" s="159">
        <f>_xll.DBRW(pStaging,AT$1,$F$6,"all depts",$B254,$F$1,AT$3,$A254,"AGM_Import_Closing","Local Currency Value")</f>
        <v>0</v>
      </c>
      <c r="AU254" s="159">
        <f>_xll.DBRW(pStaging,AU$1,$F$6,"all depts",$B254,$F$1,AU$3,$A254,"AGM_Import_Closing","Local Currency Value")</f>
        <v>0</v>
      </c>
      <c r="AV254" s="159">
        <f>_xll.DBRW(pStaging,AV$1,$F$6,"all depts",$B254,$F$1,AV$3,$A254,"AGM_Import_Closing","Local Currency Value")</f>
        <v>0</v>
      </c>
      <c r="AW254" s="159">
        <f>_xll.DBRW(pStaging,AW$1,$F$6,"all depts",$B254,$F$1,AW$3,$A254,"AGM_Import_Closing","Local Currency Value")</f>
        <v>0</v>
      </c>
      <c r="AX254" s="159">
        <f>_xll.DBRW(pStaging,AX$1,$F$6,"all depts",$B254,$F$1,AX$3,$A254,"AGM_Import_Closing","Local Currency Value")</f>
        <v>0</v>
      </c>
      <c r="AY254" s="159">
        <f>_xll.DBRW(pStaging,AY$1,$F$6,"all depts",$B254,$F$1,AY$3,$A254,"AGM_Import_Closing","Local Currency Value")</f>
        <v>0</v>
      </c>
      <c r="AZ254" s="159">
        <f>_xll.DBRW(pStaging,AZ$1,$F$6,"all depts",$B254,$F$1,AZ$3,$A254,"AGM_Import_Closing","Local Currency Value")</f>
        <v>0</v>
      </c>
      <c r="BA254" s="158"/>
      <c r="BB254" s="119">
        <f t="shared" si="371"/>
        <v>0</v>
      </c>
      <c r="BC254" s="119">
        <f t="shared" si="372"/>
        <v>0</v>
      </c>
      <c r="BD254" s="119">
        <f t="shared" si="373"/>
        <v>0</v>
      </c>
      <c r="BE254" s="119">
        <f t="shared" si="374"/>
        <v>0</v>
      </c>
      <c r="BF254" s="166">
        <f t="shared" si="377"/>
        <v>0</v>
      </c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73"/>
      <c r="BQ254" s="120"/>
      <c r="BR254" s="120"/>
      <c r="BS254" s="120"/>
      <c r="BT254" s="120"/>
      <c r="BU254" s="120"/>
      <c r="BV254" s="173"/>
      <c r="BW254" s="120"/>
      <c r="BX254" s="120"/>
      <c r="BY254" s="120"/>
      <c r="BZ254" s="120"/>
      <c r="CA254" s="120"/>
      <c r="CB254" s="120"/>
      <c r="CC254" s="120"/>
      <c r="CD254" s="110"/>
      <c r="CI254"/>
    </row>
    <row r="255" spans="1:87" outlineLevel="1" x14ac:dyDescent="0.3">
      <c r="A255" s="210" t="s">
        <v>559</v>
      </c>
      <c r="B255" s="108" t="s">
        <v>349</v>
      </c>
      <c r="C255"/>
      <c r="E255" s="17">
        <v>246</v>
      </c>
      <c r="F255" s="57" t="s">
        <v>350</v>
      </c>
      <c r="G255" s="158">
        <f>_xll.DBRW(pStaging,G$1,$F$6,"all depts",$B255,$F$1,G$3,$A255,"AGM_Import_Closing","Local Currency Value")</f>
        <v>0</v>
      </c>
      <c r="H255" s="158">
        <f>_xll.DBRW(pStaging,H$1,$F$6,"all depts",$B255,$F$1,H$3,$A255,"AGM_Import_Closing","Local Currency Value")</f>
        <v>0</v>
      </c>
      <c r="I255" s="158">
        <f>_xll.DBRW(pStaging,I$1,$F$6,"all depts",$B255,$F$1,I$3,$A255,"AGM_Import_Closing","Local Currency Value")</f>
        <v>0</v>
      </c>
      <c r="J255" s="156"/>
      <c r="K255" s="157">
        <f>_xll.DBRW(pStaging,K$1,$F$6,"all depts",$B255,$F$1,K$3,$A255,"AGM_Import_Closing","Local Currency Value")</f>
        <v>0</v>
      </c>
      <c r="L255" s="158"/>
      <c r="M255" s="158">
        <f>_xll.DBRW(pStaging,M$1,$F$6,"all depts",$B255,$F$1,M$3,$A255,"AGM_Import_Closing","Local Currency Value")</f>
        <v>0</v>
      </c>
      <c r="N255" s="158"/>
      <c r="O255" s="158"/>
      <c r="P255" s="158">
        <f t="shared" si="375"/>
        <v>0</v>
      </c>
      <c r="Q255" s="158"/>
      <c r="R255" s="158">
        <f t="shared" si="376"/>
        <v>0</v>
      </c>
      <c r="S255" s="158"/>
      <c r="T255" s="158"/>
      <c r="U255" s="158"/>
      <c r="V255" s="159">
        <f>_xll.DBRW(pStaging,V$1,$F$6,"all depts",$B255,$F$1,V$3,$A255,"AGM_Import_Closing","Local Currency Value")</f>
        <v>0</v>
      </c>
      <c r="W255" s="159">
        <f>_xll.DBRW(pStaging,W$1,$F$6,"all depts",$B255,$F$1,W$3,$A255,"AGM_Import_Closing","Local Currency Value")</f>
        <v>0</v>
      </c>
      <c r="X255" s="159">
        <f>_xll.DBRW(pStaging,X$1,$F$6,"all depts",$B255,$F$1,X$3,$A255,"AGM_Import_Closing","Local Currency Value")</f>
        <v>0</v>
      </c>
      <c r="Y255" s="159">
        <f>_xll.DBRW(pStaging,Y$1,$F$6,"all depts",$B255,$F$1,Y$3,$A255,"AGM_Import_Closing","Local Currency Value")</f>
        <v>0</v>
      </c>
      <c r="Z255" s="159">
        <f>_xll.DBRW(pStaging,Z$1,$F$6,"all depts",$B255,$F$1,Z$3,$A255,"AGM_Import_Closing","Local Currency Value")</f>
        <v>0</v>
      </c>
      <c r="AA255" s="159">
        <f>_xll.DBRW(pStaging,AA$1,$F$6,"all depts",$B255,$F$1,AA$3,$A255,"AGM_Import_Closing","Local Currency Value")</f>
        <v>0</v>
      </c>
      <c r="AB255" s="159">
        <f>_xll.DBRW(pStaging,AB$1,$F$6,"all depts",$B255,$F$1,AB$3,$A255,"AGM_Import_Closing","Local Currency Value")</f>
        <v>0</v>
      </c>
      <c r="AC255" s="159">
        <f>_xll.DBRW(pStaging,AC$1,$F$6,"all depts",$B255,$F$1,AC$3,$A255,"AGM_Import_Closing","Local Currency Value")</f>
        <v>0</v>
      </c>
      <c r="AD255" s="159">
        <f>_xll.DBRW(pStaging,AD$1,$F$6,"all depts",$B255,$F$1,AD$3,$A255,"AGM_Import_Closing","Local Currency Value")</f>
        <v>0</v>
      </c>
      <c r="AE255" s="159">
        <f>_xll.DBRW(pStaging,AE$1,$F$6,"all depts",$B255,$F$1,AE$3,$A255,"AGM_Import_Closing","Local Currency Value")</f>
        <v>0</v>
      </c>
      <c r="AF255" s="159">
        <f>_xll.DBRW(pStaging,AF$1,$F$6,"all depts",$B255,$F$1,AF$3,$A255,"AGM_Import_Closing","Local Currency Value")</f>
        <v>0</v>
      </c>
      <c r="AG255" s="159">
        <f>_xll.DBRW(pStaging,AG$1,$F$6,"all depts",$B255,$F$1,AG$3,$A255,"AGM_Import_Closing","Local Currency Value")</f>
        <v>0</v>
      </c>
      <c r="AH255" s="158"/>
      <c r="AI255" s="158"/>
      <c r="AJ255" s="158"/>
      <c r="AK255" s="158"/>
      <c r="AL255" s="158"/>
      <c r="AM255" s="158"/>
      <c r="AN255" s="158"/>
      <c r="AO255" s="159">
        <f>_xll.DBRW(pStaging,AO$1,$F$6,"all depts",$B255,$F$1,AO$3,$A255,"AGM_Import_Closing","Local Currency Value")</f>
        <v>0</v>
      </c>
      <c r="AP255" s="159">
        <f>_xll.DBRW(pStaging,AP$1,$F$6,"all depts",$B255,$F$1,AP$3,$A255,"AGM_Import_Closing","Local Currency Value")</f>
        <v>0</v>
      </c>
      <c r="AQ255" s="159">
        <f>_xll.DBRW(pStaging,AQ$1,$F$6,"all depts",$B255,$F$1,AQ$3,$A255,"AGM_Import_Closing","Local Currency Value")</f>
        <v>0</v>
      </c>
      <c r="AR255" s="159">
        <f>_xll.DBRW(pStaging,AR$1,$F$6,"all depts",$B255,$F$1,AR$3,$A255,"AGM_Import_Closing","Local Currency Value")</f>
        <v>0</v>
      </c>
      <c r="AS255" s="159">
        <f>_xll.DBRW(pStaging,AS$1,$F$6,"all depts",$B255,$F$1,AS$3,$A255,"AGM_Import_Closing","Local Currency Value")</f>
        <v>0</v>
      </c>
      <c r="AT255" s="159">
        <f>_xll.DBRW(pStaging,AT$1,$F$6,"all depts",$B255,$F$1,AT$3,$A255,"AGM_Import_Closing","Local Currency Value")</f>
        <v>0</v>
      </c>
      <c r="AU255" s="159">
        <f>_xll.DBRW(pStaging,AU$1,$F$6,"all depts",$B255,$F$1,AU$3,$A255,"AGM_Import_Closing","Local Currency Value")</f>
        <v>0</v>
      </c>
      <c r="AV255" s="159">
        <f>_xll.DBRW(pStaging,AV$1,$F$6,"all depts",$B255,$F$1,AV$3,$A255,"AGM_Import_Closing","Local Currency Value")</f>
        <v>0</v>
      </c>
      <c r="AW255" s="159">
        <f>_xll.DBRW(pStaging,AW$1,$F$6,"all depts",$B255,$F$1,AW$3,$A255,"AGM_Import_Closing","Local Currency Value")</f>
        <v>0</v>
      </c>
      <c r="AX255" s="159">
        <f>_xll.DBRW(pStaging,AX$1,$F$6,"all depts",$B255,$F$1,AX$3,$A255,"AGM_Import_Closing","Local Currency Value")</f>
        <v>0</v>
      </c>
      <c r="AY255" s="159">
        <f>_xll.DBRW(pStaging,AY$1,$F$6,"all depts",$B255,$F$1,AY$3,$A255,"AGM_Import_Closing","Local Currency Value")</f>
        <v>0</v>
      </c>
      <c r="AZ255" s="159">
        <f>_xll.DBRW(pStaging,AZ$1,$F$6,"all depts",$B255,$F$1,AZ$3,$A255,"AGM_Import_Closing","Local Currency Value")</f>
        <v>0</v>
      </c>
      <c r="BA255" s="158"/>
      <c r="BB255" s="119">
        <f t="shared" si="371"/>
        <v>0</v>
      </c>
      <c r="BC255" s="119">
        <f t="shared" si="372"/>
        <v>0</v>
      </c>
      <c r="BD255" s="119">
        <f t="shared" si="373"/>
        <v>0</v>
      </c>
      <c r="BE255" s="119">
        <f t="shared" si="374"/>
        <v>0</v>
      </c>
      <c r="BF255" s="166">
        <f t="shared" si="377"/>
        <v>0</v>
      </c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73"/>
      <c r="BQ255" s="120"/>
      <c r="BR255" s="120"/>
      <c r="BS255" s="120"/>
      <c r="BT255" s="120"/>
      <c r="BU255" s="120"/>
      <c r="BV255" s="173"/>
      <c r="BW255" s="120"/>
      <c r="BX255" s="120"/>
      <c r="BY255" s="120"/>
      <c r="BZ255" s="120"/>
      <c r="CA255" s="120"/>
      <c r="CB255" s="120"/>
      <c r="CC255" s="120"/>
      <c r="CD255" s="110"/>
      <c r="CI255"/>
    </row>
    <row r="256" spans="1:87" outlineLevel="1" x14ac:dyDescent="0.3">
      <c r="A256" s="210" t="s">
        <v>559</v>
      </c>
      <c r="B256" s="108" t="s">
        <v>351</v>
      </c>
      <c r="C256"/>
      <c r="E256" s="17">
        <v>247</v>
      </c>
      <c r="F256" s="57" t="s">
        <v>352</v>
      </c>
      <c r="G256" s="158">
        <f>_xll.DBRW(pStaging,G$1,$F$6,"all depts",$B256,$F$1,G$3,$A256,"AGM_Import_Closing","Local Currency Value")</f>
        <v>-3905097.0879507763</v>
      </c>
      <c r="H256" s="158">
        <f>_xll.DBRW(pStaging,H$1,$F$6,"all depts",$B256,$F$1,H$3,$A256,"AGM_Import_Closing","Local Currency Value")</f>
        <v>-3911457.9414477763</v>
      </c>
      <c r="I256" s="158">
        <f>_xll.DBRW(pStaging,I$1,$F$6,"all depts",$B256,$F$1,I$3,$A256,"AGM_Import_Closing","Local Currency Value")</f>
        <v>-3910302.9120297763</v>
      </c>
      <c r="J256" s="156"/>
      <c r="K256" s="157">
        <f>_xll.DBRW(pStaging,K$1,$F$6,"all depts",$B256,$F$1,K$3,$A256,"AGM_Import_Closing","Local Currency Value")</f>
        <v>-3917294.5262727761</v>
      </c>
      <c r="L256" s="158"/>
      <c r="M256" s="158">
        <f>_xll.DBRW(pStaging,M$1,$F$6,"all depts",$B256,$F$1,M$3,$A256,"AGM_Import_Closing","Local Currency Value")</f>
        <v>-3889663.9289187761</v>
      </c>
      <c r="N256" s="158"/>
      <c r="O256" s="158"/>
      <c r="P256" s="158">
        <f t="shared" si="375"/>
        <v>-3917294.5262727761</v>
      </c>
      <c r="Q256" s="158"/>
      <c r="R256" s="158">
        <f t="shared" si="376"/>
        <v>-3889663.9289187761</v>
      </c>
      <c r="S256" s="158"/>
      <c r="T256" s="158"/>
      <c r="U256" s="158"/>
      <c r="V256" s="159">
        <f>_xll.DBRW(pStaging,V$1,$F$6,"all depts",$B256,$F$1,V$3,$A256,"AGM_Import_Closing","Local Currency Value")</f>
        <v>-3910302.9120297763</v>
      </c>
      <c r="W256" s="159">
        <f>_xll.DBRW(pStaging,W$1,$F$6,"all depts",$B256,$F$1,W$3,$A256,"AGM_Import_Closing","Local Currency Value")</f>
        <v>-3917294.5262727761</v>
      </c>
      <c r="X256" s="159">
        <f>_xll.DBRW(pStaging,X$1,$F$6,"all depts",$B256,$F$1,X$3,$A256,"AGM_Import_Closing","Local Currency Value")</f>
        <v>0</v>
      </c>
      <c r="Y256" s="159">
        <f>_xll.DBRW(pStaging,Y$1,$F$6,"all depts",$B256,$F$1,Y$3,$A256,"AGM_Import_Closing","Local Currency Value")</f>
        <v>0</v>
      </c>
      <c r="Z256" s="159">
        <f>_xll.DBRW(pStaging,Z$1,$F$6,"all depts",$B256,$F$1,Z$3,$A256,"AGM_Import_Closing","Local Currency Value")</f>
        <v>0</v>
      </c>
      <c r="AA256" s="159">
        <f>_xll.DBRW(pStaging,AA$1,$F$6,"all depts",$B256,$F$1,AA$3,$A256,"AGM_Import_Closing","Local Currency Value")</f>
        <v>0</v>
      </c>
      <c r="AB256" s="159">
        <f>_xll.DBRW(pStaging,AB$1,$F$6,"all depts",$B256,$F$1,AB$3,$A256,"AGM_Import_Closing","Local Currency Value")</f>
        <v>0</v>
      </c>
      <c r="AC256" s="159">
        <f>_xll.DBRW(pStaging,AC$1,$F$6,"all depts",$B256,$F$1,AC$3,$A256,"AGM_Import_Closing","Local Currency Value")</f>
        <v>0</v>
      </c>
      <c r="AD256" s="159">
        <f>_xll.DBRW(pStaging,AD$1,$F$6,"all depts",$B256,$F$1,AD$3,$A256,"AGM_Import_Closing","Local Currency Value")</f>
        <v>0</v>
      </c>
      <c r="AE256" s="159">
        <f>_xll.DBRW(pStaging,AE$1,$F$6,"all depts",$B256,$F$1,AE$3,$A256,"AGM_Import_Closing","Local Currency Value")</f>
        <v>0</v>
      </c>
      <c r="AF256" s="159">
        <f>_xll.DBRW(pStaging,AF$1,$F$6,"all depts",$B256,$F$1,AF$3,$A256,"AGM_Import_Closing","Local Currency Value")</f>
        <v>0</v>
      </c>
      <c r="AG256" s="159">
        <f>_xll.DBRW(pStaging,AG$1,$F$6,"all depts",$B256,$F$1,AG$3,$A256,"AGM_Import_Closing","Local Currency Value")</f>
        <v>0</v>
      </c>
      <c r="AH256" s="158"/>
      <c r="AI256" s="158"/>
      <c r="AJ256" s="158"/>
      <c r="AK256" s="158"/>
      <c r="AL256" s="158"/>
      <c r="AM256" s="158"/>
      <c r="AN256" s="158"/>
      <c r="AO256" s="159">
        <f>_xll.DBRW(pStaging,AO$1,$F$6,"all depts",$B256,$F$1,AO$3,$A256,"AGM_Import_Closing","Local Currency Value")</f>
        <v>-3880702.2113067764</v>
      </c>
      <c r="AP256" s="159">
        <f>_xll.DBRW(pStaging,AP$1,$F$6,"all depts",$B256,$F$1,AP$3,$A256,"AGM_Import_Closing","Local Currency Value")</f>
        <v>-3889663.9289187761</v>
      </c>
      <c r="AQ256" s="159">
        <f>_xll.DBRW(pStaging,AQ$1,$F$6,"all depts",$B256,$F$1,AQ$3,$A256,"AGM_Import_Closing","Local Currency Value")</f>
        <v>-3886768.1636757762</v>
      </c>
      <c r="AR256" s="159">
        <f>_xll.DBRW(pStaging,AR$1,$F$6,"all depts",$B256,$F$1,AR$3,$A256,"AGM_Import_Closing","Local Currency Value")</f>
        <v>-3887661.0587577764</v>
      </c>
      <c r="AS256" s="159">
        <f>_xll.DBRW(pStaging,AS$1,$F$6,"all depts",$B256,$F$1,AS$3,$A256,"AGM_Import_Closing","Local Currency Value")</f>
        <v>-3892936.5122697763</v>
      </c>
      <c r="AT256" s="159">
        <f>_xll.DBRW(pStaging,AT$1,$F$6,"all depts",$B256,$F$1,AT$3,$A256,"AGM_Import_Closing","Local Currency Value")</f>
        <v>-3888881.621759776</v>
      </c>
      <c r="AU256" s="159">
        <f>_xll.DBRW(pStaging,AU$1,$F$6,"all depts",$B256,$F$1,AU$3,$A256,"AGM_Import_Closing","Local Currency Value")</f>
        <v>-3892170.5885067764</v>
      </c>
      <c r="AV256" s="159">
        <f>_xll.DBRW(pStaging,AV$1,$F$6,"all depts",$B256,$F$1,AV$3,$A256,"AGM_Import_Closing","Local Currency Value")</f>
        <v>-3901251.085739776</v>
      </c>
      <c r="AW256" s="159">
        <f>_xll.DBRW(pStaging,AW$1,$F$6,"all depts",$B256,$F$1,AW$3,$A256,"AGM_Import_Closing","Local Currency Value")</f>
        <v>-3894124.3084797761</v>
      </c>
      <c r="AX256" s="159">
        <f>_xll.DBRW(pStaging,AX$1,$F$6,"all depts",$B256,$F$1,AX$3,$A256,"AGM_Import_Closing","Local Currency Value")</f>
        <v>-3896622.7763697761</v>
      </c>
      <c r="AY256" s="159">
        <f>_xll.DBRW(pStaging,AY$1,$F$6,"all depts",$B256,$F$1,AY$3,$A256,"AGM_Import_Closing","Local Currency Value")</f>
        <v>-3905097.0879507763</v>
      </c>
      <c r="AZ256" s="159">
        <f>_xll.DBRW(pStaging,AZ$1,$F$6,"all depts",$B256,$F$1,AZ$3,$A256,"AGM_Import_Closing","Local Currency Value")</f>
        <v>-3911457.9414477763</v>
      </c>
      <c r="BA256" s="158"/>
      <c r="BB256" s="119">
        <f t="shared" si="371"/>
        <v>-11657134.303901328</v>
      </c>
      <c r="BC256" s="119">
        <f t="shared" si="372"/>
        <v>-11669479.192787329</v>
      </c>
      <c r="BD256" s="119">
        <f t="shared" si="373"/>
        <v>-11687545.982726328</v>
      </c>
      <c r="BE256" s="119">
        <f t="shared" si="374"/>
        <v>-11713177.805768328</v>
      </c>
      <c r="BF256" s="166">
        <f t="shared" si="377"/>
        <v>-46727337.285183311</v>
      </c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73"/>
      <c r="BQ256" s="120"/>
      <c r="BR256" s="120"/>
      <c r="BS256" s="120"/>
      <c r="BT256" s="120"/>
      <c r="BU256" s="120"/>
      <c r="BV256" s="173"/>
      <c r="BW256" s="120"/>
      <c r="BX256" s="120"/>
      <c r="BY256" s="120"/>
      <c r="BZ256" s="120"/>
      <c r="CA256" s="120"/>
      <c r="CB256" s="120"/>
      <c r="CC256" s="120"/>
      <c r="CD256" s="110"/>
      <c r="CI256"/>
    </row>
    <row r="257" spans="1:87" outlineLevel="1" x14ac:dyDescent="0.3">
      <c r="A257" s="210" t="s">
        <v>559</v>
      </c>
      <c r="B257" s="108" t="s">
        <v>28</v>
      </c>
      <c r="C257"/>
      <c r="E257" s="17">
        <v>248</v>
      </c>
      <c r="F257" s="57" t="s">
        <v>353</v>
      </c>
      <c r="G257" s="158">
        <f>G245-SUM(G246:G256)</f>
        <v>13285381.647316137</v>
      </c>
      <c r="H257" s="158">
        <f>H245-SUM(H246:H256)</f>
        <v>15205363.545690291</v>
      </c>
      <c r="I257" s="158">
        <f>I245-SUM(I246:I256)</f>
        <v>13297955.739545757</v>
      </c>
      <c r="J257" s="156"/>
      <c r="K257" s="157">
        <f>K245-SUM(K246:K256)</f>
        <v>13314327.755525954</v>
      </c>
      <c r="L257" s="158"/>
      <c r="M257" s="158">
        <f>M245-SUM(M246:M256)</f>
        <v>13229774.745430594</v>
      </c>
      <c r="N257" s="158"/>
      <c r="O257" s="158"/>
      <c r="P257" s="158">
        <f t="shared" si="375"/>
        <v>13314327.755525954</v>
      </c>
      <c r="Q257" s="158"/>
      <c r="R257" s="158">
        <f t="shared" si="376"/>
        <v>13229774.745430594</v>
      </c>
      <c r="S257" s="158"/>
      <c r="T257" s="158"/>
      <c r="U257" s="158"/>
      <c r="V257" s="159">
        <f t="shared" ref="V257:AG257" si="378">V245-SUM(V246:V256)</f>
        <v>13297955.739545757</v>
      </c>
      <c r="W257" s="159">
        <f t="shared" si="378"/>
        <v>13314327.755525954</v>
      </c>
      <c r="X257" s="159">
        <f t="shared" si="378"/>
        <v>9824248.5485049542</v>
      </c>
      <c r="Y257" s="159">
        <f t="shared" si="378"/>
        <v>14201005.060000001</v>
      </c>
      <c r="Z257" s="159">
        <f t="shared" si="378"/>
        <v>14201005.060000001</v>
      </c>
      <c r="AA257" s="159">
        <f t="shared" si="378"/>
        <v>14201005.060000001</v>
      </c>
      <c r="AB257" s="159">
        <f t="shared" si="378"/>
        <v>14201005.060000001</v>
      </c>
      <c r="AC257" s="159">
        <f t="shared" si="378"/>
        <v>14201005.060000001</v>
      </c>
      <c r="AD257" s="159">
        <f t="shared" si="378"/>
        <v>14201005.060000001</v>
      </c>
      <c r="AE257" s="159">
        <f t="shared" si="378"/>
        <v>14201005.060000001</v>
      </c>
      <c r="AF257" s="159">
        <f t="shared" si="378"/>
        <v>14201005.060000001</v>
      </c>
      <c r="AG257" s="159">
        <f t="shared" si="378"/>
        <v>13405816.10526325</v>
      </c>
      <c r="AH257" s="158"/>
      <c r="AI257" s="158"/>
      <c r="AJ257" s="158"/>
      <c r="AK257" s="158"/>
      <c r="AL257" s="158"/>
      <c r="AM257" s="158"/>
      <c r="AN257" s="158"/>
      <c r="AO257" s="159">
        <f t="shared" ref="AO257:AZ257" si="379">AO245-SUM(AO246:AO256)</f>
        <v>13210732.353660276</v>
      </c>
      <c r="AP257" s="159">
        <f t="shared" si="379"/>
        <v>13229774.745430594</v>
      </c>
      <c r="AQ257" s="159">
        <f t="shared" si="379"/>
        <v>13225786.573475417</v>
      </c>
      <c r="AR257" s="159">
        <f t="shared" si="379"/>
        <v>13229979.694074895</v>
      </c>
      <c r="AS257" s="159">
        <f t="shared" si="379"/>
        <v>13237854.300458737</v>
      </c>
      <c r="AT257" s="159">
        <f t="shared" si="379"/>
        <v>13232591.783462137</v>
      </c>
      <c r="AU257" s="159">
        <f t="shared" si="379"/>
        <v>13244933.857168518</v>
      </c>
      <c r="AV257" s="159">
        <f t="shared" si="379"/>
        <v>13261958.256304218</v>
      </c>
      <c r="AW257" s="159">
        <f t="shared" si="379"/>
        <v>13246154.187138055</v>
      </c>
      <c r="AX257" s="159">
        <f t="shared" si="379"/>
        <v>13269449.944797676</v>
      </c>
      <c r="AY257" s="159">
        <f t="shared" si="379"/>
        <v>13285381.647316137</v>
      </c>
      <c r="AZ257" s="159">
        <f t="shared" si="379"/>
        <v>15205363.545690291</v>
      </c>
      <c r="BA257" s="158"/>
      <c r="BB257" s="119">
        <f t="shared" si="371"/>
        <v>39666293.672566287</v>
      </c>
      <c r="BC257" s="119">
        <f t="shared" si="372"/>
        <v>39700425.777995765</v>
      </c>
      <c r="BD257" s="119">
        <f t="shared" si="373"/>
        <v>39753046.300610796</v>
      </c>
      <c r="BE257" s="119">
        <f t="shared" si="374"/>
        <v>41760195.137804106</v>
      </c>
      <c r="BF257" s="166">
        <f t="shared" si="377"/>
        <v>160879960.88897696</v>
      </c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73"/>
      <c r="BQ257" s="120"/>
      <c r="BR257" s="120"/>
      <c r="BS257" s="120"/>
      <c r="BT257" s="120"/>
      <c r="BU257" s="120"/>
      <c r="BV257" s="173"/>
      <c r="BW257" s="120"/>
      <c r="BX257" s="120"/>
      <c r="BY257" s="120"/>
      <c r="BZ257" s="120"/>
      <c r="CA257" s="120"/>
      <c r="CB257" s="120"/>
      <c r="CC257" s="120"/>
      <c r="CD257" s="110"/>
      <c r="CI257"/>
    </row>
    <row r="258" spans="1:87" x14ac:dyDescent="0.3">
      <c r="A258" s="17" t="s">
        <v>354</v>
      </c>
      <c r="B258" s="23" t="str">
        <f t="shared" ref="B258:B267" si="380">$F$6</f>
        <v>Wings</v>
      </c>
      <c r="C258" s="36"/>
      <c r="E258" s="17">
        <v>249</v>
      </c>
      <c r="F258" s="56" t="s">
        <v>355</v>
      </c>
      <c r="G258" s="109">
        <f>_xll.DBRW(pFact,$F$6,G$3,G$1,$F$1,$A258,"YTD")</f>
        <v>126058.49128243998</v>
      </c>
      <c r="H258" s="109">
        <f>_xll.DBRW(pFact,$F$6,H$3,H$1,$F$1,$A258,"YTD")</f>
        <v>127148.01187148991</v>
      </c>
      <c r="I258" s="109">
        <f>_xll.DBRW(pFact,$F$6,I$3,I$1,$F$1,$A258,"YTD")</f>
        <v>124524.80200904002</v>
      </c>
      <c r="J258" s="110"/>
      <c r="K258" s="111">
        <f>_xll.DBRW(pFact,$F$6,K$3,K$1,$F$1,$A258,"YTD")</f>
        <v>128119.97564162005</v>
      </c>
      <c r="L258" s="109"/>
      <c r="M258" s="109">
        <f>_xll.DBRW(pFact,$F$6,M$3,M$1,$F$1,$A258,"YTD")</f>
        <v>100889.74330808004</v>
      </c>
      <c r="N258" s="109"/>
      <c r="O258" s="110"/>
      <c r="P258" s="109">
        <f t="shared" si="375"/>
        <v>128119.97564162005</v>
      </c>
      <c r="Q258" s="109"/>
      <c r="R258" s="109">
        <f t="shared" si="376"/>
        <v>100889.74330808004</v>
      </c>
      <c r="S258" s="109"/>
      <c r="T258" s="109"/>
      <c r="U258" s="110"/>
      <c r="V258" s="109">
        <f>_xll.DBRW(pFact,$F$6,V$3,V$1,$F$1,$A258,"YTD")</f>
        <v>124524.80200904002</v>
      </c>
      <c r="W258" s="109">
        <f>_xll.DBRW(pFact,$F$6,W$3,W$1,$F$1,$A258,"YTD")</f>
        <v>128119.97564162005</v>
      </c>
      <c r="X258" s="109">
        <f>_xll.DBRW(pFact,$F$6,X$3,X$1,$F$1,$A258,"YTD")</f>
        <v>0</v>
      </c>
      <c r="Y258" s="109">
        <f>_xll.DBRW(pFact,$F$6,Y$3,Y$1,$F$1,$A258,"YTD")</f>
        <v>0</v>
      </c>
      <c r="Z258" s="109">
        <f>_xll.DBRW(pFact,$F$6,Z$3,Z$1,$F$1,$A258,"YTD")</f>
        <v>0</v>
      </c>
      <c r="AA258" s="109">
        <f>_xll.DBRW(pFact,$F$6,AA$3,AA$1,$F$1,$A258,"YTD")</f>
        <v>0</v>
      </c>
      <c r="AB258" s="109">
        <f>_xll.DBRW(pFact,$F$6,AB$3,AB$1,$F$1,$A258,"YTD")</f>
        <v>0</v>
      </c>
      <c r="AC258" s="109">
        <f>_xll.DBRW(pFact,$F$6,AC$3,AC$1,$F$1,$A258,"YTD")</f>
        <v>0</v>
      </c>
      <c r="AD258" s="109">
        <f>_xll.DBRW(pFact,$F$6,AD$3,AD$1,$F$1,$A258,"YTD")</f>
        <v>0</v>
      </c>
      <c r="AE258" s="109">
        <f>_xll.DBRW(pFact,$F$6,AE$3,AE$1,$F$1,$A258,"YTD")</f>
        <v>0</v>
      </c>
      <c r="AF258" s="109">
        <f>_xll.DBRW(pFact,$F$6,AF$3,AF$1,$F$1,$A258,"YTD")</f>
        <v>0</v>
      </c>
      <c r="AG258" s="109">
        <f>_xll.DBRW(pFact,$F$6,AG$3,AG$1,$F$1,$A258,"YTD")</f>
        <v>0</v>
      </c>
      <c r="AH258" s="109"/>
      <c r="AI258" s="109"/>
      <c r="AJ258" s="109"/>
      <c r="AK258" s="109"/>
      <c r="AL258" s="109"/>
      <c r="AM258" s="111"/>
      <c r="AN258" s="110"/>
      <c r="AO258" s="109">
        <f>_xll.DBRW(pFact,$F$6,AO$3,AO$1,$F$1,$A258,"YTD")</f>
        <v>96163.549716530135</v>
      </c>
      <c r="AP258" s="109">
        <f>_xll.DBRW(pFact,$F$6,AP$3,AP$1,$F$1,$A258,"YTD")</f>
        <v>100889.74330808004</v>
      </c>
      <c r="AQ258" s="109">
        <f>_xll.DBRW(pFact,$F$6,AQ$3,AQ$1,$F$1,$A258,"YTD")</f>
        <v>110642.04760784999</v>
      </c>
      <c r="AR258" s="109">
        <f>_xll.DBRW(pFact,$F$6,AR$3,AR$1,$F$1,$A258,"YTD")</f>
        <v>116177.47473835001</v>
      </c>
      <c r="AS258" s="109">
        <f>_xll.DBRW(pFact,$F$6,AS$3,AS$1,$F$1,$A258,"YTD")</f>
        <v>116764.15838244</v>
      </c>
      <c r="AT258" s="109">
        <f>_xll.DBRW(pFact,$F$6,AT$3,AT$1,$F$1,$A258,"YTD")</f>
        <v>124150.31951227019</v>
      </c>
      <c r="AU258" s="109">
        <f>_xll.DBRW(pFact,$F$6,AU$3,AU$1,$F$1,$A258,"YTD")</f>
        <v>129035.50004851991</v>
      </c>
      <c r="AV258" s="109">
        <f>_xll.DBRW(pFact,$F$6,AV$3,AV$1,$F$1,$A258,"YTD")</f>
        <v>127416.16349398003</v>
      </c>
      <c r="AW258" s="109">
        <f>_xll.DBRW(pFact,$F$6,AW$3,AW$1,$F$1,$A258,"YTD")</f>
        <v>125956.75174759005</v>
      </c>
      <c r="AX258" s="109">
        <f>_xll.DBRW(pFact,$F$6,AX$3,AX$1,$F$1,$A258,"YTD")</f>
        <v>128857.12217638</v>
      </c>
      <c r="AY258" s="109">
        <f>_xll.DBRW(pFact,$F$6,AY$3,AY$1,$F$1,$A258,"YTD")</f>
        <v>126058.49128243998</v>
      </c>
      <c r="AZ258" s="109">
        <f>_xll.DBRW(pFact,$F$6,AZ$3,AZ$1,$F$1,$A258,"YTD")</f>
        <v>127148.01187148991</v>
      </c>
      <c r="BA258" s="109"/>
      <c r="BB258" s="109">
        <f t="shared" si="371"/>
        <v>307695.3406324602</v>
      </c>
      <c r="BC258" s="109">
        <f t="shared" si="372"/>
        <v>357091.95263306017</v>
      </c>
      <c r="BD258" s="109">
        <f t="shared" si="373"/>
        <v>382408.41529009002</v>
      </c>
      <c r="BE258" s="109">
        <f t="shared" si="374"/>
        <v>382063.62533030991</v>
      </c>
      <c r="BF258" s="111">
        <f t="shared" si="377"/>
        <v>1429259.3338859202</v>
      </c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  <c r="BS258" s="109"/>
      <c r="BT258" s="109"/>
      <c r="BU258" s="109"/>
      <c r="BV258" s="109"/>
      <c r="BW258" s="109"/>
      <c r="BX258" s="109"/>
      <c r="BY258" s="111"/>
      <c r="BZ258" s="109"/>
      <c r="CA258" s="109"/>
      <c r="CB258" s="109"/>
      <c r="CC258" s="109"/>
      <c r="CD258" s="110"/>
      <c r="CI258"/>
    </row>
    <row r="259" spans="1:87" outlineLevel="1" x14ac:dyDescent="0.3">
      <c r="A259" s="17" t="s">
        <v>356</v>
      </c>
      <c r="B259" s="23" t="str">
        <f t="shared" si="380"/>
        <v>Wings</v>
      </c>
      <c r="C259"/>
      <c r="E259" s="17">
        <v>250</v>
      </c>
      <c r="F259" s="57" t="s">
        <v>356</v>
      </c>
      <c r="G259" s="173">
        <f>_xll.DBRW(pFact,$F$6,G$3,G$1,$F$1,$A259,"YTD")</f>
        <v>30592.40668925998</v>
      </c>
      <c r="H259" s="173">
        <f>_xll.DBRW(pFact,$F$6,H$3,H$1,$F$1,$A259,"YTD")</f>
        <v>30000.528674029971</v>
      </c>
      <c r="I259" s="173">
        <f>_xll.DBRW(pFact,$F$6,I$3,I$1,$F$1,$A259,"YTD")</f>
        <v>29318.311883080027</v>
      </c>
      <c r="J259" s="173"/>
      <c r="K259" s="157">
        <f>_xll.DBRW(pFact,$F$6,K$3,K$1,$F$1,$A259,"YTD")</f>
        <v>33509.098176020052</v>
      </c>
      <c r="L259" s="173"/>
      <c r="M259" s="173">
        <f>_xll.DBRW(pFact,$F$6,M$3,M$1,$F$1,$A259,"YTD")</f>
        <v>19816.139157989965</v>
      </c>
      <c r="N259" s="173"/>
      <c r="O259" s="173"/>
      <c r="P259" s="173">
        <f t="shared" si="375"/>
        <v>33509.098176020052</v>
      </c>
      <c r="Q259" s="173"/>
      <c r="R259" s="173">
        <f t="shared" si="376"/>
        <v>19816.139157989965</v>
      </c>
      <c r="S259" s="173"/>
      <c r="T259" s="173"/>
      <c r="U259" s="173"/>
      <c r="V259" s="159">
        <f>_xll.DBRW(pFact,$F$6,V$3,V$1,$F$1,$A259,"YTD")</f>
        <v>29318.311883080027</v>
      </c>
      <c r="W259" s="159">
        <f>_xll.DBRW(pFact,$F$6,W$3,W$1,$F$1,$A259,"YTD")</f>
        <v>33509.098176020052</v>
      </c>
      <c r="X259" s="159">
        <f>_xll.DBRW(pFact,$F$6,X$3,X$1,$F$1,$A259,"YTD")</f>
        <v>0</v>
      </c>
      <c r="Y259" s="159">
        <f>_xll.DBRW(pFact,$F$6,Y$3,Y$1,$F$1,$A259,"YTD")</f>
        <v>0</v>
      </c>
      <c r="Z259" s="159">
        <f>_xll.DBRW(pFact,$F$6,Z$3,Z$1,$F$1,$A259,"YTD")</f>
        <v>0</v>
      </c>
      <c r="AA259" s="159">
        <f>_xll.DBRW(pFact,$F$6,AA$3,AA$1,$F$1,$A259,"YTD")</f>
        <v>0</v>
      </c>
      <c r="AB259" s="159">
        <f>_xll.DBRW(pFact,$F$6,AB$3,AB$1,$F$1,$A259,"YTD")</f>
        <v>0</v>
      </c>
      <c r="AC259" s="159">
        <f>_xll.DBRW(pFact,$F$6,AC$3,AC$1,$F$1,$A259,"YTD")</f>
        <v>0</v>
      </c>
      <c r="AD259" s="159">
        <f>_xll.DBRW(pFact,$F$6,AD$3,AD$1,$F$1,$A259,"YTD")</f>
        <v>0</v>
      </c>
      <c r="AE259" s="159">
        <f>_xll.DBRW(pFact,$F$6,AE$3,AE$1,$F$1,$A259,"YTD")</f>
        <v>0</v>
      </c>
      <c r="AF259" s="159">
        <f>_xll.DBRW(pFact,$F$6,AF$3,AF$1,$F$1,$A259,"YTD")</f>
        <v>0</v>
      </c>
      <c r="AG259" s="159">
        <f>_xll.DBRW(pFact,$F$6,AG$3,AG$1,$F$1,$A259,"YTD")</f>
        <v>0</v>
      </c>
      <c r="AH259" s="173"/>
      <c r="AI259" s="173"/>
      <c r="AJ259" s="173"/>
      <c r="AK259" s="173"/>
      <c r="AL259" s="173"/>
      <c r="AM259" s="173"/>
      <c r="AN259" s="173"/>
      <c r="AO259" s="159">
        <f>_xll.DBRW(pFact,$F$6,AO$3,AO$1,$F$1,$A259,"YTD")</f>
        <v>16165.330080169981</v>
      </c>
      <c r="AP259" s="159">
        <f>_xll.DBRW(pFact,$F$6,AP$3,AP$1,$F$1,$A259,"YTD")</f>
        <v>19816.139157989965</v>
      </c>
      <c r="AQ259" s="159">
        <f>_xll.DBRW(pFact,$F$6,AQ$3,AQ$1,$F$1,$A259,"YTD")</f>
        <v>23025.640016750054</v>
      </c>
      <c r="AR259" s="159">
        <f>_xll.DBRW(pFact,$F$6,AR$3,AR$1,$F$1,$A259,"YTD")</f>
        <v>27218.919246450008</v>
      </c>
      <c r="AS259" s="159">
        <f>_xll.DBRW(pFact,$F$6,AS$3,AS$1,$F$1,$A259,"YTD")</f>
        <v>28015.286376050019</v>
      </c>
      <c r="AT259" s="159">
        <f>_xll.DBRW(pFact,$F$6,AT$3,AT$1,$F$1,$A259,"YTD")</f>
        <v>27570.253825270043</v>
      </c>
      <c r="AU259" s="159">
        <f>_xll.DBRW(pFact,$F$6,AU$3,AU$1,$F$1,$A259,"YTD")</f>
        <v>32144.923564069915</v>
      </c>
      <c r="AV259" s="159">
        <f>_xll.DBRW(pFact,$F$6,AV$3,AV$1,$F$1,$A259,"YTD")</f>
        <v>31146.511148000081</v>
      </c>
      <c r="AW259" s="159">
        <f>_xll.DBRW(pFact,$F$6,AW$3,AW$1,$F$1,$A259,"YTD")</f>
        <v>30710.748289390052</v>
      </c>
      <c r="AX259" s="159">
        <f>_xll.DBRW(pFact,$F$6,AX$3,AX$1,$F$1,$A259,"YTD")</f>
        <v>30236.149637719976</v>
      </c>
      <c r="AY259" s="159">
        <f>_xll.DBRW(pFact,$F$6,AY$3,AY$1,$F$1,$A259,"YTD")</f>
        <v>30592.40668925998</v>
      </c>
      <c r="AZ259" s="159">
        <f>_xll.DBRW(pFact,$F$6,AZ$3,AZ$1,$F$1,$A259,"YTD")</f>
        <v>30000.528674029971</v>
      </c>
      <c r="BA259" s="173"/>
      <c r="BB259" s="119">
        <f t="shared" si="371"/>
        <v>59007.109254909999</v>
      </c>
      <c r="BC259" s="119">
        <f t="shared" si="372"/>
        <v>82804.459447770074</v>
      </c>
      <c r="BD259" s="119">
        <f t="shared" si="373"/>
        <v>94002.183001460042</v>
      </c>
      <c r="BE259" s="119">
        <f t="shared" si="374"/>
        <v>90829.085001009924</v>
      </c>
      <c r="BF259" s="166">
        <f t="shared" si="377"/>
        <v>326642.83670515002</v>
      </c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5"/>
      <c r="BQ259" s="110"/>
      <c r="BR259" s="110"/>
      <c r="BS259" s="110"/>
      <c r="BT259" s="110"/>
      <c r="BU259" s="110"/>
      <c r="BV259" s="115"/>
      <c r="BW259" s="110"/>
      <c r="BX259" s="110"/>
      <c r="BY259" s="110"/>
      <c r="BZ259" s="110"/>
      <c r="CA259" s="110"/>
      <c r="CB259" s="110"/>
      <c r="CC259" s="110"/>
      <c r="CD259" s="110"/>
      <c r="CI259"/>
    </row>
    <row r="260" spans="1:87" outlineLevel="1" x14ac:dyDescent="0.3">
      <c r="A260" s="17" t="s">
        <v>357</v>
      </c>
      <c r="B260" s="23" t="str">
        <f t="shared" si="380"/>
        <v>Wings</v>
      </c>
      <c r="C260"/>
      <c r="E260" s="17">
        <v>251</v>
      </c>
      <c r="F260" s="57" t="s">
        <v>357</v>
      </c>
      <c r="G260" s="173">
        <f>_xll.DBRW(pFact,$F$6,G$3,G$1,$F$1,$A260,"YTD")</f>
        <v>66679.827812889998</v>
      </c>
      <c r="H260" s="173">
        <f>_xll.DBRW(pFact,$F$6,H$3,H$1,$F$1,$A260,"YTD")</f>
        <v>67682.783991620003</v>
      </c>
      <c r="I260" s="173">
        <f>_xll.DBRW(pFact,$F$6,I$3,I$1,$F$1,$A260,"YTD")</f>
        <v>66605.72848773998</v>
      </c>
      <c r="J260" s="173"/>
      <c r="K260" s="157">
        <f>_xll.DBRW(pFact,$F$6,K$3,K$1,$F$1,$A260,"YTD")</f>
        <v>68067.749698970001</v>
      </c>
      <c r="L260" s="173"/>
      <c r="M260" s="173">
        <f>_xll.DBRW(pFact,$F$6,M$3,M$1,$F$1,$A260,"YTD")</f>
        <v>50198.395102190028</v>
      </c>
      <c r="N260" s="173"/>
      <c r="O260" s="173"/>
      <c r="P260" s="173">
        <f t="shared" si="375"/>
        <v>68067.749698970001</v>
      </c>
      <c r="Q260" s="173"/>
      <c r="R260" s="173">
        <f t="shared" si="376"/>
        <v>50198.395102190028</v>
      </c>
      <c r="S260" s="173"/>
      <c r="T260" s="173"/>
      <c r="U260" s="173"/>
      <c r="V260" s="159">
        <f>_xll.DBRW(pFact,$F$6,V$3,V$1,$F$1,$A260,"YTD")</f>
        <v>66605.72848773998</v>
      </c>
      <c r="W260" s="159">
        <f>_xll.DBRW(pFact,$F$6,W$3,W$1,$F$1,$A260,"YTD")</f>
        <v>68067.749698970001</v>
      </c>
      <c r="X260" s="159">
        <f>_xll.DBRW(pFact,$F$6,X$3,X$1,$F$1,$A260,"YTD")</f>
        <v>0</v>
      </c>
      <c r="Y260" s="159">
        <f>_xll.DBRW(pFact,$F$6,Y$3,Y$1,$F$1,$A260,"YTD")</f>
        <v>0</v>
      </c>
      <c r="Z260" s="159">
        <f>_xll.DBRW(pFact,$F$6,Z$3,Z$1,$F$1,$A260,"YTD")</f>
        <v>0</v>
      </c>
      <c r="AA260" s="159">
        <f>_xll.DBRW(pFact,$F$6,AA$3,AA$1,$F$1,$A260,"YTD")</f>
        <v>0</v>
      </c>
      <c r="AB260" s="159">
        <f>_xll.DBRW(pFact,$F$6,AB$3,AB$1,$F$1,$A260,"YTD")</f>
        <v>0</v>
      </c>
      <c r="AC260" s="159">
        <f>_xll.DBRW(pFact,$F$6,AC$3,AC$1,$F$1,$A260,"YTD")</f>
        <v>0</v>
      </c>
      <c r="AD260" s="159">
        <f>_xll.DBRW(pFact,$F$6,AD$3,AD$1,$F$1,$A260,"YTD")</f>
        <v>0</v>
      </c>
      <c r="AE260" s="159">
        <f>_xll.DBRW(pFact,$F$6,AE$3,AE$1,$F$1,$A260,"YTD")</f>
        <v>0</v>
      </c>
      <c r="AF260" s="159">
        <f>_xll.DBRW(pFact,$F$6,AF$3,AF$1,$F$1,$A260,"YTD")</f>
        <v>0</v>
      </c>
      <c r="AG260" s="159">
        <f>_xll.DBRW(pFact,$F$6,AG$3,AG$1,$F$1,$A260,"YTD")</f>
        <v>0</v>
      </c>
      <c r="AH260" s="173"/>
      <c r="AI260" s="173"/>
      <c r="AJ260" s="173"/>
      <c r="AK260" s="173"/>
      <c r="AL260" s="173"/>
      <c r="AM260" s="173"/>
      <c r="AN260" s="173"/>
      <c r="AO260" s="159">
        <f>_xll.DBRW(pFact,$F$6,AO$3,AO$1,$F$1,$A260,"YTD")</f>
        <v>49011.727714140201</v>
      </c>
      <c r="AP260" s="159">
        <f>_xll.DBRW(pFact,$F$6,AP$3,AP$1,$F$1,$A260,"YTD")</f>
        <v>50198.395102190028</v>
      </c>
      <c r="AQ260" s="159">
        <f>_xll.DBRW(pFact,$F$6,AQ$3,AQ$1,$F$1,$A260,"YTD")</f>
        <v>54291.708651299996</v>
      </c>
      <c r="AR260" s="159">
        <f>_xll.DBRW(pFact,$F$6,AR$3,AR$1,$F$1,$A260,"YTD")</f>
        <v>56600.951860770001</v>
      </c>
      <c r="AS260" s="159">
        <f>_xll.DBRW(pFact,$F$6,AS$3,AS$1,$F$1,$A260,"YTD")</f>
        <v>57604.772577390017</v>
      </c>
      <c r="AT260" s="159">
        <f>_xll.DBRW(pFact,$F$6,AT$3,AT$1,$F$1,$A260,"YTD")</f>
        <v>66021.209534460097</v>
      </c>
      <c r="AU260" s="159">
        <f>_xll.DBRW(pFact,$F$6,AU$3,AU$1,$F$1,$A260,"YTD")</f>
        <v>66913.469669419981</v>
      </c>
      <c r="AV260" s="159">
        <f>_xll.DBRW(pFact,$F$6,AV$3,AV$1,$F$1,$A260,"YTD")</f>
        <v>67602.625397460011</v>
      </c>
      <c r="AW260" s="159">
        <f>_xll.DBRW(pFact,$F$6,AW$3,AW$1,$F$1,$A260,"YTD")</f>
        <v>67671.331066199986</v>
      </c>
      <c r="AX260" s="159">
        <f>_xll.DBRW(pFact,$F$6,AX$3,AX$1,$F$1,$A260,"YTD")</f>
        <v>69721.525020370027</v>
      </c>
      <c r="AY260" s="159">
        <f>_xll.DBRW(pFact,$F$6,AY$3,AY$1,$F$1,$A260,"YTD")</f>
        <v>66679.827812889998</v>
      </c>
      <c r="AZ260" s="159">
        <f>_xll.DBRW(pFact,$F$6,AZ$3,AZ$1,$F$1,$A260,"YTD")</f>
        <v>67682.783991620003</v>
      </c>
      <c r="BA260" s="173"/>
      <c r="BB260" s="119">
        <f t="shared" si="371"/>
        <v>153501.83146763023</v>
      </c>
      <c r="BC260" s="119">
        <f t="shared" si="372"/>
        <v>180226.93397262011</v>
      </c>
      <c r="BD260" s="119">
        <f t="shared" si="373"/>
        <v>202187.42613307998</v>
      </c>
      <c r="BE260" s="119">
        <f t="shared" si="374"/>
        <v>204084.13682488003</v>
      </c>
      <c r="BF260" s="166">
        <f t="shared" si="377"/>
        <v>740000.32839821035</v>
      </c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5"/>
      <c r="BQ260" s="110"/>
      <c r="BR260" s="110"/>
      <c r="BS260" s="110"/>
      <c r="BT260" s="110"/>
      <c r="BU260" s="110"/>
      <c r="BV260" s="115"/>
      <c r="BW260" s="110"/>
      <c r="BX260" s="110"/>
      <c r="BY260" s="110"/>
      <c r="BZ260" s="110"/>
      <c r="CA260" s="110"/>
      <c r="CB260" s="110"/>
      <c r="CC260" s="110"/>
      <c r="CD260" s="110"/>
      <c r="CI260"/>
    </row>
    <row r="261" spans="1:87" outlineLevel="1" x14ac:dyDescent="0.3">
      <c r="A261" s="17" t="s">
        <v>358</v>
      </c>
      <c r="B261" s="23" t="str">
        <f t="shared" si="380"/>
        <v>Wings</v>
      </c>
      <c r="C261"/>
      <c r="E261" s="17">
        <v>252</v>
      </c>
      <c r="F261" s="57" t="s">
        <v>359</v>
      </c>
      <c r="G261" s="173">
        <f>_xll.DBRW(pFact,$F$6,G$3,G$1,$F$1,$A261,"YTD")</f>
        <v>10390.786005670001</v>
      </c>
      <c r="H261" s="173">
        <f>_xll.DBRW(pFact,$F$6,H$3,H$1,$F$1,$A261,"YTD")</f>
        <v>12107.133212229994</v>
      </c>
      <c r="I261" s="173">
        <f>_xll.DBRW(pFact,$F$6,I$3,I$1,$F$1,$A261,"YTD")</f>
        <v>11930.097755440001</v>
      </c>
      <c r="J261" s="173"/>
      <c r="K261" s="157">
        <f>_xll.DBRW(pFact,$F$6,K$3,K$1,$F$1,$A261,"YTD")</f>
        <v>11063.244474309991</v>
      </c>
      <c r="L261" s="173"/>
      <c r="M261" s="173">
        <f>_xll.DBRW(pFact,$F$6,M$3,M$1,$F$1,$A261,"YTD")</f>
        <v>8441.4420590700174</v>
      </c>
      <c r="N261" s="173"/>
      <c r="O261" s="173"/>
      <c r="P261" s="173">
        <f t="shared" si="375"/>
        <v>11063.244474309991</v>
      </c>
      <c r="Q261" s="173"/>
      <c r="R261" s="173">
        <f t="shared" si="376"/>
        <v>8441.4420590700174</v>
      </c>
      <c r="S261" s="173"/>
      <c r="T261" s="173"/>
      <c r="U261" s="173"/>
      <c r="V261" s="159">
        <f>_xll.DBRW(pFact,$F$6,V$3,V$1,$F$1,$A261,"YTD")</f>
        <v>11930.097755440001</v>
      </c>
      <c r="W261" s="159">
        <f>_xll.DBRW(pFact,$F$6,W$3,W$1,$F$1,$A261,"YTD")</f>
        <v>11063.244474309991</v>
      </c>
      <c r="X261" s="159">
        <f>_xll.DBRW(pFact,$F$6,X$3,X$1,$F$1,$A261,"YTD")</f>
        <v>0</v>
      </c>
      <c r="Y261" s="159">
        <f>_xll.DBRW(pFact,$F$6,Y$3,Y$1,$F$1,$A261,"YTD")</f>
        <v>0</v>
      </c>
      <c r="Z261" s="159">
        <f>_xll.DBRW(pFact,$F$6,Z$3,Z$1,$F$1,$A261,"YTD")</f>
        <v>0</v>
      </c>
      <c r="AA261" s="159">
        <f>_xll.DBRW(pFact,$F$6,AA$3,AA$1,$F$1,$A261,"YTD")</f>
        <v>0</v>
      </c>
      <c r="AB261" s="159">
        <f>_xll.DBRW(pFact,$F$6,AB$3,AB$1,$F$1,$A261,"YTD")</f>
        <v>0</v>
      </c>
      <c r="AC261" s="159">
        <f>_xll.DBRW(pFact,$F$6,AC$3,AC$1,$F$1,$A261,"YTD")</f>
        <v>0</v>
      </c>
      <c r="AD261" s="159">
        <f>_xll.DBRW(pFact,$F$6,AD$3,AD$1,$F$1,$A261,"YTD")</f>
        <v>0</v>
      </c>
      <c r="AE261" s="159">
        <f>_xll.DBRW(pFact,$F$6,AE$3,AE$1,$F$1,$A261,"YTD")</f>
        <v>0</v>
      </c>
      <c r="AF261" s="159">
        <f>_xll.DBRW(pFact,$F$6,AF$3,AF$1,$F$1,$A261,"YTD")</f>
        <v>0</v>
      </c>
      <c r="AG261" s="159">
        <f>_xll.DBRW(pFact,$F$6,AG$3,AG$1,$F$1,$A261,"YTD")</f>
        <v>0</v>
      </c>
      <c r="AH261" s="173"/>
      <c r="AI261" s="173"/>
      <c r="AJ261" s="173"/>
      <c r="AK261" s="173"/>
      <c r="AL261" s="173"/>
      <c r="AM261" s="173"/>
      <c r="AN261" s="173"/>
      <c r="AO261" s="159">
        <f>_xll.DBRW(pFact,$F$6,AO$3,AO$1,$F$1,$A261,"YTD")</f>
        <v>7828.1393809199799</v>
      </c>
      <c r="AP261" s="159">
        <f>_xll.DBRW(pFact,$F$6,AP$3,AP$1,$F$1,$A261,"YTD")</f>
        <v>8441.4420590700174</v>
      </c>
      <c r="AQ261" s="159">
        <f>_xll.DBRW(pFact,$F$6,AQ$3,AQ$1,$F$1,$A261,"YTD")</f>
        <v>8769.0932025799848</v>
      </c>
      <c r="AR261" s="159">
        <f>_xll.DBRW(pFact,$F$6,AR$3,AR$1,$F$1,$A261,"YTD")</f>
        <v>8438.5359940300114</v>
      </c>
      <c r="AS261" s="159">
        <f>_xll.DBRW(pFact,$F$6,AS$3,AS$1,$F$1,$A261,"YTD")</f>
        <v>8052.369478299981</v>
      </c>
      <c r="AT261" s="159">
        <f>_xll.DBRW(pFact,$F$6,AT$3,AT$1,$F$1,$A261,"YTD")</f>
        <v>7999.2675102400099</v>
      </c>
      <c r="AU261" s="159">
        <f>_xll.DBRW(pFact,$F$6,AU$3,AU$1,$F$1,$A261,"YTD")</f>
        <v>8120.134617069969</v>
      </c>
      <c r="AV261" s="159">
        <f>_xll.DBRW(pFact,$F$6,AV$3,AV$1,$F$1,$A261,"YTD")</f>
        <v>7878.4631114599761</v>
      </c>
      <c r="AW261" s="159">
        <f>_xll.DBRW(pFact,$F$6,AW$3,AW$1,$F$1,$A261,"YTD")</f>
        <v>7552.0180122600141</v>
      </c>
      <c r="AX261" s="159">
        <f>_xll.DBRW(pFact,$F$6,AX$3,AX$1,$F$1,$A261,"YTD")</f>
        <v>9617.3550209100067</v>
      </c>
      <c r="AY261" s="159">
        <f>_xll.DBRW(pFact,$F$6,AY$3,AY$1,$F$1,$A261,"YTD")</f>
        <v>10390.786005670001</v>
      </c>
      <c r="AZ261" s="159">
        <f>_xll.DBRW(pFact,$F$6,AZ$3,AZ$1,$F$1,$A261,"YTD")</f>
        <v>12107.133212229994</v>
      </c>
      <c r="BA261" s="173"/>
      <c r="BB261" s="119">
        <f t="shared" si="371"/>
        <v>25038.674642569982</v>
      </c>
      <c r="BC261" s="119">
        <f t="shared" si="372"/>
        <v>24490.172982570002</v>
      </c>
      <c r="BD261" s="119">
        <f t="shared" si="373"/>
        <v>23550.615740789959</v>
      </c>
      <c r="BE261" s="119">
        <f t="shared" si="374"/>
        <v>32115.274238810001</v>
      </c>
      <c r="BF261" s="166">
        <f t="shared" si="377"/>
        <v>105194.73760473994</v>
      </c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5"/>
      <c r="BQ261" s="110"/>
      <c r="BR261" s="110"/>
      <c r="BS261" s="110"/>
      <c r="BT261" s="110"/>
      <c r="BU261" s="110"/>
      <c r="BV261" s="115"/>
      <c r="BW261" s="110"/>
      <c r="BX261" s="110"/>
      <c r="BY261" s="110"/>
      <c r="BZ261" s="110"/>
      <c r="CA261" s="110"/>
      <c r="CB261" s="110"/>
      <c r="CC261" s="110"/>
      <c r="CD261" s="110"/>
      <c r="CI261"/>
    </row>
    <row r="262" spans="1:87" outlineLevel="1" x14ac:dyDescent="0.3">
      <c r="A262" s="17" t="s">
        <v>360</v>
      </c>
      <c r="B262" s="23" t="str">
        <f t="shared" si="380"/>
        <v>Wings</v>
      </c>
      <c r="C262"/>
      <c r="E262" s="17">
        <v>253</v>
      </c>
      <c r="F262" s="57" t="s">
        <v>360</v>
      </c>
      <c r="G262" s="173">
        <f>_xll.DBRW(pFact,$F$6,G$3,G$1,$F$1,$A262,"YTD")</f>
        <v>18395.47077462</v>
      </c>
      <c r="H262" s="173">
        <f>_xll.DBRW(pFact,$F$6,H$3,H$1,$F$1,$A262,"YTD")</f>
        <v>17357.565993609998</v>
      </c>
      <c r="I262" s="173">
        <f>_xll.DBRW(pFact,$F$6,I$3,I$1,$F$1,$A262,"YTD")</f>
        <v>16670.663882779991</v>
      </c>
      <c r="J262" s="173"/>
      <c r="K262" s="157">
        <f>_xll.DBRW(pFact,$F$6,K$3,K$1,$F$1,$A262,"YTD")</f>
        <v>15479.883292319995</v>
      </c>
      <c r="L262" s="173"/>
      <c r="M262" s="173">
        <f>_xll.DBRW(pFact,$F$6,M$3,M$1,$F$1,$A262,"YTD")</f>
        <v>22433.766988830001</v>
      </c>
      <c r="N262" s="173"/>
      <c r="O262" s="173"/>
      <c r="P262" s="173">
        <f t="shared" si="375"/>
        <v>15479.883292319995</v>
      </c>
      <c r="Q262" s="173"/>
      <c r="R262" s="173">
        <f t="shared" si="376"/>
        <v>22433.766988830001</v>
      </c>
      <c r="S262" s="173"/>
      <c r="T262" s="173"/>
      <c r="U262" s="173"/>
      <c r="V262" s="159">
        <f>_xll.DBRW(pFact,$F$6,V$3,V$1,$F$1,$A262,"YTD")</f>
        <v>16670.663882779991</v>
      </c>
      <c r="W262" s="159">
        <f>_xll.DBRW(pFact,$F$6,W$3,W$1,$F$1,$A262,"YTD")</f>
        <v>15479.883292319995</v>
      </c>
      <c r="X262" s="159">
        <f>_xll.DBRW(pFact,$F$6,X$3,X$1,$F$1,$A262,"YTD")</f>
        <v>0</v>
      </c>
      <c r="Y262" s="159">
        <f>_xll.DBRW(pFact,$F$6,Y$3,Y$1,$F$1,$A262,"YTD")</f>
        <v>0</v>
      </c>
      <c r="Z262" s="159">
        <f>_xll.DBRW(pFact,$F$6,Z$3,Z$1,$F$1,$A262,"YTD")</f>
        <v>0</v>
      </c>
      <c r="AA262" s="159">
        <f>_xll.DBRW(pFact,$F$6,AA$3,AA$1,$F$1,$A262,"YTD")</f>
        <v>0</v>
      </c>
      <c r="AB262" s="159">
        <f>_xll.DBRW(pFact,$F$6,AB$3,AB$1,$F$1,$A262,"YTD")</f>
        <v>0</v>
      </c>
      <c r="AC262" s="159">
        <f>_xll.DBRW(pFact,$F$6,AC$3,AC$1,$F$1,$A262,"YTD")</f>
        <v>0</v>
      </c>
      <c r="AD262" s="159">
        <f>_xll.DBRW(pFact,$F$6,AD$3,AD$1,$F$1,$A262,"YTD")</f>
        <v>0</v>
      </c>
      <c r="AE262" s="159">
        <f>_xll.DBRW(pFact,$F$6,AE$3,AE$1,$F$1,$A262,"YTD")</f>
        <v>0</v>
      </c>
      <c r="AF262" s="159">
        <f>_xll.DBRW(pFact,$F$6,AF$3,AF$1,$F$1,$A262,"YTD")</f>
        <v>0</v>
      </c>
      <c r="AG262" s="159">
        <f>_xll.DBRW(pFact,$F$6,AG$3,AG$1,$F$1,$A262,"YTD")</f>
        <v>0</v>
      </c>
      <c r="AH262" s="173"/>
      <c r="AI262" s="173"/>
      <c r="AJ262" s="173"/>
      <c r="AK262" s="173"/>
      <c r="AL262" s="173"/>
      <c r="AM262" s="173"/>
      <c r="AN262" s="173"/>
      <c r="AO262" s="159">
        <f>_xll.DBRW(pFact,$F$6,AO$3,AO$1,$F$1,$A262,"YTD")</f>
        <v>23158.352541300006</v>
      </c>
      <c r="AP262" s="159">
        <f>_xll.DBRW(pFact,$F$6,AP$3,AP$1,$F$1,$A262,"YTD")</f>
        <v>22433.766988830001</v>
      </c>
      <c r="AQ262" s="159">
        <f>_xll.DBRW(pFact,$F$6,AQ$3,AQ$1,$F$1,$A262,"YTD")</f>
        <v>24555.605737220001</v>
      </c>
      <c r="AR262" s="159">
        <f>_xll.DBRW(pFact,$F$6,AR$3,AR$1,$F$1,$A262,"YTD")</f>
        <v>23919.067637100001</v>
      </c>
      <c r="AS262" s="159">
        <f>_xll.DBRW(pFact,$F$6,AS$3,AS$1,$F$1,$A262,"YTD")</f>
        <v>23091.729950700006</v>
      </c>
      <c r="AT262" s="159">
        <f>_xll.DBRW(pFact,$F$6,AT$3,AT$1,$F$1,$A262,"YTD")</f>
        <v>22559.588642299997</v>
      </c>
      <c r="AU262" s="159">
        <f>_xll.DBRW(pFact,$F$6,AU$3,AU$1,$F$1,$A262,"YTD")</f>
        <v>21856.97219796</v>
      </c>
      <c r="AV262" s="159">
        <f>_xll.DBRW(pFact,$F$6,AV$3,AV$1,$F$1,$A262,"YTD")</f>
        <v>20788.563837060006</v>
      </c>
      <c r="AW262" s="159">
        <f>_xll.DBRW(pFact,$F$6,AW$3,AW$1,$F$1,$A262,"YTD")</f>
        <v>20022.654379740001</v>
      </c>
      <c r="AX262" s="159">
        <f>_xll.DBRW(pFact,$F$6,AX$3,AX$1,$F$1,$A262,"YTD")</f>
        <v>19282.092497379999</v>
      </c>
      <c r="AY262" s="159">
        <f>_xll.DBRW(pFact,$F$6,AY$3,AY$1,$F$1,$A262,"YTD")</f>
        <v>18395.47077462</v>
      </c>
      <c r="AZ262" s="159">
        <f>_xll.DBRW(pFact,$F$6,AZ$3,AZ$1,$F$1,$A262,"YTD")</f>
        <v>17357.565993609998</v>
      </c>
      <c r="BA262" s="173"/>
      <c r="BB262" s="119">
        <f t="shared" si="371"/>
        <v>70147.725267350004</v>
      </c>
      <c r="BC262" s="119">
        <f t="shared" si="372"/>
        <v>69570.386230100004</v>
      </c>
      <c r="BD262" s="119">
        <f t="shared" si="373"/>
        <v>62668.190414760007</v>
      </c>
      <c r="BE262" s="119">
        <f t="shared" si="374"/>
        <v>55035.129265609998</v>
      </c>
      <c r="BF262" s="166">
        <f t="shared" si="377"/>
        <v>257421.43117782002</v>
      </c>
      <c r="BG262" s="110"/>
      <c r="BH262" s="110"/>
      <c r="BI262" s="110"/>
      <c r="BJ262" s="110"/>
      <c r="BK262" s="110"/>
      <c r="BL262" s="110"/>
      <c r="BM262" s="110"/>
      <c r="BN262" s="110"/>
      <c r="BO262" s="110"/>
      <c r="BP262" s="115"/>
      <c r="BQ262" s="110"/>
      <c r="BR262" s="110"/>
      <c r="BS262" s="110"/>
      <c r="BT262" s="110"/>
      <c r="BU262" s="110"/>
      <c r="BV262" s="115"/>
      <c r="BW262" s="110"/>
      <c r="BX262" s="110"/>
      <c r="BY262" s="110"/>
      <c r="BZ262" s="110"/>
      <c r="CA262" s="110"/>
      <c r="CB262" s="110"/>
      <c r="CC262" s="110"/>
      <c r="CD262" s="110"/>
      <c r="CI262"/>
    </row>
    <row r="263" spans="1:87" x14ac:dyDescent="0.3">
      <c r="A263" s="17" t="s">
        <v>361</v>
      </c>
      <c r="B263" s="23" t="str">
        <f t="shared" si="380"/>
        <v>Wings</v>
      </c>
      <c r="C263" s="58"/>
      <c r="E263" s="17">
        <v>254</v>
      </c>
      <c r="F263" s="56" t="s">
        <v>362</v>
      </c>
      <c r="G263" s="109">
        <f>_xll.DBRW(pFact,$F$6,G$3,G$1,$F$1,$A263,"YTD")</f>
        <v>1522532.2344406203</v>
      </c>
      <c r="H263" s="109">
        <f>_xll.DBRW(pFact,$F$6,H$3,H$1,$F$1,$A263,"YTD")</f>
        <v>1501794.9864996099</v>
      </c>
      <c r="I263" s="109">
        <f>_xll.DBRW(pFact,$F$6,I$3,I$1,$F$1,$A263,"YTD")</f>
        <v>1500321.2364689701</v>
      </c>
      <c r="J263" s="110"/>
      <c r="K263" s="111">
        <f>_xll.DBRW(pFact,$F$6,K$3,K$1,$F$1,$A263,"YTD")</f>
        <v>1485915.7635226299</v>
      </c>
      <c r="L263" s="109"/>
      <c r="M263" s="109">
        <f>_xll.DBRW(pFact,$F$6,M$3,M$1,$F$1,$A263,"YTD")</f>
        <v>1551644.5206573003</v>
      </c>
      <c r="N263" s="109"/>
      <c r="O263" s="110"/>
      <c r="P263" s="109">
        <f t="shared" si="375"/>
        <v>1485915.7635226299</v>
      </c>
      <c r="Q263" s="109"/>
      <c r="R263" s="109">
        <f t="shared" si="376"/>
        <v>1551644.5206573003</v>
      </c>
      <c r="S263" s="109"/>
      <c r="T263" s="109"/>
      <c r="U263" s="110"/>
      <c r="V263" s="109">
        <f>_xll.DBRW(pFact,$F$6,V$3,V$1,$F$1,$A263,"YTD")</f>
        <v>1500321.2364689701</v>
      </c>
      <c r="W263" s="109">
        <f>_xll.DBRW(pFact,$F$6,W$3,W$1,$F$1,$A263,"YTD")</f>
        <v>1485915.7635226299</v>
      </c>
      <c r="X263" s="109">
        <f>_xll.DBRW(pFact,$F$6,X$3,X$1,$F$1,$A263,"YTD")</f>
        <v>0</v>
      </c>
      <c r="Y263" s="109">
        <f>_xll.DBRW(pFact,$F$6,Y$3,Y$1,$F$1,$A263,"YTD")</f>
        <v>0</v>
      </c>
      <c r="Z263" s="109">
        <f>_xll.DBRW(pFact,$F$6,Z$3,Z$1,$F$1,$A263,"YTD")</f>
        <v>0</v>
      </c>
      <c r="AA263" s="109">
        <f>_xll.DBRW(pFact,$F$6,AA$3,AA$1,$F$1,$A263,"YTD")</f>
        <v>0</v>
      </c>
      <c r="AB263" s="109">
        <f>_xll.DBRW(pFact,$F$6,AB$3,AB$1,$F$1,$A263,"YTD")</f>
        <v>0</v>
      </c>
      <c r="AC263" s="109">
        <f>_xll.DBRW(pFact,$F$6,AC$3,AC$1,$F$1,$A263,"YTD")</f>
        <v>0</v>
      </c>
      <c r="AD263" s="109">
        <f>_xll.DBRW(pFact,$F$6,AD$3,AD$1,$F$1,$A263,"YTD")</f>
        <v>0</v>
      </c>
      <c r="AE263" s="109">
        <f>_xll.DBRW(pFact,$F$6,AE$3,AE$1,$F$1,$A263,"YTD")</f>
        <v>0</v>
      </c>
      <c r="AF263" s="109">
        <f>_xll.DBRW(pFact,$F$6,AF$3,AF$1,$F$1,$A263,"YTD")</f>
        <v>0</v>
      </c>
      <c r="AG263" s="109">
        <f>_xll.DBRW(pFact,$F$6,AG$3,AG$1,$F$1,$A263,"YTD")</f>
        <v>0</v>
      </c>
      <c r="AH263" s="109"/>
      <c r="AI263" s="109"/>
      <c r="AJ263" s="109"/>
      <c r="AK263" s="109"/>
      <c r="AL263" s="109"/>
      <c r="AM263" s="111"/>
      <c r="AN263" s="110"/>
      <c r="AO263" s="109">
        <f>_xll.DBRW(pFact,$F$6,AO$3,AO$1,$F$1,$A263,"YTD")</f>
        <v>1566318.8972678001</v>
      </c>
      <c r="AP263" s="109">
        <f>_xll.DBRW(pFact,$F$6,AP$3,AP$1,$F$1,$A263,"YTD")</f>
        <v>1551644.5206573003</v>
      </c>
      <c r="AQ263" s="109">
        <f>_xll.DBRW(pFact,$F$6,AQ$3,AQ$1,$F$1,$A263,"YTD")</f>
        <v>1556254.3997383001</v>
      </c>
      <c r="AR263" s="109">
        <f>_xll.DBRW(pFact,$F$6,AR$3,AR$1,$F$1,$A263,"YTD")</f>
        <v>1554992.1846072506</v>
      </c>
      <c r="AS263" s="109">
        <f>_xll.DBRW(pFact,$F$6,AS$3,AS$1,$F$1,$A263,"YTD")</f>
        <v>1550836.6960450506</v>
      </c>
      <c r="AT263" s="109">
        <f>_xll.DBRW(pFact,$F$6,AT$3,AT$1,$F$1,$A263,"YTD")</f>
        <v>1549346.0013546101</v>
      </c>
      <c r="AU263" s="109">
        <f>_xll.DBRW(pFact,$F$6,AU$3,AU$1,$F$1,$A263,"YTD")</f>
        <v>1545407.5136564705</v>
      </c>
      <c r="AV263" s="109">
        <f>_xll.DBRW(pFact,$F$6,AV$3,AV$1,$F$1,$A263,"YTD")</f>
        <v>1535785.5763810498</v>
      </c>
      <c r="AW263" s="109">
        <f>_xll.DBRW(pFact,$F$6,AW$3,AW$1,$F$1,$A263,"YTD")</f>
        <v>1530668.9244989203</v>
      </c>
      <c r="AX263" s="109">
        <f>_xll.DBRW(pFact,$F$6,AX$3,AX$1,$F$1,$A263,"YTD")</f>
        <v>1540770.7885072799</v>
      </c>
      <c r="AY263" s="109">
        <f>_xll.DBRW(pFact,$F$6,AY$3,AY$1,$F$1,$A263,"YTD")</f>
        <v>1522532.2344406203</v>
      </c>
      <c r="AZ263" s="109">
        <f>_xll.DBRW(pFact,$F$6,AZ$3,AZ$1,$F$1,$A263,"YTD")</f>
        <v>1501794.9864996099</v>
      </c>
      <c r="BA263" s="109"/>
      <c r="BB263" s="109">
        <f t="shared" si="371"/>
        <v>4674217.8176634004</v>
      </c>
      <c r="BC263" s="109">
        <f t="shared" si="372"/>
        <v>4655174.8820069116</v>
      </c>
      <c r="BD263" s="109">
        <f t="shared" si="373"/>
        <v>4611862.0145364404</v>
      </c>
      <c r="BE263" s="109">
        <f t="shared" si="374"/>
        <v>4565098.0094475094</v>
      </c>
      <c r="BF263" s="111">
        <f t="shared" si="377"/>
        <v>18506352.723654263</v>
      </c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  <c r="BS263" s="109"/>
      <c r="BT263" s="109"/>
      <c r="BU263" s="109"/>
      <c r="BV263" s="109"/>
      <c r="BW263" s="109"/>
      <c r="BX263" s="109"/>
      <c r="BY263" s="111"/>
      <c r="BZ263" s="109"/>
      <c r="CA263" s="109"/>
      <c r="CB263" s="109"/>
      <c r="CC263" s="109"/>
      <c r="CD263" s="110"/>
      <c r="CI263"/>
    </row>
    <row r="264" spans="1:87" outlineLevel="1" x14ac:dyDescent="0.3">
      <c r="A264" s="17" t="s">
        <v>363</v>
      </c>
      <c r="B264" s="23" t="str">
        <f t="shared" si="380"/>
        <v>Wings</v>
      </c>
      <c r="C264"/>
      <c r="E264" s="17">
        <v>255</v>
      </c>
      <c r="F264" s="57" t="s">
        <v>364</v>
      </c>
      <c r="G264" s="173">
        <f>_xll.DBRW(pFact,$F$6,G$3,G$1,$F$1,$A264,"YTD")</f>
        <v>1357693.5708734402</v>
      </c>
      <c r="H264" s="173">
        <f>_xll.DBRW(pFact,$F$6,H$3,H$1,$F$1,$A264,"YTD")</f>
        <v>1344861.2099524201</v>
      </c>
      <c r="I264" s="173">
        <f>_xll.DBRW(pFact,$F$6,I$3,I$1,$F$1,$A264,"YTD")</f>
        <v>1346119.9849173301</v>
      </c>
      <c r="J264" s="173"/>
      <c r="K264" s="157">
        <f>_xll.DBRW(pFact,$F$6,K$3,K$1,$F$1,$A264,"YTD")</f>
        <v>1335527.0233232598</v>
      </c>
      <c r="L264" s="173"/>
      <c r="M264" s="173">
        <f>_xll.DBRW(pFact,$F$6,M$3,M$1,$F$1,$A264,"YTD")</f>
        <v>1380309.9443769001</v>
      </c>
      <c r="N264" s="173"/>
      <c r="O264" s="173"/>
      <c r="P264" s="173">
        <f t="shared" si="375"/>
        <v>1335527.0233232598</v>
      </c>
      <c r="Q264" s="173"/>
      <c r="R264" s="173">
        <f t="shared" si="376"/>
        <v>1380309.9443769001</v>
      </c>
      <c r="S264" s="173"/>
      <c r="T264" s="173"/>
      <c r="U264" s="173"/>
      <c r="V264" s="159">
        <f>_xll.DBRW(pFact,$F$6,V$3,V$1,$F$1,$A264,"YTD")</f>
        <v>1346119.9849173301</v>
      </c>
      <c r="W264" s="159">
        <f>_xll.DBRW(pFact,$F$6,W$3,W$1,$F$1,$A264,"YTD")</f>
        <v>1335527.0233232598</v>
      </c>
      <c r="X264" s="159">
        <f>_xll.DBRW(pFact,$F$6,X$3,X$1,$F$1,$A264,"YTD")</f>
        <v>0</v>
      </c>
      <c r="Y264" s="159">
        <f>_xll.DBRW(pFact,$F$6,Y$3,Y$1,$F$1,$A264,"YTD")</f>
        <v>0</v>
      </c>
      <c r="Z264" s="159">
        <f>_xll.DBRW(pFact,$F$6,Z$3,Z$1,$F$1,$A264,"YTD")</f>
        <v>0</v>
      </c>
      <c r="AA264" s="159">
        <f>_xll.DBRW(pFact,$F$6,AA$3,AA$1,$F$1,$A264,"YTD")</f>
        <v>0</v>
      </c>
      <c r="AB264" s="159">
        <f>_xll.DBRW(pFact,$F$6,AB$3,AB$1,$F$1,$A264,"YTD")</f>
        <v>0</v>
      </c>
      <c r="AC264" s="159">
        <f>_xll.DBRW(pFact,$F$6,AC$3,AC$1,$F$1,$A264,"YTD")</f>
        <v>0</v>
      </c>
      <c r="AD264" s="159">
        <f>_xll.DBRW(pFact,$F$6,AD$3,AD$1,$F$1,$A264,"YTD")</f>
        <v>0</v>
      </c>
      <c r="AE264" s="159">
        <f>_xll.DBRW(pFact,$F$6,AE$3,AE$1,$F$1,$A264,"YTD")</f>
        <v>0</v>
      </c>
      <c r="AF264" s="159">
        <f>_xll.DBRW(pFact,$F$6,AF$3,AF$1,$F$1,$A264,"YTD")</f>
        <v>0</v>
      </c>
      <c r="AG264" s="159">
        <f>_xll.DBRW(pFact,$F$6,AG$3,AG$1,$F$1,$A264,"YTD")</f>
        <v>0</v>
      </c>
      <c r="AH264" s="173"/>
      <c r="AI264" s="173"/>
      <c r="AJ264" s="173"/>
      <c r="AK264" s="173"/>
      <c r="AL264" s="173"/>
      <c r="AM264" s="173"/>
      <c r="AN264" s="173"/>
      <c r="AO264" s="159">
        <f>_xll.DBRW(pFact,$F$6,AO$3,AO$1,$F$1,$A264,"YTD")</f>
        <v>1393975.4658719599</v>
      </c>
      <c r="AP264" s="159">
        <f>_xll.DBRW(pFact,$F$6,AP$3,AP$1,$F$1,$A264,"YTD")</f>
        <v>1380309.9443769001</v>
      </c>
      <c r="AQ264" s="159">
        <f>_xll.DBRW(pFact,$F$6,AQ$3,AQ$1,$F$1,$A264,"YTD")</f>
        <v>1384443.9818652398</v>
      </c>
      <c r="AR264" s="159">
        <f>_xll.DBRW(pFact,$F$6,AR$3,AR$1,$F$1,$A264,"YTD")</f>
        <v>1383123.3668694305</v>
      </c>
      <c r="AS264" s="159">
        <f>_xll.DBRW(pFact,$F$6,AS$3,AS$1,$F$1,$A264,"YTD")</f>
        <v>1375586.4117614701</v>
      </c>
      <c r="AT264" s="159">
        <f>_xll.DBRW(pFact,$F$6,AT$3,AT$1,$F$1,$A264,"YTD")</f>
        <v>1382005.07613187</v>
      </c>
      <c r="AU264" s="159">
        <f>_xll.DBRW(pFact,$F$6,AU$3,AU$1,$F$1,$A264,"YTD")</f>
        <v>1376828.9887683101</v>
      </c>
      <c r="AV264" s="159">
        <f>_xll.DBRW(pFact,$F$6,AV$3,AV$1,$F$1,$A264,"YTD")</f>
        <v>1363480.9978291201</v>
      </c>
      <c r="AW264" s="159">
        <f>_xll.DBRW(pFact,$F$6,AW$3,AW$1,$F$1,$A264,"YTD")</f>
        <v>1373844.3773124202</v>
      </c>
      <c r="AX264" s="159">
        <f>_xll.DBRW(pFact,$F$6,AX$3,AX$1,$F$1,$A264,"YTD")</f>
        <v>1370585.17031462</v>
      </c>
      <c r="AY264" s="159">
        <f>_xll.DBRW(pFact,$F$6,AY$3,AY$1,$F$1,$A264,"YTD")</f>
        <v>1357693.5708734402</v>
      </c>
      <c r="AZ264" s="159">
        <f>_xll.DBRW(pFact,$F$6,AZ$3,AZ$1,$F$1,$A264,"YTD")</f>
        <v>1344861.2099524201</v>
      </c>
      <c r="BA264" s="173"/>
      <c r="BB264" s="119">
        <f t="shared" si="371"/>
        <v>4158729.3921140996</v>
      </c>
      <c r="BC264" s="119">
        <f t="shared" si="372"/>
        <v>4140714.8547627707</v>
      </c>
      <c r="BD264" s="119">
        <f t="shared" si="373"/>
        <v>4114154.3639098499</v>
      </c>
      <c r="BE264" s="119">
        <f t="shared" si="374"/>
        <v>4073139.9511404806</v>
      </c>
      <c r="BF264" s="166">
        <f t="shared" si="377"/>
        <v>16486738.561927201</v>
      </c>
      <c r="BG264" s="110"/>
      <c r="BH264" s="110"/>
      <c r="BI264" s="110"/>
      <c r="BJ264" s="110"/>
      <c r="BK264" s="110"/>
      <c r="BL264" s="110"/>
      <c r="BM264" s="110"/>
      <c r="BN264" s="110"/>
      <c r="BO264" s="110"/>
      <c r="BP264" s="115"/>
      <c r="BQ264" s="110"/>
      <c r="BR264" s="110"/>
      <c r="BS264" s="110"/>
      <c r="BT264" s="110"/>
      <c r="BU264" s="110"/>
      <c r="BV264" s="115"/>
      <c r="BW264" s="110"/>
      <c r="BX264" s="110"/>
      <c r="BY264" s="110"/>
      <c r="BZ264" s="110"/>
      <c r="CA264" s="110"/>
      <c r="CB264" s="110"/>
      <c r="CC264" s="110"/>
      <c r="CD264" s="110"/>
      <c r="CI264"/>
    </row>
    <row r="265" spans="1:87" outlineLevel="1" x14ac:dyDescent="0.3">
      <c r="A265" s="17" t="s">
        <v>365</v>
      </c>
      <c r="B265" s="23" t="str">
        <f t="shared" si="380"/>
        <v>Wings</v>
      </c>
      <c r="C265"/>
      <c r="E265" s="17">
        <v>256</v>
      </c>
      <c r="F265" s="57" t="s">
        <v>362</v>
      </c>
      <c r="G265" s="173">
        <f>_xll.DBRW(pFact,$F$6,G$3,G$1,$F$1,$A265,"YTD")</f>
        <v>164838.66356718002</v>
      </c>
      <c r="H265" s="173">
        <f>_xll.DBRW(pFact,$F$6,H$3,H$1,$F$1,$A265,"YTD")</f>
        <v>156933.77654719001</v>
      </c>
      <c r="I265" s="173">
        <f>_xll.DBRW(pFact,$F$6,I$3,I$1,$F$1,$A265,"YTD")</f>
        <v>154201.25155163999</v>
      </c>
      <c r="J265" s="173"/>
      <c r="K265" s="157">
        <f>_xll.DBRW(pFact,$F$6,K$3,K$1,$F$1,$A265,"YTD")</f>
        <v>150388.74019937002</v>
      </c>
      <c r="L265" s="173"/>
      <c r="M265" s="173">
        <f>_xll.DBRW(pFact,$F$6,M$3,M$1,$F$1,$A265,"YTD")</f>
        <v>171334.57628039998</v>
      </c>
      <c r="N265" s="173"/>
      <c r="O265" s="173"/>
      <c r="P265" s="173">
        <f t="shared" si="375"/>
        <v>150388.74019937002</v>
      </c>
      <c r="Q265" s="173"/>
      <c r="R265" s="173">
        <f t="shared" si="376"/>
        <v>171334.57628039998</v>
      </c>
      <c r="S265" s="173"/>
      <c r="T265" s="173"/>
      <c r="U265" s="173"/>
      <c r="V265" s="159">
        <f>_xll.DBRW(pFact,$F$6,V$3,V$1,$F$1,$A265,"YTD")</f>
        <v>154201.25155163999</v>
      </c>
      <c r="W265" s="159">
        <f>_xll.DBRW(pFact,$F$6,W$3,W$1,$F$1,$A265,"YTD")</f>
        <v>150388.74019937002</v>
      </c>
      <c r="X265" s="159">
        <f>_xll.DBRW(pFact,$F$6,X$3,X$1,$F$1,$A265,"YTD")</f>
        <v>0</v>
      </c>
      <c r="Y265" s="159">
        <f>_xll.DBRW(pFact,$F$6,Y$3,Y$1,$F$1,$A265,"YTD")</f>
        <v>0</v>
      </c>
      <c r="Z265" s="159">
        <f>_xll.DBRW(pFact,$F$6,Z$3,Z$1,$F$1,$A265,"YTD")</f>
        <v>0</v>
      </c>
      <c r="AA265" s="159">
        <f>_xll.DBRW(pFact,$F$6,AA$3,AA$1,$F$1,$A265,"YTD")</f>
        <v>0</v>
      </c>
      <c r="AB265" s="159">
        <f>_xll.DBRW(pFact,$F$6,AB$3,AB$1,$F$1,$A265,"YTD")</f>
        <v>0</v>
      </c>
      <c r="AC265" s="159">
        <f>_xll.DBRW(pFact,$F$6,AC$3,AC$1,$F$1,$A265,"YTD")</f>
        <v>0</v>
      </c>
      <c r="AD265" s="159">
        <f>_xll.DBRW(pFact,$F$6,AD$3,AD$1,$F$1,$A265,"YTD")</f>
        <v>0</v>
      </c>
      <c r="AE265" s="159">
        <f>_xll.DBRW(pFact,$F$6,AE$3,AE$1,$F$1,$A265,"YTD")</f>
        <v>0</v>
      </c>
      <c r="AF265" s="159">
        <f>_xll.DBRW(pFact,$F$6,AF$3,AF$1,$F$1,$A265,"YTD")</f>
        <v>0</v>
      </c>
      <c r="AG265" s="159">
        <f>_xll.DBRW(pFact,$F$6,AG$3,AG$1,$F$1,$A265,"YTD")</f>
        <v>0</v>
      </c>
      <c r="AH265" s="173"/>
      <c r="AI265" s="173"/>
      <c r="AJ265" s="173"/>
      <c r="AK265" s="173"/>
      <c r="AL265" s="173"/>
      <c r="AM265" s="173"/>
      <c r="AN265" s="173"/>
      <c r="AO265" s="159">
        <f>_xll.DBRW(pFact,$F$6,AO$3,AO$1,$F$1,$A265,"YTD")</f>
        <v>172343.43139584002</v>
      </c>
      <c r="AP265" s="159">
        <f>_xll.DBRW(pFact,$F$6,AP$3,AP$1,$F$1,$A265,"YTD")</f>
        <v>171334.57628039998</v>
      </c>
      <c r="AQ265" s="159">
        <f>_xll.DBRW(pFact,$F$6,AQ$3,AQ$1,$F$1,$A265,"YTD")</f>
        <v>171810.41787306004</v>
      </c>
      <c r="AR265" s="159">
        <f>_xll.DBRW(pFact,$F$6,AR$3,AR$1,$F$1,$A265,"YTD")</f>
        <v>171868.81773782003</v>
      </c>
      <c r="AS265" s="159">
        <f>_xll.DBRW(pFact,$F$6,AS$3,AS$1,$F$1,$A265,"YTD")</f>
        <v>175250.28428358005</v>
      </c>
      <c r="AT265" s="159">
        <f>_xll.DBRW(pFact,$F$6,AT$3,AT$1,$F$1,$A265,"YTD")</f>
        <v>167340.92522273996</v>
      </c>
      <c r="AU265" s="159">
        <f>_xll.DBRW(pFact,$F$6,AU$3,AU$1,$F$1,$A265,"YTD")</f>
        <v>168578.52488816</v>
      </c>
      <c r="AV265" s="159">
        <f>_xll.DBRW(pFact,$F$6,AV$3,AV$1,$F$1,$A265,"YTD")</f>
        <v>172304.57855193003</v>
      </c>
      <c r="AW265" s="159">
        <f>_xll.DBRW(pFact,$F$6,AW$3,AW$1,$F$1,$A265,"YTD")</f>
        <v>156824.54718649996</v>
      </c>
      <c r="AX265" s="159">
        <f>_xll.DBRW(pFact,$F$6,AX$3,AX$1,$F$1,$A265,"YTD")</f>
        <v>170185.61819266001</v>
      </c>
      <c r="AY265" s="159">
        <f>_xll.DBRW(pFact,$F$6,AY$3,AY$1,$F$1,$A265,"YTD")</f>
        <v>164838.66356718002</v>
      </c>
      <c r="AZ265" s="159">
        <f>_xll.DBRW(pFact,$F$6,AZ$3,AZ$1,$F$1,$A265,"YTD")</f>
        <v>156933.77654719001</v>
      </c>
      <c r="BA265" s="173"/>
      <c r="BB265" s="119">
        <f t="shared" si="371"/>
        <v>515488.42554930004</v>
      </c>
      <c r="BC265" s="119">
        <f t="shared" si="372"/>
        <v>514460.02724414004</v>
      </c>
      <c r="BD265" s="119">
        <f t="shared" si="373"/>
        <v>497707.65062659001</v>
      </c>
      <c r="BE265" s="119">
        <f t="shared" si="374"/>
        <v>491958.05830703001</v>
      </c>
      <c r="BF265" s="166">
        <f t="shared" si="377"/>
        <v>2019614.1617270601</v>
      </c>
      <c r="BG265" s="110"/>
      <c r="BH265" s="110"/>
      <c r="BI265" s="110"/>
      <c r="BJ265" s="110"/>
      <c r="BK265" s="110"/>
      <c r="BL265" s="110"/>
      <c r="BM265" s="110"/>
      <c r="BN265" s="110"/>
      <c r="BO265" s="110"/>
      <c r="BP265" s="115"/>
      <c r="BQ265" s="110"/>
      <c r="BR265" s="110"/>
      <c r="BS265" s="110"/>
      <c r="BT265" s="110"/>
      <c r="BU265" s="110"/>
      <c r="BV265" s="115"/>
      <c r="BW265" s="110"/>
      <c r="BX265" s="110"/>
      <c r="BY265" s="110"/>
      <c r="BZ265" s="110"/>
      <c r="CA265" s="110"/>
      <c r="CB265" s="110"/>
      <c r="CC265" s="110"/>
      <c r="CD265" s="110"/>
      <c r="CI265"/>
    </row>
    <row r="266" spans="1:87" x14ac:dyDescent="0.3">
      <c r="A266" s="17" t="s">
        <v>366</v>
      </c>
      <c r="B266" s="23" t="str">
        <f t="shared" si="380"/>
        <v>Wings</v>
      </c>
      <c r="C266" s="59"/>
      <c r="E266" s="17">
        <v>257</v>
      </c>
      <c r="F266" s="56" t="s">
        <v>367</v>
      </c>
      <c r="G266" s="109">
        <f>_xll.DBRW(pFact,$F$6,G$3,G$1,$F$1,$A266,"YTD")</f>
        <v>4631576.1637837393</v>
      </c>
      <c r="H266" s="109">
        <f>_xll.DBRW(pFact,$F$6,H$3,H$1,$F$1,$A266,"YTD")</f>
        <v>4651274.9449734204</v>
      </c>
      <c r="I266" s="109">
        <f>_xll.DBRW(pFact,$F$6,I$3,I$1,$F$1,$A266,"YTD")</f>
        <v>4619187.8214757489</v>
      </c>
      <c r="J266" s="110"/>
      <c r="K266" s="111">
        <f>_xll.DBRW(pFact,$F$6,K$3,K$1,$F$1,$A266,"YTD")</f>
        <v>4591808.4322702195</v>
      </c>
      <c r="L266" s="109"/>
      <c r="M266" s="109">
        <f>_xll.DBRW(pFact,$F$6,M$3,M$1,$F$1,$A266,"YTD")</f>
        <v>4835021.4074170804</v>
      </c>
      <c r="N266" s="109"/>
      <c r="O266" s="110"/>
      <c r="P266" s="109">
        <f t="shared" si="375"/>
        <v>4591808.4322702195</v>
      </c>
      <c r="Q266" s="109"/>
      <c r="R266" s="109">
        <f t="shared" si="376"/>
        <v>4835021.4074170804</v>
      </c>
      <c r="S266" s="109"/>
      <c r="T266" s="109"/>
      <c r="U266" s="110"/>
      <c r="V266" s="109">
        <f>_xll.DBRW(pFact,$F$6,V$3,V$1,$F$1,$A266,"YTD")</f>
        <v>4619187.8214757489</v>
      </c>
      <c r="W266" s="109">
        <f>_xll.DBRW(pFact,$F$6,W$3,W$1,$F$1,$A266,"YTD")</f>
        <v>4591808.4322702195</v>
      </c>
      <c r="X266" s="109">
        <f>_xll.DBRW(pFact,$F$6,X$3,X$1,$F$1,$A266,"YTD")</f>
        <v>0</v>
      </c>
      <c r="Y266" s="109">
        <f>_xll.DBRW(pFact,$F$6,Y$3,Y$1,$F$1,$A266,"YTD")</f>
        <v>0</v>
      </c>
      <c r="Z266" s="109">
        <f>_xll.DBRW(pFact,$F$6,Z$3,Z$1,$F$1,$A266,"YTD")</f>
        <v>0</v>
      </c>
      <c r="AA266" s="109">
        <f>_xll.DBRW(pFact,$F$6,AA$3,AA$1,$F$1,$A266,"YTD")</f>
        <v>0</v>
      </c>
      <c r="AB266" s="109">
        <f>_xll.DBRW(pFact,$F$6,AB$3,AB$1,$F$1,$A266,"YTD")</f>
        <v>0</v>
      </c>
      <c r="AC266" s="109">
        <f>_xll.DBRW(pFact,$F$6,AC$3,AC$1,$F$1,$A266,"YTD")</f>
        <v>0</v>
      </c>
      <c r="AD266" s="109">
        <f>_xll.DBRW(pFact,$F$6,AD$3,AD$1,$F$1,$A266,"YTD")</f>
        <v>0</v>
      </c>
      <c r="AE266" s="109">
        <f>_xll.DBRW(pFact,$F$6,AE$3,AE$1,$F$1,$A266,"YTD")</f>
        <v>0</v>
      </c>
      <c r="AF266" s="109">
        <f>_xll.DBRW(pFact,$F$6,AF$3,AF$1,$F$1,$A266,"YTD")</f>
        <v>0</v>
      </c>
      <c r="AG266" s="109">
        <f>_xll.DBRW(pFact,$F$6,AG$3,AG$1,$F$1,$A266,"YTD")</f>
        <v>0</v>
      </c>
      <c r="AH266" s="109"/>
      <c r="AI266" s="109"/>
      <c r="AJ266" s="109"/>
      <c r="AK266" s="109"/>
      <c r="AL266" s="109"/>
      <c r="AM266" s="111"/>
      <c r="AN266" s="110"/>
      <c r="AO266" s="109">
        <f>_xll.DBRW(pFact,$F$6,AO$3,AO$1,$F$1,$A266,"YTD")</f>
        <v>4741197.3321091197</v>
      </c>
      <c r="AP266" s="109">
        <f>_xll.DBRW(pFact,$F$6,AP$3,AP$1,$F$1,$A266,"YTD")</f>
        <v>4835021.4074170804</v>
      </c>
      <c r="AQ266" s="109">
        <f>_xll.DBRW(pFact,$F$6,AQ$3,AQ$1,$F$1,$A266,"YTD")</f>
        <v>4804706.6894320492</v>
      </c>
      <c r="AR266" s="109">
        <f>_xll.DBRW(pFact,$F$6,AR$3,AR$1,$F$1,$A266,"YTD")</f>
        <v>4802009.6033039894</v>
      </c>
      <c r="AS266" s="109">
        <f>_xll.DBRW(pFact,$F$6,AS$3,AS$1,$F$1,$A266,"YTD")</f>
        <v>4779035.1370599708</v>
      </c>
      <c r="AT266" s="109">
        <f>_xll.DBRW(pFact,$F$6,AT$3,AT$1,$F$1,$A266,"YTD")</f>
        <v>4773698.8059508493</v>
      </c>
      <c r="AU266" s="109">
        <f>_xll.DBRW(pFact,$F$6,AU$3,AU$1,$F$1,$A266,"YTD")</f>
        <v>4774695.7520453194</v>
      </c>
      <c r="AV266" s="109">
        <f>_xll.DBRW(pFact,$F$6,AV$3,AV$1,$F$1,$A266,"YTD")</f>
        <v>4736221.2989668511</v>
      </c>
      <c r="AW266" s="109">
        <f>_xll.DBRW(pFact,$F$6,AW$3,AW$1,$F$1,$A266,"YTD")</f>
        <v>4600182.3976673903</v>
      </c>
      <c r="AX266" s="109">
        <f>_xll.DBRW(pFact,$F$6,AX$3,AX$1,$F$1,$A266,"YTD")</f>
        <v>4660823.3812530292</v>
      </c>
      <c r="AY266" s="109">
        <f>_xll.DBRW(pFact,$F$6,AY$3,AY$1,$F$1,$A266,"YTD")</f>
        <v>4631576.1637837393</v>
      </c>
      <c r="AZ266" s="109">
        <f>_xll.DBRW(pFact,$F$6,AZ$3,AZ$1,$F$1,$A266,"YTD")</f>
        <v>4651274.9449734204</v>
      </c>
      <c r="BA266" s="109"/>
      <c r="BB266" s="109">
        <f t="shared" si="371"/>
        <v>14380925.42895825</v>
      </c>
      <c r="BC266" s="109">
        <f t="shared" si="372"/>
        <v>14354743.546314809</v>
      </c>
      <c r="BD266" s="109">
        <f t="shared" si="373"/>
        <v>14111099.448679559</v>
      </c>
      <c r="BE266" s="109">
        <f t="shared" si="374"/>
        <v>13943674.490010189</v>
      </c>
      <c r="BF266" s="111">
        <f t="shared" si="377"/>
        <v>56790442.913962804</v>
      </c>
      <c r="BG266" s="109"/>
      <c r="BH266" s="109"/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09"/>
      <c r="BS266" s="109"/>
      <c r="BT266" s="109"/>
      <c r="BU266" s="109"/>
      <c r="BV266" s="109"/>
      <c r="BW266" s="109"/>
      <c r="BX266" s="109"/>
      <c r="BY266" s="111"/>
      <c r="BZ266" s="109"/>
      <c r="CA266" s="109"/>
      <c r="CB266" s="109"/>
      <c r="CC266" s="109"/>
      <c r="CD266" s="110"/>
      <c r="CI266"/>
    </row>
    <row r="267" spans="1:87" x14ac:dyDescent="0.3">
      <c r="A267" s="17" t="s">
        <v>368</v>
      </c>
      <c r="B267" s="23" t="str">
        <f t="shared" si="380"/>
        <v>Wings</v>
      </c>
      <c r="C267" s="36"/>
      <c r="E267" s="17">
        <v>258</v>
      </c>
      <c r="F267" s="56" t="s">
        <v>369</v>
      </c>
      <c r="G267" s="109">
        <f>_xll.DBRW(pFact,$F$6,G$3,G$1,$F$1,$A267,"YTD")</f>
        <v>0</v>
      </c>
      <c r="H267" s="109">
        <f>_xll.DBRW(pFact,$F$6,H$3,H$1,$F$1,$A267,"YTD")</f>
        <v>0</v>
      </c>
      <c r="I267" s="109">
        <f>_xll.DBRW(pFact,$F$6,I$3,I$1,$F$1,$A267,"YTD")</f>
        <v>2.7939677238464355E-9</v>
      </c>
      <c r="J267" s="110"/>
      <c r="K267" s="111">
        <f>_xll.DBRW(pFact,$F$6,K$3,K$1,$F$1,$A267,"YTD")</f>
        <v>9.3132257461547852E-10</v>
      </c>
      <c r="L267" s="109"/>
      <c r="M267" s="109">
        <f>_xll.DBRW(pFact,$F$6,M$3,M$1,$F$1,$A267,"YTD")</f>
        <v>-3.7252902984619141E-9</v>
      </c>
      <c r="N267" s="109"/>
      <c r="O267" s="110"/>
      <c r="P267" s="109">
        <f t="shared" si="375"/>
        <v>9.3132257461547852E-10</v>
      </c>
      <c r="Q267" s="109"/>
      <c r="R267" s="109">
        <f t="shared" si="376"/>
        <v>-3.7252902984619141E-9</v>
      </c>
      <c r="S267" s="109"/>
      <c r="T267" s="109"/>
      <c r="U267" s="110"/>
      <c r="V267" s="109">
        <f>_xll.DBRW(pFact,$F$6,V$3,V$1,$F$1,$A267,"YTD")</f>
        <v>2.7939677238464355E-9</v>
      </c>
      <c r="W267" s="109">
        <f>_xll.DBRW(pFact,$F$6,W$3,W$1,$F$1,$A267,"YTD")</f>
        <v>9.3132257461547852E-10</v>
      </c>
      <c r="X267" s="109">
        <f>_xll.DBRW(pFact,$F$6,X$3,X$1,$F$1,$A267,"YTD")</f>
        <v>0</v>
      </c>
      <c r="Y267" s="109">
        <f>_xll.DBRW(pFact,$F$6,Y$3,Y$1,$F$1,$A267,"YTD")</f>
        <v>0</v>
      </c>
      <c r="Z267" s="109">
        <f>_xll.DBRW(pFact,$F$6,Z$3,Z$1,$F$1,$A267,"YTD")</f>
        <v>0</v>
      </c>
      <c r="AA267" s="109">
        <f>_xll.DBRW(pFact,$F$6,AA$3,AA$1,$F$1,$A267,"YTD")</f>
        <v>0</v>
      </c>
      <c r="AB267" s="109">
        <f>_xll.DBRW(pFact,$F$6,AB$3,AB$1,$F$1,$A267,"YTD")</f>
        <v>0</v>
      </c>
      <c r="AC267" s="109">
        <f>_xll.DBRW(pFact,$F$6,AC$3,AC$1,$F$1,$A267,"YTD")</f>
        <v>0</v>
      </c>
      <c r="AD267" s="109">
        <f>_xll.DBRW(pFact,$F$6,AD$3,AD$1,$F$1,$A267,"YTD")</f>
        <v>0</v>
      </c>
      <c r="AE267" s="109">
        <f>_xll.DBRW(pFact,$F$6,AE$3,AE$1,$F$1,$A267,"YTD")</f>
        <v>0</v>
      </c>
      <c r="AF267" s="109">
        <f>_xll.DBRW(pFact,$F$6,AF$3,AF$1,$F$1,$A267,"YTD")</f>
        <v>0</v>
      </c>
      <c r="AG267" s="109">
        <f>_xll.DBRW(pFact,$F$6,AG$3,AG$1,$F$1,$A267,"YTD")</f>
        <v>0</v>
      </c>
      <c r="AH267" s="109"/>
      <c r="AI267" s="109"/>
      <c r="AJ267" s="109"/>
      <c r="AK267" s="109"/>
      <c r="AL267" s="109"/>
      <c r="AM267" s="111"/>
      <c r="AN267" s="110"/>
      <c r="AO267" s="109">
        <f>_xll.DBRW(pFact,$F$6,AO$3,AO$1,$F$1,$A267,"YTD")</f>
        <v>-1.862645149230957E-9</v>
      </c>
      <c r="AP267" s="109">
        <f>_xll.DBRW(pFact,$F$6,AP$3,AP$1,$F$1,$A267,"YTD")</f>
        <v>-3.7252902984619141E-9</v>
      </c>
      <c r="AQ267" s="109">
        <f>_xll.DBRW(pFact,$F$6,AQ$3,AQ$1,$F$1,$A267,"YTD")</f>
        <v>0</v>
      </c>
      <c r="AR267" s="109">
        <f>_xll.DBRW(pFact,$F$6,AR$3,AR$1,$F$1,$A267,"YTD")</f>
        <v>1.862645149230957E-9</v>
      </c>
      <c r="AS267" s="109">
        <f>_xll.DBRW(pFact,$F$6,AS$3,AS$1,$F$1,$A267,"YTD")</f>
        <v>1.862645149230957E-9</v>
      </c>
      <c r="AT267" s="109">
        <f>_xll.DBRW(pFact,$F$6,AT$3,AT$1,$F$1,$A267,"YTD")</f>
        <v>1.862645149230957E-9</v>
      </c>
      <c r="AU267" s="109">
        <f>_xll.DBRW(pFact,$F$6,AU$3,AU$1,$F$1,$A267,"YTD")</f>
        <v>-1.862645149230957E-9</v>
      </c>
      <c r="AV267" s="109">
        <f>_xll.DBRW(pFact,$F$6,AV$3,AV$1,$F$1,$A267,"YTD")</f>
        <v>3.7252902984619141E-9</v>
      </c>
      <c r="AW267" s="109">
        <f>_xll.DBRW(pFact,$F$6,AW$3,AW$1,$F$1,$A267,"YTD")</f>
        <v>0</v>
      </c>
      <c r="AX267" s="109">
        <f>_xll.DBRW(pFact,$F$6,AX$3,AX$1,$F$1,$A267,"YTD")</f>
        <v>1.862645149230957E-9</v>
      </c>
      <c r="AY267" s="109">
        <f>_xll.DBRW(pFact,$F$6,AY$3,AY$1,$F$1,$A267,"YTD")</f>
        <v>0</v>
      </c>
      <c r="AZ267" s="109">
        <f>_xll.DBRW(pFact,$F$6,AZ$3,AZ$1,$F$1,$A267,"YTD")</f>
        <v>0</v>
      </c>
      <c r="BA267" s="109"/>
      <c r="BB267" s="109">
        <f t="shared" si="371"/>
        <v>-5.5879354476928711E-9</v>
      </c>
      <c r="BC267" s="109">
        <f t="shared" si="372"/>
        <v>5.5879354476928711E-9</v>
      </c>
      <c r="BD267" s="109">
        <f t="shared" si="373"/>
        <v>1.862645149230957E-9</v>
      </c>
      <c r="BE267" s="109">
        <f t="shared" si="374"/>
        <v>1.862645149230957E-9</v>
      </c>
      <c r="BF267" s="111">
        <f t="shared" si="377"/>
        <v>3.7252902984619141E-9</v>
      </c>
      <c r="BG267" s="109"/>
      <c r="BH267" s="109"/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09"/>
      <c r="BS267" s="109"/>
      <c r="BT267" s="109"/>
      <c r="BU267" s="109"/>
      <c r="BV267" s="109"/>
      <c r="BW267" s="109"/>
      <c r="BX267" s="109"/>
      <c r="BY267" s="111"/>
      <c r="BZ267" s="109"/>
      <c r="CA267" s="109"/>
      <c r="CB267" s="109"/>
      <c r="CC267" s="109"/>
      <c r="CD267" s="110"/>
      <c r="CI267"/>
    </row>
    <row r="268" spans="1:87" outlineLevel="1" x14ac:dyDescent="0.3">
      <c r="A268" s="17" t="s">
        <v>368</v>
      </c>
      <c r="B268" s="107" t="s">
        <v>370</v>
      </c>
      <c r="C268"/>
      <c r="E268" s="17">
        <v>259</v>
      </c>
      <c r="F268" s="57" t="s">
        <v>371</v>
      </c>
      <c r="G268" s="158">
        <f>_xll.DBRW(pStaging,G$1,$F$6,"all depts",$B268,$F$1,G$3,$A268,"AGM_Import_Closing","Local Currency Value")</f>
        <v>0</v>
      </c>
      <c r="H268" s="158">
        <f>_xll.DBRW(pStaging,H$1,$F$6,"all depts",$B268,$F$1,H$3,$A268,"AGM_Import_Closing","Local Currency Value")</f>
        <v>0</v>
      </c>
      <c r="I268" s="158">
        <f>_xll.DBRW(pStaging,I$1,$F$6,"all depts",$B268,$F$1,I$3,$A268,"AGM_Import_Closing","Local Currency Value")</f>
        <v>0</v>
      </c>
      <c r="J268" s="156"/>
      <c r="K268" s="157">
        <f>_xll.DBRW(pStaging,K$1,$F$6,"all depts",$B268,$F$1,K$3,$A268,"AGM_Import_Closing","Local Currency Value")</f>
        <v>0</v>
      </c>
      <c r="L268" s="158"/>
      <c r="M268" s="158">
        <f>_xll.DBRW(pStaging,M$1,$F$6,"all depts",$B268,$F$1,M$3,$A268,"AGM_Import_Closing","Local Currency Value")</f>
        <v>0</v>
      </c>
      <c r="N268" s="158"/>
      <c r="O268" s="158"/>
      <c r="P268" s="158">
        <f t="shared" si="375"/>
        <v>0</v>
      </c>
      <c r="Q268" s="158"/>
      <c r="R268" s="158">
        <f t="shared" si="376"/>
        <v>0</v>
      </c>
      <c r="S268" s="158"/>
      <c r="T268" s="158"/>
      <c r="U268" s="158"/>
      <c r="V268" s="159">
        <f>_xll.DBRW(pStaging,V$1,$F$6,"all depts",$B268,$F$1,V$3,$A268,"AGM_Import_Closing","Local Currency Value")</f>
        <v>0</v>
      </c>
      <c r="W268" s="159">
        <f>_xll.DBRW(pStaging,W$1,$F$6,"all depts",$B268,$F$1,W$3,$A268,"AGM_Import_Closing","Local Currency Value")</f>
        <v>0</v>
      </c>
      <c r="X268" s="159">
        <f>_xll.DBRW(pStaging,X$1,$F$6,"all depts",$B268,$F$1,X$3,$A268,"AGM_Import_Closing","Local Currency Value")</f>
        <v>0</v>
      </c>
      <c r="Y268" s="159">
        <f>_xll.DBRW(pStaging,Y$1,$F$6,"all depts",$B268,$F$1,Y$3,$A268,"AGM_Import_Closing","Local Currency Value")</f>
        <v>0</v>
      </c>
      <c r="Z268" s="159">
        <f>_xll.DBRW(pStaging,Z$1,$F$6,"all depts",$B268,$F$1,Z$3,$A268,"AGM_Import_Closing","Local Currency Value")</f>
        <v>0</v>
      </c>
      <c r="AA268" s="159">
        <f>_xll.DBRW(pStaging,AA$1,$F$6,"all depts",$B268,$F$1,AA$3,$A268,"AGM_Import_Closing","Local Currency Value")</f>
        <v>0</v>
      </c>
      <c r="AB268" s="159">
        <f>_xll.DBRW(pStaging,AB$1,$F$6,"all depts",$B268,$F$1,AB$3,$A268,"AGM_Import_Closing","Local Currency Value")</f>
        <v>0</v>
      </c>
      <c r="AC268" s="159">
        <f>_xll.DBRW(pStaging,AC$1,$F$6,"all depts",$B268,$F$1,AC$3,$A268,"AGM_Import_Closing","Local Currency Value")</f>
        <v>0</v>
      </c>
      <c r="AD268" s="159">
        <f>_xll.DBRW(pStaging,AD$1,$F$6,"all depts",$B268,$F$1,AD$3,$A268,"AGM_Import_Closing","Local Currency Value")</f>
        <v>0</v>
      </c>
      <c r="AE268" s="159">
        <f>_xll.DBRW(pStaging,AE$1,$F$6,"all depts",$B268,$F$1,AE$3,$A268,"AGM_Import_Closing","Local Currency Value")</f>
        <v>0</v>
      </c>
      <c r="AF268" s="159">
        <f>_xll.DBRW(pStaging,AF$1,$F$6,"all depts",$B268,$F$1,AF$3,$A268,"AGM_Import_Closing","Local Currency Value")</f>
        <v>0</v>
      </c>
      <c r="AG268" s="159">
        <f>_xll.DBRW(pStaging,AG$1,$F$6,"all depts",$B268,$F$1,AG$3,$A268,"AGM_Import_Closing","Local Currency Value")</f>
        <v>0</v>
      </c>
      <c r="AH268" s="158"/>
      <c r="AI268" s="158"/>
      <c r="AJ268" s="158"/>
      <c r="AK268" s="158"/>
      <c r="AL268" s="158"/>
      <c r="AM268" s="158"/>
      <c r="AN268" s="158"/>
      <c r="AO268" s="159">
        <f>_xll.DBRW(pStaging,AO$1,$F$6,"all depts",$B268,$F$1,AO$3,$A268,"AGM_Import_Closing","Local Currency Value")</f>
        <v>0</v>
      </c>
      <c r="AP268" s="159">
        <f>_xll.DBRW(pStaging,AP$1,$F$6,"all depts",$B268,$F$1,AP$3,$A268,"AGM_Import_Closing","Local Currency Value")</f>
        <v>0</v>
      </c>
      <c r="AQ268" s="159">
        <f>_xll.DBRW(pStaging,AQ$1,$F$6,"all depts",$B268,$F$1,AQ$3,$A268,"AGM_Import_Closing","Local Currency Value")</f>
        <v>0</v>
      </c>
      <c r="AR268" s="159">
        <f>_xll.DBRW(pStaging,AR$1,$F$6,"all depts",$B268,$F$1,AR$3,$A268,"AGM_Import_Closing","Local Currency Value")</f>
        <v>0</v>
      </c>
      <c r="AS268" s="159">
        <f>_xll.DBRW(pStaging,AS$1,$F$6,"all depts",$B268,$F$1,AS$3,$A268,"AGM_Import_Closing","Local Currency Value")</f>
        <v>0</v>
      </c>
      <c r="AT268" s="159">
        <f>_xll.DBRW(pStaging,AT$1,$F$6,"all depts",$B268,$F$1,AT$3,$A268,"AGM_Import_Closing","Local Currency Value")</f>
        <v>0</v>
      </c>
      <c r="AU268" s="159">
        <f>_xll.DBRW(pStaging,AU$1,$F$6,"all depts",$B268,$F$1,AU$3,$A268,"AGM_Import_Closing","Local Currency Value")</f>
        <v>0</v>
      </c>
      <c r="AV268" s="159">
        <f>_xll.DBRW(pStaging,AV$1,$F$6,"all depts",$B268,$F$1,AV$3,$A268,"AGM_Import_Closing","Local Currency Value")</f>
        <v>0</v>
      </c>
      <c r="AW268" s="159">
        <f>_xll.DBRW(pStaging,AW$1,$F$6,"all depts",$B268,$F$1,AW$3,$A268,"AGM_Import_Closing","Local Currency Value")</f>
        <v>0</v>
      </c>
      <c r="AX268" s="159">
        <f>_xll.DBRW(pStaging,AX$1,$F$6,"all depts",$B268,$F$1,AX$3,$A268,"AGM_Import_Closing","Local Currency Value")</f>
        <v>0</v>
      </c>
      <c r="AY268" s="159">
        <f>_xll.DBRW(pStaging,AY$1,$F$6,"all depts",$B268,$F$1,AY$3,$A268,"AGM_Import_Closing","Local Currency Value")</f>
        <v>0</v>
      </c>
      <c r="AZ268" s="159">
        <f>_xll.DBRW(pStaging,AZ$1,$F$6,"all depts",$B268,$F$1,AZ$3,$A268,"AGM_Import_Closing","Local Currency Value")</f>
        <v>0</v>
      </c>
      <c r="BA268" s="158"/>
      <c r="BB268" s="119">
        <f t="shared" si="371"/>
        <v>0</v>
      </c>
      <c r="BC268" s="119">
        <f t="shared" si="372"/>
        <v>0</v>
      </c>
      <c r="BD268" s="119">
        <f t="shared" si="373"/>
        <v>0</v>
      </c>
      <c r="BE268" s="119">
        <f t="shared" si="374"/>
        <v>0</v>
      </c>
      <c r="BF268" s="166">
        <f t="shared" si="377"/>
        <v>0</v>
      </c>
      <c r="BG268" s="110"/>
      <c r="BH268" s="110"/>
      <c r="BI268" s="110"/>
      <c r="BJ268" s="110"/>
      <c r="BK268" s="110"/>
      <c r="BL268" s="110"/>
      <c r="BM268" s="110"/>
      <c r="BN268" s="110"/>
      <c r="BO268" s="110"/>
      <c r="BP268" s="115"/>
      <c r="BQ268" s="110"/>
      <c r="BR268" s="110"/>
      <c r="BS268" s="110"/>
      <c r="BT268" s="110"/>
      <c r="BU268" s="110"/>
      <c r="BV268" s="115"/>
      <c r="BW268" s="110"/>
      <c r="BX268" s="110"/>
      <c r="BY268" s="110"/>
      <c r="BZ268" s="110"/>
      <c r="CA268" s="110"/>
      <c r="CB268" s="110"/>
      <c r="CC268" s="110"/>
      <c r="CD268" s="110"/>
      <c r="CI268"/>
    </row>
    <row r="269" spans="1:87" outlineLevel="1" x14ac:dyDescent="0.3">
      <c r="A269" s="17" t="s">
        <v>368</v>
      </c>
      <c r="B269" s="107" t="s">
        <v>372</v>
      </c>
      <c r="C269"/>
      <c r="E269" s="17">
        <v>260</v>
      </c>
      <c r="F269" s="57" t="s">
        <v>373</v>
      </c>
      <c r="G269" s="158">
        <f>_xll.DBRW(pStaging,G$1,$F$6,"all depts",$B269,$F$1,G$3,$A269,"AGM_Import_Closing","Local Currency Value")</f>
        <v>0</v>
      </c>
      <c r="H269" s="158">
        <f>_xll.DBRW(pStaging,H$1,$F$6,"all depts",$B269,$F$1,H$3,$A269,"AGM_Import_Closing","Local Currency Value")</f>
        <v>0</v>
      </c>
      <c r="I269" s="158">
        <f>_xll.DBRW(pStaging,I$1,$F$6,"all depts",$B269,$F$1,I$3,$A269,"AGM_Import_Closing","Local Currency Value")</f>
        <v>0</v>
      </c>
      <c r="J269" s="156"/>
      <c r="K269" s="157">
        <f>_xll.DBRW(pStaging,K$1,$F$6,"all depts",$B269,$F$1,K$3,$A269,"AGM_Import_Closing","Local Currency Value")</f>
        <v>0</v>
      </c>
      <c r="L269" s="158"/>
      <c r="M269" s="158">
        <f>_xll.DBRW(pStaging,M$1,$F$6,"all depts",$B269,$F$1,M$3,$A269,"AGM_Import_Closing","Local Currency Value")</f>
        <v>1.8189894035458565E-12</v>
      </c>
      <c r="N269" s="158"/>
      <c r="O269" s="158"/>
      <c r="P269" s="158">
        <f t="shared" si="375"/>
        <v>0</v>
      </c>
      <c r="Q269" s="158"/>
      <c r="R269" s="158">
        <f t="shared" si="376"/>
        <v>1.8189894035458565E-12</v>
      </c>
      <c r="S269" s="158"/>
      <c r="T269" s="158"/>
      <c r="U269" s="158"/>
      <c r="V269" s="159">
        <f>_xll.DBRW(pStaging,V$1,$F$6,"all depts",$B269,$F$1,V$3,$A269,"AGM_Import_Closing","Local Currency Value")</f>
        <v>0</v>
      </c>
      <c r="W269" s="159">
        <f>_xll.DBRW(pStaging,W$1,$F$6,"all depts",$B269,$F$1,W$3,$A269,"AGM_Import_Closing","Local Currency Value")</f>
        <v>0</v>
      </c>
      <c r="X269" s="159">
        <f>_xll.DBRW(pStaging,X$1,$F$6,"all depts",$B269,$F$1,X$3,$A269,"AGM_Import_Closing","Local Currency Value")</f>
        <v>0</v>
      </c>
      <c r="Y269" s="159">
        <f>_xll.DBRW(pStaging,Y$1,$F$6,"all depts",$B269,$F$1,Y$3,$A269,"AGM_Import_Closing","Local Currency Value")</f>
        <v>0</v>
      </c>
      <c r="Z269" s="159">
        <f>_xll.DBRW(pStaging,Z$1,$F$6,"all depts",$B269,$F$1,Z$3,$A269,"AGM_Import_Closing","Local Currency Value")</f>
        <v>0</v>
      </c>
      <c r="AA269" s="159">
        <f>_xll.DBRW(pStaging,AA$1,$F$6,"all depts",$B269,$F$1,AA$3,$A269,"AGM_Import_Closing","Local Currency Value")</f>
        <v>0</v>
      </c>
      <c r="AB269" s="159">
        <f>_xll.DBRW(pStaging,AB$1,$F$6,"all depts",$B269,$F$1,AB$3,$A269,"AGM_Import_Closing","Local Currency Value")</f>
        <v>0</v>
      </c>
      <c r="AC269" s="159">
        <f>_xll.DBRW(pStaging,AC$1,$F$6,"all depts",$B269,$F$1,AC$3,$A269,"AGM_Import_Closing","Local Currency Value")</f>
        <v>0</v>
      </c>
      <c r="AD269" s="159">
        <f>_xll.DBRW(pStaging,AD$1,$F$6,"all depts",$B269,$F$1,AD$3,$A269,"AGM_Import_Closing","Local Currency Value")</f>
        <v>0</v>
      </c>
      <c r="AE269" s="159">
        <f>_xll.DBRW(pStaging,AE$1,$F$6,"all depts",$B269,$F$1,AE$3,$A269,"AGM_Import_Closing","Local Currency Value")</f>
        <v>0</v>
      </c>
      <c r="AF269" s="159">
        <f>_xll.DBRW(pStaging,AF$1,$F$6,"all depts",$B269,$F$1,AF$3,$A269,"AGM_Import_Closing","Local Currency Value")</f>
        <v>0</v>
      </c>
      <c r="AG269" s="159">
        <f>_xll.DBRW(pStaging,AG$1,$F$6,"all depts",$B269,$F$1,AG$3,$A269,"AGM_Import_Closing","Local Currency Value")</f>
        <v>0</v>
      </c>
      <c r="AH269" s="158"/>
      <c r="AI269" s="158"/>
      <c r="AJ269" s="158"/>
      <c r="AK269" s="158"/>
      <c r="AL269" s="158"/>
      <c r="AM269" s="158"/>
      <c r="AN269" s="158"/>
      <c r="AO269" s="159">
        <f>_xll.DBRW(pStaging,AO$1,$F$6,"all depts",$B269,$F$1,AO$3,$A269,"AGM_Import_Closing","Local Currency Value")</f>
        <v>0</v>
      </c>
      <c r="AP269" s="159">
        <f>_xll.DBRW(pStaging,AP$1,$F$6,"all depts",$B269,$F$1,AP$3,$A269,"AGM_Import_Closing","Local Currency Value")</f>
        <v>1.8189894035458565E-12</v>
      </c>
      <c r="AQ269" s="159">
        <f>_xll.DBRW(pStaging,AQ$1,$F$6,"all depts",$B269,$F$1,AQ$3,$A269,"AGM_Import_Closing","Local Currency Value")</f>
        <v>1.8189894035458565E-12</v>
      </c>
      <c r="AR269" s="159">
        <f>_xll.DBRW(pStaging,AR$1,$F$6,"all depts",$B269,$F$1,AR$3,$A269,"AGM_Import_Closing","Local Currency Value")</f>
        <v>3.637978807091713E-12</v>
      </c>
      <c r="AS269" s="159">
        <f>_xll.DBRW(pStaging,AS$1,$F$6,"all depts",$B269,$F$1,AS$3,$A269,"AGM_Import_Closing","Local Currency Value")</f>
        <v>-1.8189894035458565E-12</v>
      </c>
      <c r="AT269" s="159">
        <f>_xll.DBRW(pStaging,AT$1,$F$6,"all depts",$B269,$F$1,AT$3,$A269,"AGM_Import_Closing","Local Currency Value")</f>
        <v>1.8189894035458565E-12</v>
      </c>
      <c r="AU269" s="159">
        <f>_xll.DBRW(pStaging,AU$1,$F$6,"all depts",$B269,$F$1,AU$3,$A269,"AGM_Import_Closing","Local Currency Value")</f>
        <v>-3.637978807091713E-12</v>
      </c>
      <c r="AV269" s="159">
        <f>_xll.DBRW(pStaging,AV$1,$F$6,"all depts",$B269,$F$1,AV$3,$A269,"AGM_Import_Closing","Local Currency Value")</f>
        <v>-1.8189894035458565E-12</v>
      </c>
      <c r="AW269" s="159">
        <f>_xll.DBRW(pStaging,AW$1,$F$6,"all depts",$B269,$F$1,AW$3,$A269,"AGM_Import_Closing","Local Currency Value")</f>
        <v>1.8189894035458565E-12</v>
      </c>
      <c r="AX269" s="159">
        <f>_xll.DBRW(pStaging,AX$1,$F$6,"all depts",$B269,$F$1,AX$3,$A269,"AGM_Import_Closing","Local Currency Value")</f>
        <v>3.637978807091713E-12</v>
      </c>
      <c r="AY269" s="159">
        <f>_xll.DBRW(pStaging,AY$1,$F$6,"all depts",$B269,$F$1,AY$3,$A269,"AGM_Import_Closing","Local Currency Value")</f>
        <v>0</v>
      </c>
      <c r="AZ269" s="159">
        <f>_xll.DBRW(pStaging,AZ$1,$F$6,"all depts",$B269,$F$1,AZ$3,$A269,"AGM_Import_Closing","Local Currency Value")</f>
        <v>0</v>
      </c>
      <c r="BA269" s="158"/>
      <c r="BB269" s="119">
        <f t="shared" si="371"/>
        <v>3.637978807091713E-12</v>
      </c>
      <c r="BC269" s="119">
        <f t="shared" si="372"/>
        <v>3.637978807091713E-12</v>
      </c>
      <c r="BD269" s="119">
        <f t="shared" si="373"/>
        <v>-3.637978807091713E-12</v>
      </c>
      <c r="BE269" s="119">
        <f t="shared" si="374"/>
        <v>3.637978807091713E-12</v>
      </c>
      <c r="BF269" s="166">
        <f t="shared" si="377"/>
        <v>7.2759576141834259E-12</v>
      </c>
      <c r="BG269" s="110"/>
      <c r="BH269" s="110"/>
      <c r="BI269" s="110"/>
      <c r="BJ269" s="110"/>
      <c r="BK269" s="110"/>
      <c r="BL269" s="110"/>
      <c r="BM269" s="110"/>
      <c r="BN269" s="110"/>
      <c r="BO269" s="110"/>
      <c r="BP269" s="115"/>
      <c r="BQ269" s="110"/>
      <c r="BR269" s="110"/>
      <c r="BS269" s="110"/>
      <c r="BT269" s="110"/>
      <c r="BU269" s="110"/>
      <c r="BV269" s="115"/>
      <c r="BW269" s="110"/>
      <c r="BX269" s="110"/>
      <c r="BY269" s="110"/>
      <c r="BZ269" s="110"/>
      <c r="CA269" s="110"/>
      <c r="CB269" s="110"/>
      <c r="CC269" s="110"/>
      <c r="CD269" s="110"/>
      <c r="CI269"/>
    </row>
    <row r="270" spans="1:87" outlineLevel="1" x14ac:dyDescent="0.3">
      <c r="A270" s="17" t="s">
        <v>368</v>
      </c>
      <c r="B270" s="107" t="s">
        <v>374</v>
      </c>
      <c r="C270"/>
      <c r="E270" s="17">
        <v>261</v>
      </c>
      <c r="F270" s="57" t="s">
        <v>375</v>
      </c>
      <c r="G270" s="158">
        <f>_xll.DBRW(pStaging,G$1,$F$6,"all depts",$B270,$F$1,G$3,$A270,"AGM_Import_Closing","Local Currency Value")</f>
        <v>0</v>
      </c>
      <c r="H270" s="158">
        <f>_xll.DBRW(pStaging,H$1,$F$6,"all depts",$B270,$F$1,H$3,$A270,"AGM_Import_Closing","Local Currency Value")</f>
        <v>0</v>
      </c>
      <c r="I270" s="158">
        <f>_xll.DBRW(pStaging,I$1,$F$6,"all depts",$B270,$F$1,I$3,$A270,"AGM_Import_Closing","Local Currency Value")</f>
        <v>0</v>
      </c>
      <c r="J270" s="156"/>
      <c r="K270" s="157">
        <f>_xll.DBRW(pStaging,K$1,$F$6,"all depts",$B270,$F$1,K$3,$A270,"AGM_Import_Closing","Local Currency Value")</f>
        <v>0</v>
      </c>
      <c r="L270" s="158"/>
      <c r="M270" s="158">
        <f>_xll.DBRW(pStaging,M$1,$F$6,"all depts",$B270,$F$1,M$3,$A270,"AGM_Import_Closing","Local Currency Value")</f>
        <v>0</v>
      </c>
      <c r="N270" s="158"/>
      <c r="O270" s="158"/>
      <c r="P270" s="158">
        <f t="shared" si="375"/>
        <v>0</v>
      </c>
      <c r="Q270" s="158"/>
      <c r="R270" s="158">
        <f t="shared" si="376"/>
        <v>0</v>
      </c>
      <c r="S270" s="158"/>
      <c r="T270" s="158"/>
      <c r="U270" s="158"/>
      <c r="V270" s="159">
        <f>_xll.DBRW(pStaging,V$1,$F$6,"all depts",$B270,$F$1,V$3,$A270,"AGM_Import_Closing","Local Currency Value")</f>
        <v>0</v>
      </c>
      <c r="W270" s="159">
        <f>_xll.DBRW(pStaging,W$1,$F$6,"all depts",$B270,$F$1,W$3,$A270,"AGM_Import_Closing","Local Currency Value")</f>
        <v>0</v>
      </c>
      <c r="X270" s="159">
        <f>_xll.DBRW(pStaging,X$1,$F$6,"all depts",$B270,$F$1,X$3,$A270,"AGM_Import_Closing","Local Currency Value")</f>
        <v>0</v>
      </c>
      <c r="Y270" s="159">
        <f>_xll.DBRW(pStaging,Y$1,$F$6,"all depts",$B270,$F$1,Y$3,$A270,"AGM_Import_Closing","Local Currency Value")</f>
        <v>0</v>
      </c>
      <c r="Z270" s="159">
        <f>_xll.DBRW(pStaging,Z$1,$F$6,"all depts",$B270,$F$1,Z$3,$A270,"AGM_Import_Closing","Local Currency Value")</f>
        <v>0</v>
      </c>
      <c r="AA270" s="159">
        <f>_xll.DBRW(pStaging,AA$1,$F$6,"all depts",$B270,$F$1,AA$3,$A270,"AGM_Import_Closing","Local Currency Value")</f>
        <v>0</v>
      </c>
      <c r="AB270" s="159">
        <f>_xll.DBRW(pStaging,AB$1,$F$6,"all depts",$B270,$F$1,AB$3,$A270,"AGM_Import_Closing","Local Currency Value")</f>
        <v>0</v>
      </c>
      <c r="AC270" s="159">
        <f>_xll.DBRW(pStaging,AC$1,$F$6,"all depts",$B270,$F$1,AC$3,$A270,"AGM_Import_Closing","Local Currency Value")</f>
        <v>0</v>
      </c>
      <c r="AD270" s="159">
        <f>_xll.DBRW(pStaging,AD$1,$F$6,"all depts",$B270,$F$1,AD$3,$A270,"AGM_Import_Closing","Local Currency Value")</f>
        <v>0</v>
      </c>
      <c r="AE270" s="159">
        <f>_xll.DBRW(pStaging,AE$1,$F$6,"all depts",$B270,$F$1,AE$3,$A270,"AGM_Import_Closing","Local Currency Value")</f>
        <v>0</v>
      </c>
      <c r="AF270" s="159">
        <f>_xll.DBRW(pStaging,AF$1,$F$6,"all depts",$B270,$F$1,AF$3,$A270,"AGM_Import_Closing","Local Currency Value")</f>
        <v>0</v>
      </c>
      <c r="AG270" s="159">
        <f>_xll.DBRW(pStaging,AG$1,$F$6,"all depts",$B270,$F$1,AG$3,$A270,"AGM_Import_Closing","Local Currency Value")</f>
        <v>0</v>
      </c>
      <c r="AH270" s="158"/>
      <c r="AI270" s="158"/>
      <c r="AJ270" s="158"/>
      <c r="AK270" s="158"/>
      <c r="AL270" s="158"/>
      <c r="AM270" s="158"/>
      <c r="AN270" s="158"/>
      <c r="AO270" s="159">
        <f>_xll.DBRW(pStaging,AO$1,$F$6,"all depts",$B270,$F$1,AO$3,$A270,"AGM_Import_Closing","Local Currency Value")</f>
        <v>0</v>
      </c>
      <c r="AP270" s="159">
        <f>_xll.DBRW(pStaging,AP$1,$F$6,"all depts",$B270,$F$1,AP$3,$A270,"AGM_Import_Closing","Local Currency Value")</f>
        <v>0</v>
      </c>
      <c r="AQ270" s="159">
        <f>_xll.DBRW(pStaging,AQ$1,$F$6,"all depts",$B270,$F$1,AQ$3,$A270,"AGM_Import_Closing","Local Currency Value")</f>
        <v>0</v>
      </c>
      <c r="AR270" s="159">
        <f>_xll.DBRW(pStaging,AR$1,$F$6,"all depts",$B270,$F$1,AR$3,$A270,"AGM_Import_Closing","Local Currency Value")</f>
        <v>0</v>
      </c>
      <c r="AS270" s="159">
        <f>_xll.DBRW(pStaging,AS$1,$F$6,"all depts",$B270,$F$1,AS$3,$A270,"AGM_Import_Closing","Local Currency Value")</f>
        <v>0</v>
      </c>
      <c r="AT270" s="159">
        <f>_xll.DBRW(pStaging,AT$1,$F$6,"all depts",$B270,$F$1,AT$3,$A270,"AGM_Import_Closing","Local Currency Value")</f>
        <v>0</v>
      </c>
      <c r="AU270" s="159">
        <f>_xll.DBRW(pStaging,AU$1,$F$6,"all depts",$B270,$F$1,AU$3,$A270,"AGM_Import_Closing","Local Currency Value")</f>
        <v>0</v>
      </c>
      <c r="AV270" s="159">
        <f>_xll.DBRW(pStaging,AV$1,$F$6,"all depts",$B270,$F$1,AV$3,$A270,"AGM_Import_Closing","Local Currency Value")</f>
        <v>0</v>
      </c>
      <c r="AW270" s="159">
        <f>_xll.DBRW(pStaging,AW$1,$F$6,"all depts",$B270,$F$1,AW$3,$A270,"AGM_Import_Closing","Local Currency Value")</f>
        <v>0</v>
      </c>
      <c r="AX270" s="159">
        <f>_xll.DBRW(pStaging,AX$1,$F$6,"all depts",$B270,$F$1,AX$3,$A270,"AGM_Import_Closing","Local Currency Value")</f>
        <v>0</v>
      </c>
      <c r="AY270" s="159">
        <f>_xll.DBRW(pStaging,AY$1,$F$6,"all depts",$B270,$F$1,AY$3,$A270,"AGM_Import_Closing","Local Currency Value")</f>
        <v>0</v>
      </c>
      <c r="AZ270" s="159">
        <f>_xll.DBRW(pStaging,AZ$1,$F$6,"all depts",$B270,$F$1,AZ$3,$A270,"AGM_Import_Closing","Local Currency Value")</f>
        <v>0</v>
      </c>
      <c r="BA270" s="158"/>
      <c r="BB270" s="119">
        <f t="shared" si="371"/>
        <v>0</v>
      </c>
      <c r="BC270" s="119">
        <f t="shared" si="372"/>
        <v>0</v>
      </c>
      <c r="BD270" s="119">
        <f t="shared" si="373"/>
        <v>0</v>
      </c>
      <c r="BE270" s="119">
        <f t="shared" si="374"/>
        <v>0</v>
      </c>
      <c r="BF270" s="166">
        <f t="shared" si="377"/>
        <v>0</v>
      </c>
      <c r="BG270" s="110"/>
      <c r="BH270" s="110"/>
      <c r="BI270" s="110"/>
      <c r="BJ270" s="110"/>
      <c r="BK270" s="110"/>
      <c r="BL270" s="110"/>
      <c r="BM270" s="110"/>
      <c r="BN270" s="110"/>
      <c r="BO270" s="110"/>
      <c r="BP270" s="115"/>
      <c r="BQ270" s="110"/>
      <c r="BR270" s="110"/>
      <c r="BS270" s="110"/>
      <c r="BT270" s="110"/>
      <c r="BU270" s="110"/>
      <c r="BV270" s="115"/>
      <c r="BW270" s="110"/>
      <c r="BX270" s="110"/>
      <c r="BY270" s="110"/>
      <c r="BZ270" s="110"/>
      <c r="CA270" s="110"/>
      <c r="CB270" s="110"/>
      <c r="CC270" s="110"/>
      <c r="CD270" s="110"/>
      <c r="CI270"/>
    </row>
    <row r="271" spans="1:87" outlineLevel="1" x14ac:dyDescent="0.3">
      <c r="A271" s="17" t="s">
        <v>368</v>
      </c>
      <c r="B271" s="107" t="s">
        <v>376</v>
      </c>
      <c r="C271"/>
      <c r="E271" s="17">
        <v>262</v>
      </c>
      <c r="F271" s="57" t="s">
        <v>377</v>
      </c>
      <c r="G271" s="158">
        <f>_xll.DBRW(pStaging,G$1,$F$6,"all depts",$B271,$F$1,G$3,$A271,"AGM_Import_Closing","Local Currency Value")</f>
        <v>0</v>
      </c>
      <c r="H271" s="158">
        <f>_xll.DBRW(pStaging,H$1,$F$6,"all depts",$B271,$F$1,H$3,$A271,"AGM_Import_Closing","Local Currency Value")</f>
        <v>0</v>
      </c>
      <c r="I271" s="158">
        <f>_xll.DBRW(pStaging,I$1,$F$6,"all depts",$B271,$F$1,I$3,$A271,"AGM_Import_Closing","Local Currency Value")</f>
        <v>0</v>
      </c>
      <c r="J271" s="156"/>
      <c r="K271" s="157">
        <f>_xll.DBRW(pStaging,K$1,$F$6,"all depts",$B271,$F$1,K$3,$A271,"AGM_Import_Closing","Local Currency Value")</f>
        <v>0</v>
      </c>
      <c r="L271" s="158"/>
      <c r="M271" s="158">
        <f>_xll.DBRW(pStaging,M$1,$F$6,"all depts",$B271,$F$1,M$3,$A271,"AGM_Import_Closing","Local Currency Value")</f>
        <v>0</v>
      </c>
      <c r="N271" s="158"/>
      <c r="O271" s="158"/>
      <c r="P271" s="158">
        <f t="shared" si="375"/>
        <v>0</v>
      </c>
      <c r="Q271" s="158"/>
      <c r="R271" s="158">
        <f t="shared" si="376"/>
        <v>0</v>
      </c>
      <c r="S271" s="158"/>
      <c r="T271" s="158"/>
      <c r="U271" s="158"/>
      <c r="V271" s="159">
        <f>_xll.DBRW(pStaging,V$1,$F$6,"all depts",$B271,$F$1,V$3,$A271,"AGM_Import_Closing","Local Currency Value")</f>
        <v>0</v>
      </c>
      <c r="W271" s="159">
        <f>_xll.DBRW(pStaging,W$1,$F$6,"all depts",$B271,$F$1,W$3,$A271,"AGM_Import_Closing","Local Currency Value")</f>
        <v>0</v>
      </c>
      <c r="X271" s="159">
        <f>_xll.DBRW(pStaging,X$1,$F$6,"all depts",$B271,$F$1,X$3,$A271,"AGM_Import_Closing","Local Currency Value")</f>
        <v>0</v>
      </c>
      <c r="Y271" s="159">
        <f>_xll.DBRW(pStaging,Y$1,$F$6,"all depts",$B271,$F$1,Y$3,$A271,"AGM_Import_Closing","Local Currency Value")</f>
        <v>0</v>
      </c>
      <c r="Z271" s="159">
        <f>_xll.DBRW(pStaging,Z$1,$F$6,"all depts",$B271,$F$1,Z$3,$A271,"AGM_Import_Closing","Local Currency Value")</f>
        <v>0</v>
      </c>
      <c r="AA271" s="159">
        <f>_xll.DBRW(pStaging,AA$1,$F$6,"all depts",$B271,$F$1,AA$3,$A271,"AGM_Import_Closing","Local Currency Value")</f>
        <v>0</v>
      </c>
      <c r="AB271" s="159">
        <f>_xll.DBRW(pStaging,AB$1,$F$6,"all depts",$B271,$F$1,AB$3,$A271,"AGM_Import_Closing","Local Currency Value")</f>
        <v>0</v>
      </c>
      <c r="AC271" s="159">
        <f>_xll.DBRW(pStaging,AC$1,$F$6,"all depts",$B271,$F$1,AC$3,$A271,"AGM_Import_Closing","Local Currency Value")</f>
        <v>0</v>
      </c>
      <c r="AD271" s="159">
        <f>_xll.DBRW(pStaging,AD$1,$F$6,"all depts",$B271,$F$1,AD$3,$A271,"AGM_Import_Closing","Local Currency Value")</f>
        <v>0</v>
      </c>
      <c r="AE271" s="159">
        <f>_xll.DBRW(pStaging,AE$1,$F$6,"all depts",$B271,$F$1,AE$3,$A271,"AGM_Import_Closing","Local Currency Value")</f>
        <v>0</v>
      </c>
      <c r="AF271" s="159">
        <f>_xll.DBRW(pStaging,AF$1,$F$6,"all depts",$B271,$F$1,AF$3,$A271,"AGM_Import_Closing","Local Currency Value")</f>
        <v>0</v>
      </c>
      <c r="AG271" s="159">
        <f>_xll.DBRW(pStaging,AG$1,$F$6,"all depts",$B271,$F$1,AG$3,$A271,"AGM_Import_Closing","Local Currency Value")</f>
        <v>0</v>
      </c>
      <c r="AH271" s="158"/>
      <c r="AI271" s="158"/>
      <c r="AJ271" s="158"/>
      <c r="AK271" s="158"/>
      <c r="AL271" s="158"/>
      <c r="AM271" s="158"/>
      <c r="AN271" s="158"/>
      <c r="AO271" s="159">
        <f>_xll.DBRW(pStaging,AO$1,$F$6,"all depts",$B271,$F$1,AO$3,$A271,"AGM_Import_Closing","Local Currency Value")</f>
        <v>0</v>
      </c>
      <c r="AP271" s="159">
        <f>_xll.DBRW(pStaging,AP$1,$F$6,"all depts",$B271,$F$1,AP$3,$A271,"AGM_Import_Closing","Local Currency Value")</f>
        <v>0</v>
      </c>
      <c r="AQ271" s="159">
        <f>_xll.DBRW(pStaging,AQ$1,$F$6,"all depts",$B271,$F$1,AQ$3,$A271,"AGM_Import_Closing","Local Currency Value")</f>
        <v>0</v>
      </c>
      <c r="AR271" s="159">
        <f>_xll.DBRW(pStaging,AR$1,$F$6,"all depts",$B271,$F$1,AR$3,$A271,"AGM_Import_Closing","Local Currency Value")</f>
        <v>0</v>
      </c>
      <c r="AS271" s="159">
        <f>_xll.DBRW(pStaging,AS$1,$F$6,"all depts",$B271,$F$1,AS$3,$A271,"AGM_Import_Closing","Local Currency Value")</f>
        <v>0</v>
      </c>
      <c r="AT271" s="159">
        <f>_xll.DBRW(pStaging,AT$1,$F$6,"all depts",$B271,$F$1,AT$3,$A271,"AGM_Import_Closing","Local Currency Value")</f>
        <v>0</v>
      </c>
      <c r="AU271" s="159">
        <f>_xll.DBRW(pStaging,AU$1,$F$6,"all depts",$B271,$F$1,AU$3,$A271,"AGM_Import_Closing","Local Currency Value")</f>
        <v>0</v>
      </c>
      <c r="AV271" s="159">
        <f>_xll.DBRW(pStaging,AV$1,$F$6,"all depts",$B271,$F$1,AV$3,$A271,"AGM_Import_Closing","Local Currency Value")</f>
        <v>0</v>
      </c>
      <c r="AW271" s="159">
        <f>_xll.DBRW(pStaging,AW$1,$F$6,"all depts",$B271,$F$1,AW$3,$A271,"AGM_Import_Closing","Local Currency Value")</f>
        <v>0</v>
      </c>
      <c r="AX271" s="159">
        <f>_xll.DBRW(pStaging,AX$1,$F$6,"all depts",$B271,$F$1,AX$3,$A271,"AGM_Import_Closing","Local Currency Value")</f>
        <v>0</v>
      </c>
      <c r="AY271" s="159">
        <f>_xll.DBRW(pStaging,AY$1,$F$6,"all depts",$B271,$F$1,AY$3,$A271,"AGM_Import_Closing","Local Currency Value")</f>
        <v>0</v>
      </c>
      <c r="AZ271" s="159">
        <f>_xll.DBRW(pStaging,AZ$1,$F$6,"all depts",$B271,$F$1,AZ$3,$A271,"AGM_Import_Closing","Local Currency Value")</f>
        <v>0</v>
      </c>
      <c r="BA271" s="158"/>
      <c r="BB271" s="119">
        <f t="shared" si="371"/>
        <v>0</v>
      </c>
      <c r="BC271" s="119">
        <f t="shared" si="372"/>
        <v>0</v>
      </c>
      <c r="BD271" s="119">
        <f t="shared" si="373"/>
        <v>0</v>
      </c>
      <c r="BE271" s="119">
        <f t="shared" si="374"/>
        <v>0</v>
      </c>
      <c r="BF271" s="166">
        <f t="shared" si="377"/>
        <v>0</v>
      </c>
      <c r="BG271" s="110"/>
      <c r="BH271" s="110"/>
      <c r="BI271" s="110"/>
      <c r="BJ271" s="110"/>
      <c r="BK271" s="110"/>
      <c r="BL271" s="110"/>
      <c r="BM271" s="110"/>
      <c r="BN271" s="110"/>
      <c r="BO271" s="110"/>
      <c r="BP271" s="115"/>
      <c r="BQ271" s="110"/>
      <c r="BR271" s="110"/>
      <c r="BS271" s="110"/>
      <c r="BT271" s="110"/>
      <c r="BU271" s="110"/>
      <c r="BV271" s="115"/>
      <c r="BW271" s="110"/>
      <c r="BX271" s="110"/>
      <c r="BY271" s="110"/>
      <c r="BZ271" s="110"/>
      <c r="CA271" s="110"/>
      <c r="CB271" s="110"/>
      <c r="CC271" s="110"/>
      <c r="CD271" s="110"/>
      <c r="CI271"/>
    </row>
    <row r="272" spans="1:87" outlineLevel="1" x14ac:dyDescent="0.3">
      <c r="A272" s="17" t="s">
        <v>368</v>
      </c>
      <c r="B272" s="107" t="s">
        <v>378</v>
      </c>
      <c r="C272"/>
      <c r="E272" s="17">
        <v>263</v>
      </c>
      <c r="F272" s="57" t="s">
        <v>379</v>
      </c>
      <c r="G272" s="158">
        <f>_xll.DBRW(pStaging,G$1,$F$6,"all depts",$B272,$F$1,G$3,$A272,"AGM_Import_Closing","Local Currency Value")</f>
        <v>0</v>
      </c>
      <c r="H272" s="158">
        <f>_xll.DBRW(pStaging,H$1,$F$6,"all depts",$B272,$F$1,H$3,$A272,"AGM_Import_Closing","Local Currency Value")</f>
        <v>0</v>
      </c>
      <c r="I272" s="158">
        <f>_xll.DBRW(pStaging,I$1,$F$6,"all depts",$B272,$F$1,I$3,$A272,"AGM_Import_Closing","Local Currency Value")</f>
        <v>0</v>
      </c>
      <c r="J272" s="156"/>
      <c r="K272" s="157">
        <f>_xll.DBRW(pStaging,K$1,$F$6,"all depts",$B272,$F$1,K$3,$A272,"AGM_Import_Closing","Local Currency Value")</f>
        <v>0</v>
      </c>
      <c r="L272" s="158"/>
      <c r="M272" s="158">
        <f>_xll.DBRW(pStaging,M$1,$F$6,"all depts",$B272,$F$1,M$3,$A272,"AGM_Import_Closing","Local Currency Value")</f>
        <v>0</v>
      </c>
      <c r="N272" s="158"/>
      <c r="O272" s="158"/>
      <c r="P272" s="158">
        <f t="shared" si="375"/>
        <v>0</v>
      </c>
      <c r="Q272" s="158"/>
      <c r="R272" s="158">
        <f t="shared" si="376"/>
        <v>0</v>
      </c>
      <c r="S272" s="158"/>
      <c r="T272" s="158"/>
      <c r="U272" s="158"/>
      <c r="V272" s="159">
        <f>_xll.DBRW(pStaging,V$1,$F$6,"all depts",$B272,$F$1,V$3,$A272,"AGM_Import_Closing","Local Currency Value")</f>
        <v>0</v>
      </c>
      <c r="W272" s="159">
        <f>_xll.DBRW(pStaging,W$1,$F$6,"all depts",$B272,$F$1,W$3,$A272,"AGM_Import_Closing","Local Currency Value")</f>
        <v>0</v>
      </c>
      <c r="X272" s="159">
        <f>_xll.DBRW(pStaging,X$1,$F$6,"all depts",$B272,$F$1,X$3,$A272,"AGM_Import_Closing","Local Currency Value")</f>
        <v>0</v>
      </c>
      <c r="Y272" s="159">
        <f>_xll.DBRW(pStaging,Y$1,$F$6,"all depts",$B272,$F$1,Y$3,$A272,"AGM_Import_Closing","Local Currency Value")</f>
        <v>0</v>
      </c>
      <c r="Z272" s="159">
        <f>_xll.DBRW(pStaging,Z$1,$F$6,"all depts",$B272,$F$1,Z$3,$A272,"AGM_Import_Closing","Local Currency Value")</f>
        <v>0</v>
      </c>
      <c r="AA272" s="159">
        <f>_xll.DBRW(pStaging,AA$1,$F$6,"all depts",$B272,$F$1,AA$3,$A272,"AGM_Import_Closing","Local Currency Value")</f>
        <v>0</v>
      </c>
      <c r="AB272" s="159">
        <f>_xll.DBRW(pStaging,AB$1,$F$6,"all depts",$B272,$F$1,AB$3,$A272,"AGM_Import_Closing","Local Currency Value")</f>
        <v>0</v>
      </c>
      <c r="AC272" s="159">
        <f>_xll.DBRW(pStaging,AC$1,$F$6,"all depts",$B272,$F$1,AC$3,$A272,"AGM_Import_Closing","Local Currency Value")</f>
        <v>0</v>
      </c>
      <c r="AD272" s="159">
        <f>_xll.DBRW(pStaging,AD$1,$F$6,"all depts",$B272,$F$1,AD$3,$A272,"AGM_Import_Closing","Local Currency Value")</f>
        <v>0</v>
      </c>
      <c r="AE272" s="159">
        <f>_xll.DBRW(pStaging,AE$1,$F$6,"all depts",$B272,$F$1,AE$3,$A272,"AGM_Import_Closing","Local Currency Value")</f>
        <v>0</v>
      </c>
      <c r="AF272" s="159">
        <f>_xll.DBRW(pStaging,AF$1,$F$6,"all depts",$B272,$F$1,AF$3,$A272,"AGM_Import_Closing","Local Currency Value")</f>
        <v>0</v>
      </c>
      <c r="AG272" s="159">
        <f>_xll.DBRW(pStaging,AG$1,$F$6,"all depts",$B272,$F$1,AG$3,$A272,"AGM_Import_Closing","Local Currency Value")</f>
        <v>0</v>
      </c>
      <c r="AH272" s="158"/>
      <c r="AI272" s="158"/>
      <c r="AJ272" s="158"/>
      <c r="AK272" s="158"/>
      <c r="AL272" s="158"/>
      <c r="AM272" s="158"/>
      <c r="AN272" s="158"/>
      <c r="AO272" s="159">
        <f>_xll.DBRW(pStaging,AO$1,$F$6,"all depts",$B272,$F$1,AO$3,$A272,"AGM_Import_Closing","Local Currency Value")</f>
        <v>0</v>
      </c>
      <c r="AP272" s="159">
        <f>_xll.DBRW(pStaging,AP$1,$F$6,"all depts",$B272,$F$1,AP$3,$A272,"AGM_Import_Closing","Local Currency Value")</f>
        <v>0</v>
      </c>
      <c r="AQ272" s="159">
        <f>_xll.DBRW(pStaging,AQ$1,$F$6,"all depts",$B272,$F$1,AQ$3,$A272,"AGM_Import_Closing","Local Currency Value")</f>
        <v>0</v>
      </c>
      <c r="AR272" s="159">
        <f>_xll.DBRW(pStaging,AR$1,$F$6,"all depts",$B272,$F$1,AR$3,$A272,"AGM_Import_Closing","Local Currency Value")</f>
        <v>0</v>
      </c>
      <c r="AS272" s="159">
        <f>_xll.DBRW(pStaging,AS$1,$F$6,"all depts",$B272,$F$1,AS$3,$A272,"AGM_Import_Closing","Local Currency Value")</f>
        <v>0</v>
      </c>
      <c r="AT272" s="159">
        <f>_xll.DBRW(pStaging,AT$1,$F$6,"all depts",$B272,$F$1,AT$3,$A272,"AGM_Import_Closing","Local Currency Value")</f>
        <v>0</v>
      </c>
      <c r="AU272" s="159">
        <f>_xll.DBRW(pStaging,AU$1,$F$6,"all depts",$B272,$F$1,AU$3,$A272,"AGM_Import_Closing","Local Currency Value")</f>
        <v>0</v>
      </c>
      <c r="AV272" s="159">
        <f>_xll.DBRW(pStaging,AV$1,$F$6,"all depts",$B272,$F$1,AV$3,$A272,"AGM_Import_Closing","Local Currency Value")</f>
        <v>0</v>
      </c>
      <c r="AW272" s="159">
        <f>_xll.DBRW(pStaging,AW$1,$F$6,"all depts",$B272,$F$1,AW$3,$A272,"AGM_Import_Closing","Local Currency Value")</f>
        <v>0</v>
      </c>
      <c r="AX272" s="159">
        <f>_xll.DBRW(pStaging,AX$1,$F$6,"all depts",$B272,$F$1,AX$3,$A272,"AGM_Import_Closing","Local Currency Value")</f>
        <v>0</v>
      </c>
      <c r="AY272" s="159">
        <f>_xll.DBRW(pStaging,AY$1,$F$6,"all depts",$B272,$F$1,AY$3,$A272,"AGM_Import_Closing","Local Currency Value")</f>
        <v>0</v>
      </c>
      <c r="AZ272" s="159">
        <f>_xll.DBRW(pStaging,AZ$1,$F$6,"all depts",$B272,$F$1,AZ$3,$A272,"AGM_Import_Closing","Local Currency Value")</f>
        <v>0</v>
      </c>
      <c r="BA272" s="158"/>
      <c r="BB272" s="119">
        <f t="shared" si="371"/>
        <v>0</v>
      </c>
      <c r="BC272" s="119">
        <f t="shared" si="372"/>
        <v>0</v>
      </c>
      <c r="BD272" s="119">
        <f t="shared" si="373"/>
        <v>0</v>
      </c>
      <c r="BE272" s="119">
        <f t="shared" si="374"/>
        <v>0</v>
      </c>
      <c r="BF272" s="166">
        <f t="shared" si="377"/>
        <v>0</v>
      </c>
      <c r="BG272" s="110"/>
      <c r="BH272" s="110"/>
      <c r="BI272" s="110"/>
      <c r="BJ272" s="110"/>
      <c r="BK272" s="110"/>
      <c r="BL272" s="110"/>
      <c r="BM272" s="110"/>
      <c r="BN272" s="110"/>
      <c r="BO272" s="110"/>
      <c r="BP272" s="115"/>
      <c r="BQ272" s="110"/>
      <c r="BR272" s="110"/>
      <c r="BS272" s="110"/>
      <c r="BT272" s="110"/>
      <c r="BU272" s="110"/>
      <c r="BV272" s="115"/>
      <c r="BW272" s="110"/>
      <c r="BX272" s="110"/>
      <c r="BY272" s="110"/>
      <c r="BZ272" s="110"/>
      <c r="CA272" s="110"/>
      <c r="CB272" s="110"/>
      <c r="CC272" s="110"/>
      <c r="CD272" s="110"/>
      <c r="CI272"/>
    </row>
    <row r="273" spans="1:87" outlineLevel="1" x14ac:dyDescent="0.3">
      <c r="A273" s="17" t="s">
        <v>368</v>
      </c>
      <c r="B273" s="107" t="s">
        <v>335</v>
      </c>
      <c r="C273"/>
      <c r="E273" s="17">
        <v>264</v>
      </c>
      <c r="F273" s="57" t="s">
        <v>380</v>
      </c>
      <c r="G273" s="158">
        <f>_xll.DBRW(pStaging,G$1,$F$6,"all depts",$B273,$F$1,G$3,$A273,"AGM_Import_Closing","Local Currency Value")</f>
        <v>-2.5465851649641991E-11</v>
      </c>
      <c r="H273" s="158">
        <f>_xll.DBRW(pStaging,H$1,$F$6,"all depts",$B273,$F$1,H$3,$A273,"AGM_Import_Closing","Local Currency Value")</f>
        <v>-2.1827872842550278E-11</v>
      </c>
      <c r="I273" s="158">
        <f>_xll.DBRW(pStaging,I$1,$F$6,"all depts",$B273,$F$1,I$3,$A273,"AGM_Import_Closing","Local Currency Value")</f>
        <v>-8.0035533756017685E-11</v>
      </c>
      <c r="J273" s="156"/>
      <c r="K273" s="157">
        <f>_xll.DBRW(pStaging,K$1,$F$6,"all depts",$B273,$F$1,K$3,$A273,"AGM_Import_Closing","Local Currency Value")</f>
        <v>-3.637978807091713E-11</v>
      </c>
      <c r="L273" s="158"/>
      <c r="M273" s="158">
        <f>_xll.DBRW(pStaging,M$1,$F$6,"all depts",$B273,$F$1,M$3,$A273,"AGM_Import_Closing","Local Currency Value")</f>
        <v>0</v>
      </c>
      <c r="N273" s="158"/>
      <c r="O273" s="158"/>
      <c r="P273" s="158">
        <f t="shared" si="375"/>
        <v>-3.637978807091713E-11</v>
      </c>
      <c r="Q273" s="158"/>
      <c r="R273" s="158">
        <f t="shared" si="376"/>
        <v>0</v>
      </c>
      <c r="S273" s="158"/>
      <c r="T273" s="158"/>
      <c r="U273" s="158"/>
      <c r="V273" s="159">
        <f>_xll.DBRW(pStaging,V$1,$F$6,"all depts",$B273,$F$1,V$3,$A273,"AGM_Import_Closing","Local Currency Value")</f>
        <v>-8.0035533756017685E-11</v>
      </c>
      <c r="W273" s="159">
        <f>_xll.DBRW(pStaging,W$1,$F$6,"all depts",$B273,$F$1,W$3,$A273,"AGM_Import_Closing","Local Currency Value")</f>
        <v>-3.637978807091713E-11</v>
      </c>
      <c r="X273" s="159">
        <f>_xll.DBRW(pStaging,X$1,$F$6,"all depts",$B273,$F$1,X$3,$A273,"AGM_Import_Closing","Local Currency Value")</f>
        <v>0</v>
      </c>
      <c r="Y273" s="159">
        <f>_xll.DBRW(pStaging,Y$1,$F$6,"all depts",$B273,$F$1,Y$3,$A273,"AGM_Import_Closing","Local Currency Value")</f>
        <v>0</v>
      </c>
      <c r="Z273" s="159">
        <f>_xll.DBRW(pStaging,Z$1,$F$6,"all depts",$B273,$F$1,Z$3,$A273,"AGM_Import_Closing","Local Currency Value")</f>
        <v>0</v>
      </c>
      <c r="AA273" s="159">
        <f>_xll.DBRW(pStaging,AA$1,$F$6,"all depts",$B273,$F$1,AA$3,$A273,"AGM_Import_Closing","Local Currency Value")</f>
        <v>0</v>
      </c>
      <c r="AB273" s="159">
        <f>_xll.DBRW(pStaging,AB$1,$F$6,"all depts",$B273,$F$1,AB$3,$A273,"AGM_Import_Closing","Local Currency Value")</f>
        <v>0</v>
      </c>
      <c r="AC273" s="159">
        <f>_xll.DBRW(pStaging,AC$1,$F$6,"all depts",$B273,$F$1,AC$3,$A273,"AGM_Import_Closing","Local Currency Value")</f>
        <v>0</v>
      </c>
      <c r="AD273" s="159">
        <f>_xll.DBRW(pStaging,AD$1,$F$6,"all depts",$B273,$F$1,AD$3,$A273,"AGM_Import_Closing","Local Currency Value")</f>
        <v>0</v>
      </c>
      <c r="AE273" s="159">
        <f>_xll.DBRW(pStaging,AE$1,$F$6,"all depts",$B273,$F$1,AE$3,$A273,"AGM_Import_Closing","Local Currency Value")</f>
        <v>0</v>
      </c>
      <c r="AF273" s="159">
        <f>_xll.DBRW(pStaging,AF$1,$F$6,"all depts",$B273,$F$1,AF$3,$A273,"AGM_Import_Closing","Local Currency Value")</f>
        <v>0</v>
      </c>
      <c r="AG273" s="159">
        <f>_xll.DBRW(pStaging,AG$1,$F$6,"all depts",$B273,$F$1,AG$3,$A273,"AGM_Import_Closing","Local Currency Value")</f>
        <v>0</v>
      </c>
      <c r="AH273" s="158"/>
      <c r="AI273" s="158"/>
      <c r="AJ273" s="158"/>
      <c r="AK273" s="158"/>
      <c r="AL273" s="158"/>
      <c r="AM273" s="158"/>
      <c r="AN273" s="158"/>
      <c r="AO273" s="159">
        <f>_xll.DBRW(pStaging,AO$1,$F$6,"all depts",$B273,$F$1,AO$3,$A273,"AGM_Import_Closing","Local Currency Value")</f>
        <v>-1.0913936421275139E-11</v>
      </c>
      <c r="AP273" s="159">
        <f>_xll.DBRW(pStaging,AP$1,$F$6,"all depts",$B273,$F$1,AP$3,$A273,"AGM_Import_Closing","Local Currency Value")</f>
        <v>0</v>
      </c>
      <c r="AQ273" s="159">
        <f>_xll.DBRW(pStaging,AQ$1,$F$6,"all depts",$B273,$F$1,AQ$3,$A273,"AGM_Import_Closing","Local Currency Value")</f>
        <v>-7.2759576141834259E-12</v>
      </c>
      <c r="AR273" s="159">
        <f>_xll.DBRW(pStaging,AR$1,$F$6,"all depts",$B273,$F$1,AR$3,$A273,"AGM_Import_Closing","Local Currency Value")</f>
        <v>-1.8189894035458565E-11</v>
      </c>
      <c r="AS273" s="159">
        <f>_xll.DBRW(pStaging,AS$1,$F$6,"all depts",$B273,$F$1,AS$3,$A273,"AGM_Import_Closing","Local Currency Value")</f>
        <v>2.5465851649641991E-11</v>
      </c>
      <c r="AT273" s="159">
        <f>_xll.DBRW(pStaging,AT$1,$F$6,"all depts",$B273,$F$1,AT$3,$A273,"AGM_Import_Closing","Local Currency Value")</f>
        <v>2.5465851649641991E-11</v>
      </c>
      <c r="AU273" s="159">
        <f>_xll.DBRW(pStaging,AU$1,$F$6,"all depts",$B273,$F$1,AU$3,$A273,"AGM_Import_Closing","Local Currency Value")</f>
        <v>1.8189894035458565E-11</v>
      </c>
      <c r="AV273" s="159">
        <f>_xll.DBRW(pStaging,AV$1,$F$6,"all depts",$B273,$F$1,AV$3,$A273,"AGM_Import_Closing","Local Currency Value")</f>
        <v>2.5465851649641991E-11</v>
      </c>
      <c r="AW273" s="159">
        <f>_xll.DBRW(pStaging,AW$1,$F$6,"all depts",$B273,$F$1,AW$3,$A273,"AGM_Import_Closing","Local Currency Value")</f>
        <v>1.8189894035458565E-11</v>
      </c>
      <c r="AX273" s="159">
        <f>_xll.DBRW(pStaging,AX$1,$F$6,"all depts",$B273,$F$1,AX$3,$A273,"AGM_Import_Closing","Local Currency Value")</f>
        <v>-1.0913936421275139E-11</v>
      </c>
      <c r="AY273" s="159">
        <f>_xll.DBRW(pStaging,AY$1,$F$6,"all depts",$B273,$F$1,AY$3,$A273,"AGM_Import_Closing","Local Currency Value")</f>
        <v>-2.5465851649641991E-11</v>
      </c>
      <c r="AZ273" s="159">
        <f>_xll.DBRW(pStaging,AZ$1,$F$6,"all depts",$B273,$F$1,AZ$3,$A273,"AGM_Import_Closing","Local Currency Value")</f>
        <v>-2.1827872842550278E-11</v>
      </c>
      <c r="BA273" s="158"/>
      <c r="BB273" s="119">
        <f t="shared" si="371"/>
        <v>-1.8189894035458565E-11</v>
      </c>
      <c r="BC273" s="119">
        <f t="shared" si="372"/>
        <v>3.2741809263825417E-11</v>
      </c>
      <c r="BD273" s="119">
        <f t="shared" si="373"/>
        <v>6.184563972055912E-11</v>
      </c>
      <c r="BE273" s="119">
        <f t="shared" si="374"/>
        <v>-5.8207660913467407E-11</v>
      </c>
      <c r="BF273" s="166">
        <f t="shared" si="377"/>
        <v>1.8189894035458565E-11</v>
      </c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5"/>
      <c r="BQ273" s="110"/>
      <c r="BR273" s="110"/>
      <c r="BS273" s="110"/>
      <c r="BT273" s="110"/>
      <c r="BU273" s="110"/>
      <c r="BV273" s="115"/>
      <c r="BW273" s="110"/>
      <c r="BX273" s="110"/>
      <c r="BY273" s="110"/>
      <c r="BZ273" s="110"/>
      <c r="CA273" s="110"/>
      <c r="CB273" s="110"/>
      <c r="CC273" s="110"/>
      <c r="CD273" s="110"/>
      <c r="CI273"/>
    </row>
    <row r="274" spans="1:87" outlineLevel="1" x14ac:dyDescent="0.3">
      <c r="A274" s="17" t="s">
        <v>368</v>
      </c>
      <c r="B274" s="107" t="s">
        <v>2</v>
      </c>
      <c r="C274"/>
      <c r="E274" s="17">
        <v>265</v>
      </c>
      <c r="F274" s="57" t="s">
        <v>381</v>
      </c>
      <c r="G274" s="158">
        <f>_xll.DBRW(pStaging,G$1,$F$6,"all depts",$B274,$F$1,G$3,$A274,"AGM_Import_Closing","Local Currency Value")</f>
        <v>0</v>
      </c>
      <c r="H274" s="158">
        <f>_xll.DBRW(pStaging,H$1,$F$6,"all depts",$B274,$F$1,H$3,$A274,"AGM_Import_Closing","Local Currency Value")</f>
        <v>0</v>
      </c>
      <c r="I274" s="158">
        <f>_xll.DBRW(pStaging,I$1,$F$6,"all depts",$B274,$F$1,I$3,$A274,"AGM_Import_Closing","Local Currency Value")</f>
        <v>1.1641532182693481E-10</v>
      </c>
      <c r="J274" s="156"/>
      <c r="K274" s="157">
        <f>_xll.DBRW(pStaging,K$1,$F$6,"all depts",$B274,$F$1,K$3,$A274,"AGM_Import_Closing","Local Currency Value")</f>
        <v>-1.1641532182693481E-10</v>
      </c>
      <c r="L274" s="158"/>
      <c r="M274" s="158">
        <f>_xll.DBRW(pStaging,M$1,$F$6,"all depts",$B274,$F$1,M$3,$A274,"AGM_Import_Closing","Local Currency Value")</f>
        <v>-7.2759576141834259E-12</v>
      </c>
      <c r="N274" s="158"/>
      <c r="O274" s="158"/>
      <c r="P274" s="158">
        <f t="shared" si="375"/>
        <v>-1.1641532182693481E-10</v>
      </c>
      <c r="Q274" s="158"/>
      <c r="R274" s="158">
        <f t="shared" si="376"/>
        <v>-7.2759576141834259E-12</v>
      </c>
      <c r="S274" s="158"/>
      <c r="T274" s="158"/>
      <c r="U274" s="158"/>
      <c r="V274" s="159">
        <f>_xll.DBRW(pStaging,V$1,$F$6,"all depts",$B274,$F$1,V$3,$A274,"AGM_Import_Closing","Local Currency Value")</f>
        <v>1.1641532182693481E-10</v>
      </c>
      <c r="W274" s="159">
        <f>_xll.DBRW(pStaging,W$1,$F$6,"all depts",$B274,$F$1,W$3,$A274,"AGM_Import_Closing","Local Currency Value")</f>
        <v>-1.1641532182693481E-10</v>
      </c>
      <c r="X274" s="159">
        <f>_xll.DBRW(pStaging,X$1,$F$6,"all depts",$B274,$F$1,X$3,$A274,"AGM_Import_Closing","Local Currency Value")</f>
        <v>0</v>
      </c>
      <c r="Y274" s="159">
        <f>_xll.DBRW(pStaging,Y$1,$F$6,"all depts",$B274,$F$1,Y$3,$A274,"AGM_Import_Closing","Local Currency Value")</f>
        <v>0</v>
      </c>
      <c r="Z274" s="159">
        <f>_xll.DBRW(pStaging,Z$1,$F$6,"all depts",$B274,$F$1,Z$3,$A274,"AGM_Import_Closing","Local Currency Value")</f>
        <v>0</v>
      </c>
      <c r="AA274" s="159">
        <f>_xll.DBRW(pStaging,AA$1,$F$6,"all depts",$B274,$F$1,AA$3,$A274,"AGM_Import_Closing","Local Currency Value")</f>
        <v>0</v>
      </c>
      <c r="AB274" s="159">
        <f>_xll.DBRW(pStaging,AB$1,$F$6,"all depts",$B274,$F$1,AB$3,$A274,"AGM_Import_Closing","Local Currency Value")</f>
        <v>0</v>
      </c>
      <c r="AC274" s="159">
        <f>_xll.DBRW(pStaging,AC$1,$F$6,"all depts",$B274,$F$1,AC$3,$A274,"AGM_Import_Closing","Local Currency Value")</f>
        <v>0</v>
      </c>
      <c r="AD274" s="159">
        <f>_xll.DBRW(pStaging,AD$1,$F$6,"all depts",$B274,$F$1,AD$3,$A274,"AGM_Import_Closing","Local Currency Value")</f>
        <v>0</v>
      </c>
      <c r="AE274" s="159">
        <f>_xll.DBRW(pStaging,AE$1,$F$6,"all depts",$B274,$F$1,AE$3,$A274,"AGM_Import_Closing","Local Currency Value")</f>
        <v>0</v>
      </c>
      <c r="AF274" s="159">
        <f>_xll.DBRW(pStaging,AF$1,$F$6,"all depts",$B274,$F$1,AF$3,$A274,"AGM_Import_Closing","Local Currency Value")</f>
        <v>0</v>
      </c>
      <c r="AG274" s="159">
        <f>_xll.DBRW(pStaging,AG$1,$F$6,"all depts",$B274,$F$1,AG$3,$A274,"AGM_Import_Closing","Local Currency Value")</f>
        <v>0</v>
      </c>
      <c r="AH274" s="158"/>
      <c r="AI274" s="158"/>
      <c r="AJ274" s="158"/>
      <c r="AK274" s="158"/>
      <c r="AL274" s="158"/>
      <c r="AM274" s="158"/>
      <c r="AN274" s="158"/>
      <c r="AO274" s="159">
        <f>_xll.DBRW(pStaging,AO$1,$F$6,"all depts",$B274,$F$1,AO$3,$A274,"AGM_Import_Closing","Local Currency Value")</f>
        <v>-7.2759576141834259E-12</v>
      </c>
      <c r="AP274" s="159">
        <f>_xll.DBRW(pStaging,AP$1,$F$6,"all depts",$B274,$F$1,AP$3,$A274,"AGM_Import_Closing","Local Currency Value")</f>
        <v>-7.2759576141834259E-12</v>
      </c>
      <c r="AQ274" s="159">
        <f>_xll.DBRW(pStaging,AQ$1,$F$6,"all depts",$B274,$F$1,AQ$3,$A274,"AGM_Import_Closing","Local Currency Value")</f>
        <v>7.2759576141834259E-12</v>
      </c>
      <c r="AR274" s="159">
        <f>_xll.DBRW(pStaging,AR$1,$F$6,"all depts",$B274,$F$1,AR$3,$A274,"AGM_Import_Closing","Local Currency Value")</f>
        <v>-7.2759576141834259E-12</v>
      </c>
      <c r="AS274" s="159">
        <f>_xll.DBRW(pStaging,AS$1,$F$6,"all depts",$B274,$F$1,AS$3,$A274,"AGM_Import_Closing","Local Currency Value")</f>
        <v>-1.4551915228366852E-11</v>
      </c>
      <c r="AT274" s="159">
        <f>_xll.DBRW(pStaging,AT$1,$F$6,"all depts",$B274,$F$1,AT$3,$A274,"AGM_Import_Closing","Local Currency Value")</f>
        <v>-2.1827872842550278E-11</v>
      </c>
      <c r="AU274" s="159">
        <f>_xll.DBRW(pStaging,AU$1,$F$6,"all depts",$B274,$F$1,AU$3,$A274,"AGM_Import_Closing","Local Currency Value")</f>
        <v>-2.1827872842550278E-11</v>
      </c>
      <c r="AV274" s="159">
        <f>_xll.DBRW(pStaging,AV$1,$F$6,"all depts",$B274,$F$1,AV$3,$A274,"AGM_Import_Closing","Local Currency Value")</f>
        <v>-7.2759576141834259E-12</v>
      </c>
      <c r="AW274" s="159">
        <f>_xll.DBRW(pStaging,AW$1,$F$6,"all depts",$B274,$F$1,AW$3,$A274,"AGM_Import_Closing","Local Currency Value")</f>
        <v>2.9103830456733704E-11</v>
      </c>
      <c r="AX274" s="159">
        <f>_xll.DBRW(pStaging,AX$1,$F$6,"all depts",$B274,$F$1,AX$3,$A274,"AGM_Import_Closing","Local Currency Value")</f>
        <v>-4.3655745685100555E-11</v>
      </c>
      <c r="AY274" s="159">
        <f>_xll.DBRW(pStaging,AY$1,$F$6,"all depts",$B274,$F$1,AY$3,$A274,"AGM_Import_Closing","Local Currency Value")</f>
        <v>0</v>
      </c>
      <c r="AZ274" s="159">
        <f>_xll.DBRW(pStaging,AZ$1,$F$6,"all depts",$B274,$F$1,AZ$3,$A274,"AGM_Import_Closing","Local Currency Value")</f>
        <v>0</v>
      </c>
      <c r="BA274" s="158"/>
      <c r="BB274" s="119">
        <f t="shared" si="371"/>
        <v>-7.2759576141834259E-12</v>
      </c>
      <c r="BC274" s="119">
        <f t="shared" si="372"/>
        <v>-4.3655745685100555E-11</v>
      </c>
      <c r="BD274" s="119">
        <f t="shared" si="373"/>
        <v>0</v>
      </c>
      <c r="BE274" s="119">
        <f t="shared" si="374"/>
        <v>-4.3655745685100555E-11</v>
      </c>
      <c r="BF274" s="166">
        <f t="shared" si="377"/>
        <v>-9.4587448984384537E-11</v>
      </c>
      <c r="BG274" s="110"/>
      <c r="BH274" s="110"/>
      <c r="BI274" s="110"/>
      <c r="BJ274" s="110"/>
      <c r="BK274" s="110"/>
      <c r="BL274" s="110"/>
      <c r="BM274" s="110"/>
      <c r="BN274" s="110"/>
      <c r="BO274" s="110"/>
      <c r="BP274" s="115"/>
      <c r="BQ274" s="110"/>
      <c r="BR274" s="110"/>
      <c r="BS274" s="110"/>
      <c r="BT274" s="110"/>
      <c r="BU274" s="110"/>
      <c r="BV274" s="115"/>
      <c r="BW274" s="110"/>
      <c r="BX274" s="110"/>
      <c r="BY274" s="110"/>
      <c r="BZ274" s="110"/>
      <c r="CA274" s="110"/>
      <c r="CB274" s="110"/>
      <c r="CC274" s="110"/>
      <c r="CD274" s="110"/>
      <c r="CI274"/>
    </row>
    <row r="275" spans="1:87" outlineLevel="1" x14ac:dyDescent="0.3">
      <c r="A275" s="17" t="s">
        <v>368</v>
      </c>
      <c r="B275" s="107" t="s">
        <v>382</v>
      </c>
      <c r="C275"/>
      <c r="E275" s="17">
        <v>266</v>
      </c>
      <c r="F275" s="57" t="s">
        <v>383</v>
      </c>
      <c r="G275" s="158">
        <f>_xll.DBRW(pStaging,G$1,$F$6,"all depts",$B275,$F$1,G$3,$A275,"AGM_Import_Closing","Local Currency Value")</f>
        <v>0</v>
      </c>
      <c r="H275" s="158">
        <f>_xll.DBRW(pStaging,H$1,$F$6,"all depts",$B275,$F$1,H$3,$A275,"AGM_Import_Closing","Local Currency Value")</f>
        <v>0</v>
      </c>
      <c r="I275" s="158">
        <f>_xll.DBRW(pStaging,I$1,$F$6,"all depts",$B275,$F$1,I$3,$A275,"AGM_Import_Closing","Local Currency Value")</f>
        <v>0</v>
      </c>
      <c r="J275" s="156"/>
      <c r="K275" s="157">
        <f>_xll.DBRW(pStaging,K$1,$F$6,"all depts",$B275,$F$1,K$3,$A275,"AGM_Import_Closing","Local Currency Value")</f>
        <v>0</v>
      </c>
      <c r="L275" s="158"/>
      <c r="M275" s="158">
        <f>_xll.DBRW(pStaging,M$1,$F$6,"all depts",$B275,$F$1,M$3,$A275,"AGM_Import_Closing","Local Currency Value")</f>
        <v>0</v>
      </c>
      <c r="N275" s="158"/>
      <c r="O275" s="158"/>
      <c r="P275" s="158">
        <f t="shared" si="375"/>
        <v>0</v>
      </c>
      <c r="Q275" s="158"/>
      <c r="R275" s="158">
        <f t="shared" si="376"/>
        <v>0</v>
      </c>
      <c r="S275" s="158"/>
      <c r="T275" s="158"/>
      <c r="U275" s="158"/>
      <c r="V275" s="159">
        <f>_xll.DBRW(pStaging,V$1,$F$6,"all depts",$B275,$F$1,V$3,$A275,"AGM_Import_Closing","Local Currency Value")</f>
        <v>0</v>
      </c>
      <c r="W275" s="159">
        <f>_xll.DBRW(pStaging,W$1,$F$6,"all depts",$B275,$F$1,W$3,$A275,"AGM_Import_Closing","Local Currency Value")</f>
        <v>0</v>
      </c>
      <c r="X275" s="159">
        <f>_xll.DBRW(pStaging,X$1,$F$6,"all depts",$B275,$F$1,X$3,$A275,"AGM_Import_Closing","Local Currency Value")</f>
        <v>0</v>
      </c>
      <c r="Y275" s="159">
        <f>_xll.DBRW(pStaging,Y$1,$F$6,"all depts",$B275,$F$1,Y$3,$A275,"AGM_Import_Closing","Local Currency Value")</f>
        <v>0</v>
      </c>
      <c r="Z275" s="159">
        <f>_xll.DBRW(pStaging,Z$1,$F$6,"all depts",$B275,$F$1,Z$3,$A275,"AGM_Import_Closing","Local Currency Value")</f>
        <v>0</v>
      </c>
      <c r="AA275" s="159">
        <f>_xll.DBRW(pStaging,AA$1,$F$6,"all depts",$B275,$F$1,AA$3,$A275,"AGM_Import_Closing","Local Currency Value")</f>
        <v>0</v>
      </c>
      <c r="AB275" s="159">
        <f>_xll.DBRW(pStaging,AB$1,$F$6,"all depts",$B275,$F$1,AB$3,$A275,"AGM_Import_Closing","Local Currency Value")</f>
        <v>0</v>
      </c>
      <c r="AC275" s="159">
        <f>_xll.DBRW(pStaging,AC$1,$F$6,"all depts",$B275,$F$1,AC$3,$A275,"AGM_Import_Closing","Local Currency Value")</f>
        <v>0</v>
      </c>
      <c r="AD275" s="159">
        <f>_xll.DBRW(pStaging,AD$1,$F$6,"all depts",$B275,$F$1,AD$3,$A275,"AGM_Import_Closing","Local Currency Value")</f>
        <v>0</v>
      </c>
      <c r="AE275" s="159">
        <f>_xll.DBRW(pStaging,AE$1,$F$6,"all depts",$B275,$F$1,AE$3,$A275,"AGM_Import_Closing","Local Currency Value")</f>
        <v>0</v>
      </c>
      <c r="AF275" s="159">
        <f>_xll.DBRW(pStaging,AF$1,$F$6,"all depts",$B275,$F$1,AF$3,$A275,"AGM_Import_Closing","Local Currency Value")</f>
        <v>0</v>
      </c>
      <c r="AG275" s="159">
        <f>_xll.DBRW(pStaging,AG$1,$F$6,"all depts",$B275,$F$1,AG$3,$A275,"AGM_Import_Closing","Local Currency Value")</f>
        <v>0</v>
      </c>
      <c r="AH275" s="158"/>
      <c r="AI275" s="158"/>
      <c r="AJ275" s="158"/>
      <c r="AK275" s="158"/>
      <c r="AL275" s="158"/>
      <c r="AM275" s="158"/>
      <c r="AN275" s="158"/>
      <c r="AO275" s="159">
        <f>_xll.DBRW(pStaging,AO$1,$F$6,"all depts",$B275,$F$1,AO$3,$A275,"AGM_Import_Closing","Local Currency Value")</f>
        <v>0</v>
      </c>
      <c r="AP275" s="159">
        <f>_xll.DBRW(pStaging,AP$1,$F$6,"all depts",$B275,$F$1,AP$3,$A275,"AGM_Import_Closing","Local Currency Value")</f>
        <v>0</v>
      </c>
      <c r="AQ275" s="159">
        <f>_xll.DBRW(pStaging,AQ$1,$F$6,"all depts",$B275,$F$1,AQ$3,$A275,"AGM_Import_Closing","Local Currency Value")</f>
        <v>0</v>
      </c>
      <c r="AR275" s="159">
        <f>_xll.DBRW(pStaging,AR$1,$F$6,"all depts",$B275,$F$1,AR$3,$A275,"AGM_Import_Closing","Local Currency Value")</f>
        <v>0</v>
      </c>
      <c r="AS275" s="159">
        <f>_xll.DBRW(pStaging,AS$1,$F$6,"all depts",$B275,$F$1,AS$3,$A275,"AGM_Import_Closing","Local Currency Value")</f>
        <v>0</v>
      </c>
      <c r="AT275" s="159">
        <f>_xll.DBRW(pStaging,AT$1,$F$6,"all depts",$B275,$F$1,AT$3,$A275,"AGM_Import_Closing","Local Currency Value")</f>
        <v>0</v>
      </c>
      <c r="AU275" s="159">
        <f>_xll.DBRW(pStaging,AU$1,$F$6,"all depts",$B275,$F$1,AU$3,$A275,"AGM_Import_Closing","Local Currency Value")</f>
        <v>0</v>
      </c>
      <c r="AV275" s="159">
        <f>_xll.DBRW(pStaging,AV$1,$F$6,"all depts",$B275,$F$1,AV$3,$A275,"AGM_Import_Closing","Local Currency Value")</f>
        <v>0</v>
      </c>
      <c r="AW275" s="159">
        <f>_xll.DBRW(pStaging,AW$1,$F$6,"all depts",$B275,$F$1,AW$3,$A275,"AGM_Import_Closing","Local Currency Value")</f>
        <v>0</v>
      </c>
      <c r="AX275" s="159">
        <f>_xll.DBRW(pStaging,AX$1,$F$6,"all depts",$B275,$F$1,AX$3,$A275,"AGM_Import_Closing","Local Currency Value")</f>
        <v>0</v>
      </c>
      <c r="AY275" s="159">
        <f>_xll.DBRW(pStaging,AY$1,$F$6,"all depts",$B275,$F$1,AY$3,$A275,"AGM_Import_Closing","Local Currency Value")</f>
        <v>0</v>
      </c>
      <c r="AZ275" s="159">
        <f>_xll.DBRW(pStaging,AZ$1,$F$6,"all depts",$B275,$F$1,AZ$3,$A275,"AGM_Import_Closing","Local Currency Value")</f>
        <v>0</v>
      </c>
      <c r="BA275" s="158"/>
      <c r="BB275" s="119">
        <f t="shared" si="371"/>
        <v>0</v>
      </c>
      <c r="BC275" s="119">
        <f t="shared" si="372"/>
        <v>0</v>
      </c>
      <c r="BD275" s="119">
        <f t="shared" si="373"/>
        <v>0</v>
      </c>
      <c r="BE275" s="119">
        <f t="shared" si="374"/>
        <v>0</v>
      </c>
      <c r="BF275" s="166">
        <f t="shared" si="377"/>
        <v>0</v>
      </c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5"/>
      <c r="BQ275" s="110"/>
      <c r="BR275" s="110"/>
      <c r="BS275" s="110"/>
      <c r="BT275" s="110"/>
      <c r="BU275" s="110"/>
      <c r="BV275" s="115"/>
      <c r="BW275" s="110"/>
      <c r="BX275" s="110"/>
      <c r="BY275" s="110"/>
      <c r="BZ275" s="110"/>
      <c r="CA275" s="110"/>
      <c r="CB275" s="110"/>
      <c r="CC275" s="110"/>
      <c r="CD275" s="110"/>
      <c r="CI275"/>
    </row>
    <row r="276" spans="1:87" outlineLevel="1" x14ac:dyDescent="0.3">
      <c r="A276" s="17" t="s">
        <v>368</v>
      </c>
      <c r="B276" s="107" t="s">
        <v>337</v>
      </c>
      <c r="C276"/>
      <c r="E276" s="17">
        <v>267</v>
      </c>
      <c r="F276" s="57" t="s">
        <v>384</v>
      </c>
      <c r="G276" s="158">
        <f>_xll.DBRW(pStaging,G$1,$F$6,"all depts",$B276,$F$1,G$3,$A276,"AGM_Import_Closing","Local Currency Value")</f>
        <v>0</v>
      </c>
      <c r="H276" s="158">
        <f>_xll.DBRW(pStaging,H$1,$F$6,"all depts",$B276,$F$1,H$3,$A276,"AGM_Import_Closing","Local Currency Value")</f>
        <v>0</v>
      </c>
      <c r="I276" s="158">
        <f>_xll.DBRW(pStaging,I$1,$F$6,"all depts",$B276,$F$1,I$3,$A276,"AGM_Import_Closing","Local Currency Value")</f>
        <v>0</v>
      </c>
      <c r="J276" s="156"/>
      <c r="K276" s="157">
        <f>_xll.DBRW(pStaging,K$1,$F$6,"all depts",$B276,$F$1,K$3,$A276,"AGM_Import_Closing","Local Currency Value")</f>
        <v>0</v>
      </c>
      <c r="L276" s="158"/>
      <c r="M276" s="158">
        <f>_xll.DBRW(pStaging,M$1,$F$6,"all depts",$B276,$F$1,M$3,$A276,"AGM_Import_Closing","Local Currency Value")</f>
        <v>0</v>
      </c>
      <c r="N276" s="158"/>
      <c r="O276" s="158"/>
      <c r="P276" s="158">
        <f t="shared" si="375"/>
        <v>0</v>
      </c>
      <c r="Q276" s="158"/>
      <c r="R276" s="158">
        <f t="shared" si="376"/>
        <v>0</v>
      </c>
      <c r="S276" s="158"/>
      <c r="T276" s="158"/>
      <c r="U276" s="158"/>
      <c r="V276" s="159">
        <f>_xll.DBRW(pStaging,V$1,$F$6,"all depts",$B276,$F$1,V$3,$A276,"AGM_Import_Closing","Local Currency Value")</f>
        <v>0</v>
      </c>
      <c r="W276" s="159">
        <f>_xll.DBRW(pStaging,W$1,$F$6,"all depts",$B276,$F$1,W$3,$A276,"AGM_Import_Closing","Local Currency Value")</f>
        <v>0</v>
      </c>
      <c r="X276" s="159">
        <f>_xll.DBRW(pStaging,X$1,$F$6,"all depts",$B276,$F$1,X$3,$A276,"AGM_Import_Closing","Local Currency Value")</f>
        <v>0</v>
      </c>
      <c r="Y276" s="159">
        <f>_xll.DBRW(pStaging,Y$1,$F$6,"all depts",$B276,$F$1,Y$3,$A276,"AGM_Import_Closing","Local Currency Value")</f>
        <v>0</v>
      </c>
      <c r="Z276" s="159">
        <f>_xll.DBRW(pStaging,Z$1,$F$6,"all depts",$B276,$F$1,Z$3,$A276,"AGM_Import_Closing","Local Currency Value")</f>
        <v>0</v>
      </c>
      <c r="AA276" s="159">
        <f>_xll.DBRW(pStaging,AA$1,$F$6,"all depts",$B276,$F$1,AA$3,$A276,"AGM_Import_Closing","Local Currency Value")</f>
        <v>0</v>
      </c>
      <c r="AB276" s="159">
        <f>_xll.DBRW(pStaging,AB$1,$F$6,"all depts",$B276,$F$1,AB$3,$A276,"AGM_Import_Closing","Local Currency Value")</f>
        <v>0</v>
      </c>
      <c r="AC276" s="159">
        <f>_xll.DBRW(pStaging,AC$1,$F$6,"all depts",$B276,$F$1,AC$3,$A276,"AGM_Import_Closing","Local Currency Value")</f>
        <v>0</v>
      </c>
      <c r="AD276" s="159">
        <f>_xll.DBRW(pStaging,AD$1,$F$6,"all depts",$B276,$F$1,AD$3,$A276,"AGM_Import_Closing","Local Currency Value")</f>
        <v>0</v>
      </c>
      <c r="AE276" s="159">
        <f>_xll.DBRW(pStaging,AE$1,$F$6,"all depts",$B276,$F$1,AE$3,$A276,"AGM_Import_Closing","Local Currency Value")</f>
        <v>0</v>
      </c>
      <c r="AF276" s="159">
        <f>_xll.DBRW(pStaging,AF$1,$F$6,"all depts",$B276,$F$1,AF$3,$A276,"AGM_Import_Closing","Local Currency Value")</f>
        <v>0</v>
      </c>
      <c r="AG276" s="159">
        <f>_xll.DBRW(pStaging,AG$1,$F$6,"all depts",$B276,$F$1,AG$3,$A276,"AGM_Import_Closing","Local Currency Value")</f>
        <v>0</v>
      </c>
      <c r="AH276" s="158"/>
      <c r="AI276" s="158"/>
      <c r="AJ276" s="158"/>
      <c r="AK276" s="158"/>
      <c r="AL276" s="158"/>
      <c r="AM276" s="158"/>
      <c r="AN276" s="158"/>
      <c r="AO276" s="159">
        <f>_xll.DBRW(pStaging,AO$1,$F$6,"all depts",$B276,$F$1,AO$3,$A276,"AGM_Import_Closing","Local Currency Value")</f>
        <v>0</v>
      </c>
      <c r="AP276" s="159">
        <f>_xll.DBRW(pStaging,AP$1,$F$6,"all depts",$B276,$F$1,AP$3,$A276,"AGM_Import_Closing","Local Currency Value")</f>
        <v>0</v>
      </c>
      <c r="AQ276" s="159">
        <f>_xll.DBRW(pStaging,AQ$1,$F$6,"all depts",$B276,$F$1,AQ$3,$A276,"AGM_Import_Closing","Local Currency Value")</f>
        <v>0</v>
      </c>
      <c r="AR276" s="159">
        <f>_xll.DBRW(pStaging,AR$1,$F$6,"all depts",$B276,$F$1,AR$3,$A276,"AGM_Import_Closing","Local Currency Value")</f>
        <v>0</v>
      </c>
      <c r="AS276" s="159">
        <f>_xll.DBRW(pStaging,AS$1,$F$6,"all depts",$B276,$F$1,AS$3,$A276,"AGM_Import_Closing","Local Currency Value")</f>
        <v>0</v>
      </c>
      <c r="AT276" s="159">
        <f>_xll.DBRW(pStaging,AT$1,$F$6,"all depts",$B276,$F$1,AT$3,$A276,"AGM_Import_Closing","Local Currency Value")</f>
        <v>0</v>
      </c>
      <c r="AU276" s="159">
        <f>_xll.DBRW(pStaging,AU$1,$F$6,"all depts",$B276,$F$1,AU$3,$A276,"AGM_Import_Closing","Local Currency Value")</f>
        <v>0</v>
      </c>
      <c r="AV276" s="159">
        <f>_xll.DBRW(pStaging,AV$1,$F$6,"all depts",$B276,$F$1,AV$3,$A276,"AGM_Import_Closing","Local Currency Value")</f>
        <v>0</v>
      </c>
      <c r="AW276" s="159">
        <f>_xll.DBRW(pStaging,AW$1,$F$6,"all depts",$B276,$F$1,AW$3,$A276,"AGM_Import_Closing","Local Currency Value")</f>
        <v>0</v>
      </c>
      <c r="AX276" s="159">
        <f>_xll.DBRW(pStaging,AX$1,$F$6,"all depts",$B276,$F$1,AX$3,$A276,"AGM_Import_Closing","Local Currency Value")</f>
        <v>0</v>
      </c>
      <c r="AY276" s="159">
        <f>_xll.DBRW(pStaging,AY$1,$F$6,"all depts",$B276,$F$1,AY$3,$A276,"AGM_Import_Closing","Local Currency Value")</f>
        <v>0</v>
      </c>
      <c r="AZ276" s="159">
        <f>_xll.DBRW(pStaging,AZ$1,$F$6,"all depts",$B276,$F$1,AZ$3,$A276,"AGM_Import_Closing","Local Currency Value")</f>
        <v>0</v>
      </c>
      <c r="BA276" s="158"/>
      <c r="BB276" s="119">
        <f t="shared" si="371"/>
        <v>0</v>
      </c>
      <c r="BC276" s="119">
        <f t="shared" si="372"/>
        <v>0</v>
      </c>
      <c r="BD276" s="119">
        <f t="shared" si="373"/>
        <v>0</v>
      </c>
      <c r="BE276" s="119">
        <f t="shared" si="374"/>
        <v>0</v>
      </c>
      <c r="BF276" s="166">
        <f t="shared" si="377"/>
        <v>0</v>
      </c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5"/>
      <c r="BQ276" s="110"/>
      <c r="BR276" s="110"/>
      <c r="BS276" s="110"/>
      <c r="BT276" s="110"/>
      <c r="BU276" s="110"/>
      <c r="BV276" s="115"/>
      <c r="BW276" s="110"/>
      <c r="BX276" s="110"/>
      <c r="BY276" s="110"/>
      <c r="BZ276" s="110"/>
      <c r="CA276" s="110"/>
      <c r="CB276" s="110"/>
      <c r="CC276" s="110"/>
      <c r="CD276" s="110"/>
      <c r="CI276"/>
    </row>
    <row r="277" spans="1:87" outlineLevel="1" x14ac:dyDescent="0.3">
      <c r="A277" s="17" t="s">
        <v>368</v>
      </c>
      <c r="B277" s="107" t="s">
        <v>385</v>
      </c>
      <c r="C277"/>
      <c r="E277" s="17">
        <v>268</v>
      </c>
      <c r="F277" s="57" t="s">
        <v>386</v>
      </c>
      <c r="G277" s="158">
        <f>_xll.DBRW(pStaging,G$1,$F$6,"all depts",$B277,$F$1,G$3,$A277,"AGM_Import_Closing","Local Currency Value")</f>
        <v>0</v>
      </c>
      <c r="H277" s="158">
        <f>_xll.DBRW(pStaging,H$1,$F$6,"all depts",$B277,$F$1,H$3,$A277,"AGM_Import_Closing","Local Currency Value")</f>
        <v>0</v>
      </c>
      <c r="I277" s="158">
        <f>_xll.DBRW(pStaging,I$1,$F$6,"all depts",$B277,$F$1,I$3,$A277,"AGM_Import_Closing","Local Currency Value")</f>
        <v>0</v>
      </c>
      <c r="J277" s="156"/>
      <c r="K277" s="157">
        <f>_xll.DBRW(pStaging,K$1,$F$6,"all depts",$B277,$F$1,K$3,$A277,"AGM_Import_Closing","Local Currency Value")</f>
        <v>0</v>
      </c>
      <c r="L277" s="158"/>
      <c r="M277" s="158">
        <f>_xll.DBRW(pStaging,M$1,$F$6,"all depts",$B277,$F$1,M$3,$A277,"AGM_Import_Closing","Local Currency Value")</f>
        <v>0</v>
      </c>
      <c r="N277" s="158"/>
      <c r="O277" s="158"/>
      <c r="P277" s="158">
        <f t="shared" si="375"/>
        <v>0</v>
      </c>
      <c r="Q277" s="158"/>
      <c r="R277" s="158">
        <f t="shared" si="376"/>
        <v>0</v>
      </c>
      <c r="S277" s="158"/>
      <c r="T277" s="158"/>
      <c r="U277" s="158"/>
      <c r="V277" s="159">
        <f>_xll.DBRW(pStaging,V$1,$F$6,"all depts",$B277,$F$1,V$3,$A277,"AGM_Import_Closing","Local Currency Value")</f>
        <v>0</v>
      </c>
      <c r="W277" s="159">
        <f>_xll.DBRW(pStaging,W$1,$F$6,"all depts",$B277,$F$1,W$3,$A277,"AGM_Import_Closing","Local Currency Value")</f>
        <v>0</v>
      </c>
      <c r="X277" s="159">
        <f>_xll.DBRW(pStaging,X$1,$F$6,"all depts",$B277,$F$1,X$3,$A277,"AGM_Import_Closing","Local Currency Value")</f>
        <v>0</v>
      </c>
      <c r="Y277" s="159">
        <f>_xll.DBRW(pStaging,Y$1,$F$6,"all depts",$B277,$F$1,Y$3,$A277,"AGM_Import_Closing","Local Currency Value")</f>
        <v>0</v>
      </c>
      <c r="Z277" s="159">
        <f>_xll.DBRW(pStaging,Z$1,$F$6,"all depts",$B277,$F$1,Z$3,$A277,"AGM_Import_Closing","Local Currency Value")</f>
        <v>0</v>
      </c>
      <c r="AA277" s="159">
        <f>_xll.DBRW(pStaging,AA$1,$F$6,"all depts",$B277,$F$1,AA$3,$A277,"AGM_Import_Closing","Local Currency Value")</f>
        <v>0</v>
      </c>
      <c r="AB277" s="159">
        <f>_xll.DBRW(pStaging,AB$1,$F$6,"all depts",$B277,$F$1,AB$3,$A277,"AGM_Import_Closing","Local Currency Value")</f>
        <v>0</v>
      </c>
      <c r="AC277" s="159">
        <f>_xll.DBRW(pStaging,AC$1,$F$6,"all depts",$B277,$F$1,AC$3,$A277,"AGM_Import_Closing","Local Currency Value")</f>
        <v>0</v>
      </c>
      <c r="AD277" s="159">
        <f>_xll.DBRW(pStaging,AD$1,$F$6,"all depts",$B277,$F$1,AD$3,$A277,"AGM_Import_Closing","Local Currency Value")</f>
        <v>0</v>
      </c>
      <c r="AE277" s="159">
        <f>_xll.DBRW(pStaging,AE$1,$F$6,"all depts",$B277,$F$1,AE$3,$A277,"AGM_Import_Closing","Local Currency Value")</f>
        <v>0</v>
      </c>
      <c r="AF277" s="159">
        <f>_xll.DBRW(pStaging,AF$1,$F$6,"all depts",$B277,$F$1,AF$3,$A277,"AGM_Import_Closing","Local Currency Value")</f>
        <v>0</v>
      </c>
      <c r="AG277" s="159">
        <f>_xll.DBRW(pStaging,AG$1,$F$6,"all depts",$B277,$F$1,AG$3,$A277,"AGM_Import_Closing","Local Currency Value")</f>
        <v>0</v>
      </c>
      <c r="AH277" s="158"/>
      <c r="AI277" s="158"/>
      <c r="AJ277" s="158"/>
      <c r="AK277" s="158"/>
      <c r="AL277" s="158"/>
      <c r="AM277" s="158"/>
      <c r="AN277" s="158"/>
      <c r="AO277" s="159">
        <f>_xll.DBRW(pStaging,AO$1,$F$6,"all depts",$B277,$F$1,AO$3,$A277,"AGM_Import_Closing","Local Currency Value")</f>
        <v>0</v>
      </c>
      <c r="AP277" s="159">
        <f>_xll.DBRW(pStaging,AP$1,$F$6,"all depts",$B277,$F$1,AP$3,$A277,"AGM_Import_Closing","Local Currency Value")</f>
        <v>0</v>
      </c>
      <c r="AQ277" s="159">
        <f>_xll.DBRW(pStaging,AQ$1,$F$6,"all depts",$B277,$F$1,AQ$3,$A277,"AGM_Import_Closing","Local Currency Value")</f>
        <v>0</v>
      </c>
      <c r="AR277" s="159">
        <f>_xll.DBRW(pStaging,AR$1,$F$6,"all depts",$B277,$F$1,AR$3,$A277,"AGM_Import_Closing","Local Currency Value")</f>
        <v>0</v>
      </c>
      <c r="AS277" s="159">
        <f>_xll.DBRW(pStaging,AS$1,$F$6,"all depts",$B277,$F$1,AS$3,$A277,"AGM_Import_Closing","Local Currency Value")</f>
        <v>0</v>
      </c>
      <c r="AT277" s="159">
        <f>_xll.DBRW(pStaging,AT$1,$F$6,"all depts",$B277,$F$1,AT$3,$A277,"AGM_Import_Closing","Local Currency Value")</f>
        <v>0</v>
      </c>
      <c r="AU277" s="159">
        <f>_xll.DBRW(pStaging,AU$1,$F$6,"all depts",$B277,$F$1,AU$3,$A277,"AGM_Import_Closing","Local Currency Value")</f>
        <v>0</v>
      </c>
      <c r="AV277" s="159">
        <f>_xll.DBRW(pStaging,AV$1,$F$6,"all depts",$B277,$F$1,AV$3,$A277,"AGM_Import_Closing","Local Currency Value")</f>
        <v>0</v>
      </c>
      <c r="AW277" s="159">
        <f>_xll.DBRW(pStaging,AW$1,$F$6,"all depts",$B277,$F$1,AW$3,$A277,"AGM_Import_Closing","Local Currency Value")</f>
        <v>0</v>
      </c>
      <c r="AX277" s="159">
        <f>_xll.DBRW(pStaging,AX$1,$F$6,"all depts",$B277,$F$1,AX$3,$A277,"AGM_Import_Closing","Local Currency Value")</f>
        <v>0</v>
      </c>
      <c r="AY277" s="159">
        <f>_xll.DBRW(pStaging,AY$1,$F$6,"all depts",$B277,$F$1,AY$3,$A277,"AGM_Import_Closing","Local Currency Value")</f>
        <v>0</v>
      </c>
      <c r="AZ277" s="159">
        <f>_xll.DBRW(pStaging,AZ$1,$F$6,"all depts",$B277,$F$1,AZ$3,$A277,"AGM_Import_Closing","Local Currency Value")</f>
        <v>0</v>
      </c>
      <c r="BA277" s="158"/>
      <c r="BB277" s="119">
        <f t="shared" si="371"/>
        <v>0</v>
      </c>
      <c r="BC277" s="119">
        <f t="shared" si="372"/>
        <v>0</v>
      </c>
      <c r="BD277" s="119">
        <f t="shared" si="373"/>
        <v>0</v>
      </c>
      <c r="BE277" s="119">
        <f t="shared" si="374"/>
        <v>0</v>
      </c>
      <c r="BF277" s="166">
        <f t="shared" si="377"/>
        <v>0</v>
      </c>
      <c r="BG277" s="110"/>
      <c r="BH277" s="110"/>
      <c r="BI277" s="110"/>
      <c r="BJ277" s="110"/>
      <c r="BK277" s="110"/>
      <c r="BL277" s="110"/>
      <c r="BM277" s="110"/>
      <c r="BN277" s="110"/>
      <c r="BO277" s="110"/>
      <c r="BP277" s="115"/>
      <c r="BQ277" s="110"/>
      <c r="BR277" s="110"/>
      <c r="BS277" s="110"/>
      <c r="BT277" s="110"/>
      <c r="BU277" s="110"/>
      <c r="BV277" s="115"/>
      <c r="BW277" s="110"/>
      <c r="BX277" s="110"/>
      <c r="BY277" s="110"/>
      <c r="BZ277" s="110"/>
      <c r="CA277" s="110"/>
      <c r="CB277" s="110"/>
      <c r="CC277" s="110"/>
      <c r="CD277" s="110"/>
      <c r="CI277"/>
    </row>
    <row r="278" spans="1:87" outlineLevel="1" x14ac:dyDescent="0.3">
      <c r="A278" s="17" t="s">
        <v>368</v>
      </c>
      <c r="B278" s="107" t="s">
        <v>349</v>
      </c>
      <c r="C278"/>
      <c r="E278" s="17">
        <v>269</v>
      </c>
      <c r="F278" s="57" t="s">
        <v>387</v>
      </c>
      <c r="G278" s="158">
        <f>_xll.DBRW(pStaging,G$1,$F$6,"all depts",$B278,$F$1,G$3,$A278,"AGM_Import_Closing","Local Currency Value")</f>
        <v>0</v>
      </c>
      <c r="H278" s="158">
        <f>_xll.DBRW(pStaging,H$1,$F$6,"all depts",$B278,$F$1,H$3,$A278,"AGM_Import_Closing","Local Currency Value")</f>
        <v>0</v>
      </c>
      <c r="I278" s="158">
        <f>_xll.DBRW(pStaging,I$1,$F$6,"all depts",$B278,$F$1,I$3,$A278,"AGM_Import_Closing","Local Currency Value")</f>
        <v>0</v>
      </c>
      <c r="J278" s="156"/>
      <c r="K278" s="157">
        <f>_xll.DBRW(pStaging,K$1,$F$6,"all depts",$B278,$F$1,K$3,$A278,"AGM_Import_Closing","Local Currency Value")</f>
        <v>0</v>
      </c>
      <c r="L278" s="158"/>
      <c r="M278" s="158">
        <f>_xll.DBRW(pStaging,M$1,$F$6,"all depts",$B278,$F$1,M$3,$A278,"AGM_Import_Closing","Local Currency Value")</f>
        <v>0</v>
      </c>
      <c r="N278" s="158"/>
      <c r="O278" s="158"/>
      <c r="P278" s="158">
        <f t="shared" si="375"/>
        <v>0</v>
      </c>
      <c r="Q278" s="158"/>
      <c r="R278" s="158">
        <f t="shared" si="376"/>
        <v>0</v>
      </c>
      <c r="S278" s="158"/>
      <c r="T278" s="158"/>
      <c r="U278" s="158"/>
      <c r="V278" s="159">
        <f>_xll.DBRW(pStaging,V$1,$F$6,"all depts",$B278,$F$1,V$3,$A278,"AGM_Import_Closing","Local Currency Value")</f>
        <v>0</v>
      </c>
      <c r="W278" s="159">
        <f>_xll.DBRW(pStaging,W$1,$F$6,"all depts",$B278,$F$1,W$3,$A278,"AGM_Import_Closing","Local Currency Value")</f>
        <v>0</v>
      </c>
      <c r="X278" s="159">
        <f>_xll.DBRW(pStaging,X$1,$F$6,"all depts",$B278,$F$1,X$3,$A278,"AGM_Import_Closing","Local Currency Value")</f>
        <v>0</v>
      </c>
      <c r="Y278" s="159">
        <f>_xll.DBRW(pStaging,Y$1,$F$6,"all depts",$B278,$F$1,Y$3,$A278,"AGM_Import_Closing","Local Currency Value")</f>
        <v>0</v>
      </c>
      <c r="Z278" s="159">
        <f>_xll.DBRW(pStaging,Z$1,$F$6,"all depts",$B278,$F$1,Z$3,$A278,"AGM_Import_Closing","Local Currency Value")</f>
        <v>0</v>
      </c>
      <c r="AA278" s="159">
        <f>_xll.DBRW(pStaging,AA$1,$F$6,"all depts",$B278,$F$1,AA$3,$A278,"AGM_Import_Closing","Local Currency Value")</f>
        <v>0</v>
      </c>
      <c r="AB278" s="159">
        <f>_xll.DBRW(pStaging,AB$1,$F$6,"all depts",$B278,$F$1,AB$3,$A278,"AGM_Import_Closing","Local Currency Value")</f>
        <v>0</v>
      </c>
      <c r="AC278" s="159">
        <f>_xll.DBRW(pStaging,AC$1,$F$6,"all depts",$B278,$F$1,AC$3,$A278,"AGM_Import_Closing","Local Currency Value")</f>
        <v>0</v>
      </c>
      <c r="AD278" s="159">
        <f>_xll.DBRW(pStaging,AD$1,$F$6,"all depts",$B278,$F$1,AD$3,$A278,"AGM_Import_Closing","Local Currency Value")</f>
        <v>0</v>
      </c>
      <c r="AE278" s="159">
        <f>_xll.DBRW(pStaging,AE$1,$F$6,"all depts",$B278,$F$1,AE$3,$A278,"AGM_Import_Closing","Local Currency Value")</f>
        <v>0</v>
      </c>
      <c r="AF278" s="159">
        <f>_xll.DBRW(pStaging,AF$1,$F$6,"all depts",$B278,$F$1,AF$3,$A278,"AGM_Import_Closing","Local Currency Value")</f>
        <v>0</v>
      </c>
      <c r="AG278" s="159">
        <f>_xll.DBRW(pStaging,AG$1,$F$6,"all depts",$B278,$F$1,AG$3,$A278,"AGM_Import_Closing","Local Currency Value")</f>
        <v>0</v>
      </c>
      <c r="AH278" s="158"/>
      <c r="AI278" s="158"/>
      <c r="AJ278" s="158"/>
      <c r="AK278" s="158"/>
      <c r="AL278" s="158"/>
      <c r="AM278" s="158"/>
      <c r="AN278" s="158"/>
      <c r="AO278" s="159">
        <f>_xll.DBRW(pStaging,AO$1,$F$6,"all depts",$B278,$F$1,AO$3,$A278,"AGM_Import_Closing","Local Currency Value")</f>
        <v>0</v>
      </c>
      <c r="AP278" s="159">
        <f>_xll.DBRW(pStaging,AP$1,$F$6,"all depts",$B278,$F$1,AP$3,$A278,"AGM_Import_Closing","Local Currency Value")</f>
        <v>0</v>
      </c>
      <c r="AQ278" s="159">
        <f>_xll.DBRW(pStaging,AQ$1,$F$6,"all depts",$B278,$F$1,AQ$3,$A278,"AGM_Import_Closing","Local Currency Value")</f>
        <v>0</v>
      </c>
      <c r="AR278" s="159">
        <f>_xll.DBRW(pStaging,AR$1,$F$6,"all depts",$B278,$F$1,AR$3,$A278,"AGM_Import_Closing","Local Currency Value")</f>
        <v>0</v>
      </c>
      <c r="AS278" s="159">
        <f>_xll.DBRW(pStaging,AS$1,$F$6,"all depts",$B278,$F$1,AS$3,$A278,"AGM_Import_Closing","Local Currency Value")</f>
        <v>0</v>
      </c>
      <c r="AT278" s="159">
        <f>_xll.DBRW(pStaging,AT$1,$F$6,"all depts",$B278,$F$1,AT$3,$A278,"AGM_Import_Closing","Local Currency Value")</f>
        <v>0</v>
      </c>
      <c r="AU278" s="159">
        <f>_xll.DBRW(pStaging,AU$1,$F$6,"all depts",$B278,$F$1,AU$3,$A278,"AGM_Import_Closing","Local Currency Value")</f>
        <v>0</v>
      </c>
      <c r="AV278" s="159">
        <f>_xll.DBRW(pStaging,AV$1,$F$6,"all depts",$B278,$F$1,AV$3,$A278,"AGM_Import_Closing","Local Currency Value")</f>
        <v>0</v>
      </c>
      <c r="AW278" s="159">
        <f>_xll.DBRW(pStaging,AW$1,$F$6,"all depts",$B278,$F$1,AW$3,$A278,"AGM_Import_Closing","Local Currency Value")</f>
        <v>0</v>
      </c>
      <c r="AX278" s="159">
        <f>_xll.DBRW(pStaging,AX$1,$F$6,"all depts",$B278,$F$1,AX$3,$A278,"AGM_Import_Closing","Local Currency Value")</f>
        <v>0</v>
      </c>
      <c r="AY278" s="159">
        <f>_xll.DBRW(pStaging,AY$1,$F$6,"all depts",$B278,$F$1,AY$3,$A278,"AGM_Import_Closing","Local Currency Value")</f>
        <v>0</v>
      </c>
      <c r="AZ278" s="159">
        <f>_xll.DBRW(pStaging,AZ$1,$F$6,"all depts",$B278,$F$1,AZ$3,$A278,"AGM_Import_Closing","Local Currency Value")</f>
        <v>0</v>
      </c>
      <c r="BA278" s="158"/>
      <c r="BB278" s="119">
        <f t="shared" si="371"/>
        <v>0</v>
      </c>
      <c r="BC278" s="119">
        <f t="shared" si="372"/>
        <v>0</v>
      </c>
      <c r="BD278" s="119">
        <f t="shared" si="373"/>
        <v>0</v>
      </c>
      <c r="BE278" s="119">
        <f t="shared" si="374"/>
        <v>0</v>
      </c>
      <c r="BF278" s="166">
        <f t="shared" si="377"/>
        <v>0</v>
      </c>
      <c r="BG278" s="110"/>
      <c r="BH278" s="110"/>
      <c r="BI278" s="110"/>
      <c r="BJ278" s="110"/>
      <c r="BK278" s="110"/>
      <c r="BL278" s="110"/>
      <c r="BM278" s="110"/>
      <c r="BN278" s="110"/>
      <c r="BO278" s="110"/>
      <c r="BP278" s="115"/>
      <c r="BQ278" s="110"/>
      <c r="BR278" s="110"/>
      <c r="BS278" s="110"/>
      <c r="BT278" s="110"/>
      <c r="BU278" s="110"/>
      <c r="BV278" s="115"/>
      <c r="BW278" s="110"/>
      <c r="BX278" s="110"/>
      <c r="BY278" s="110"/>
      <c r="BZ278" s="110"/>
      <c r="CA278" s="110"/>
      <c r="CB278" s="110"/>
      <c r="CC278" s="110"/>
      <c r="CD278" s="110"/>
      <c r="CI278"/>
    </row>
    <row r="279" spans="1:87" outlineLevel="1" x14ac:dyDescent="0.3">
      <c r="A279" s="17" t="s">
        <v>368</v>
      </c>
      <c r="B279" s="107" t="s">
        <v>388</v>
      </c>
      <c r="C279"/>
      <c r="E279" s="17">
        <v>270</v>
      </c>
      <c r="F279" s="57" t="s">
        <v>389</v>
      </c>
      <c r="G279" s="158">
        <f>_xll.DBRW(pStaging,G$1,$F$6,"all depts",$B279,$F$1,G$3,$A279,"AGM_Import_Closing","Local Currency Value")</f>
        <v>0</v>
      </c>
      <c r="H279" s="158">
        <f>_xll.DBRW(pStaging,H$1,$F$6,"all depts",$B279,$F$1,H$3,$A279,"AGM_Import_Closing","Local Currency Value")</f>
        <v>0</v>
      </c>
      <c r="I279" s="158">
        <f>_xll.DBRW(pStaging,I$1,$F$6,"all depts",$B279,$F$1,I$3,$A279,"AGM_Import_Closing","Local Currency Value")</f>
        <v>0</v>
      </c>
      <c r="J279" s="156"/>
      <c r="K279" s="157">
        <f>_xll.DBRW(pStaging,K$1,$F$6,"all depts",$B279,$F$1,K$3,$A279,"AGM_Import_Closing","Local Currency Value")</f>
        <v>0</v>
      </c>
      <c r="L279" s="158"/>
      <c r="M279" s="158">
        <f>_xll.DBRW(pStaging,M$1,$F$6,"all depts",$B279,$F$1,M$3,$A279,"AGM_Import_Closing","Local Currency Value")</f>
        <v>0</v>
      </c>
      <c r="N279" s="158"/>
      <c r="O279" s="158"/>
      <c r="P279" s="158">
        <f t="shared" si="375"/>
        <v>0</v>
      </c>
      <c r="Q279" s="158"/>
      <c r="R279" s="158">
        <f t="shared" si="376"/>
        <v>0</v>
      </c>
      <c r="S279" s="158"/>
      <c r="T279" s="158"/>
      <c r="U279" s="158"/>
      <c r="V279" s="159">
        <f>_xll.DBRW(pStaging,V$1,$F$6,"all depts",$B279,$F$1,V$3,$A279,"AGM_Import_Closing","Local Currency Value")</f>
        <v>0</v>
      </c>
      <c r="W279" s="159">
        <f>_xll.DBRW(pStaging,W$1,$F$6,"all depts",$B279,$F$1,W$3,$A279,"AGM_Import_Closing","Local Currency Value")</f>
        <v>0</v>
      </c>
      <c r="X279" s="159">
        <f>_xll.DBRW(pStaging,X$1,$F$6,"all depts",$B279,$F$1,X$3,$A279,"AGM_Import_Closing","Local Currency Value")</f>
        <v>0</v>
      </c>
      <c r="Y279" s="159">
        <f>_xll.DBRW(pStaging,Y$1,$F$6,"all depts",$B279,$F$1,Y$3,$A279,"AGM_Import_Closing","Local Currency Value")</f>
        <v>0</v>
      </c>
      <c r="Z279" s="159">
        <f>_xll.DBRW(pStaging,Z$1,$F$6,"all depts",$B279,$F$1,Z$3,$A279,"AGM_Import_Closing","Local Currency Value")</f>
        <v>0</v>
      </c>
      <c r="AA279" s="159">
        <f>_xll.DBRW(pStaging,AA$1,$F$6,"all depts",$B279,$F$1,AA$3,$A279,"AGM_Import_Closing","Local Currency Value")</f>
        <v>0</v>
      </c>
      <c r="AB279" s="159">
        <f>_xll.DBRW(pStaging,AB$1,$F$6,"all depts",$B279,$F$1,AB$3,$A279,"AGM_Import_Closing","Local Currency Value")</f>
        <v>0</v>
      </c>
      <c r="AC279" s="159">
        <f>_xll.DBRW(pStaging,AC$1,$F$6,"all depts",$B279,$F$1,AC$3,$A279,"AGM_Import_Closing","Local Currency Value")</f>
        <v>0</v>
      </c>
      <c r="AD279" s="159">
        <f>_xll.DBRW(pStaging,AD$1,$F$6,"all depts",$B279,$F$1,AD$3,$A279,"AGM_Import_Closing","Local Currency Value")</f>
        <v>0</v>
      </c>
      <c r="AE279" s="159">
        <f>_xll.DBRW(pStaging,AE$1,$F$6,"all depts",$B279,$F$1,AE$3,$A279,"AGM_Import_Closing","Local Currency Value")</f>
        <v>0</v>
      </c>
      <c r="AF279" s="159">
        <f>_xll.DBRW(pStaging,AF$1,$F$6,"all depts",$B279,$F$1,AF$3,$A279,"AGM_Import_Closing","Local Currency Value")</f>
        <v>0</v>
      </c>
      <c r="AG279" s="159">
        <f>_xll.DBRW(pStaging,AG$1,$F$6,"all depts",$B279,$F$1,AG$3,$A279,"AGM_Import_Closing","Local Currency Value")</f>
        <v>0</v>
      </c>
      <c r="AH279" s="158"/>
      <c r="AI279" s="158"/>
      <c r="AJ279" s="158"/>
      <c r="AK279" s="158"/>
      <c r="AL279" s="158"/>
      <c r="AM279" s="158"/>
      <c r="AN279" s="158"/>
      <c r="AO279" s="159">
        <f>_xll.DBRW(pStaging,AO$1,$F$6,"all depts",$B279,$F$1,AO$3,$A279,"AGM_Import_Closing","Local Currency Value")</f>
        <v>0</v>
      </c>
      <c r="AP279" s="159">
        <f>_xll.DBRW(pStaging,AP$1,$F$6,"all depts",$B279,$F$1,AP$3,$A279,"AGM_Import_Closing","Local Currency Value")</f>
        <v>0</v>
      </c>
      <c r="AQ279" s="159">
        <f>_xll.DBRW(pStaging,AQ$1,$F$6,"all depts",$B279,$F$1,AQ$3,$A279,"AGM_Import_Closing","Local Currency Value")</f>
        <v>0</v>
      </c>
      <c r="AR279" s="159">
        <f>_xll.DBRW(pStaging,AR$1,$F$6,"all depts",$B279,$F$1,AR$3,$A279,"AGM_Import_Closing","Local Currency Value")</f>
        <v>0</v>
      </c>
      <c r="AS279" s="159">
        <f>_xll.DBRW(pStaging,AS$1,$F$6,"all depts",$B279,$F$1,AS$3,$A279,"AGM_Import_Closing","Local Currency Value")</f>
        <v>0</v>
      </c>
      <c r="AT279" s="159">
        <f>_xll.DBRW(pStaging,AT$1,$F$6,"all depts",$B279,$F$1,AT$3,$A279,"AGM_Import_Closing","Local Currency Value")</f>
        <v>0</v>
      </c>
      <c r="AU279" s="159">
        <f>_xll.DBRW(pStaging,AU$1,$F$6,"all depts",$B279,$F$1,AU$3,$A279,"AGM_Import_Closing","Local Currency Value")</f>
        <v>0</v>
      </c>
      <c r="AV279" s="159">
        <f>_xll.DBRW(pStaging,AV$1,$F$6,"all depts",$B279,$F$1,AV$3,$A279,"AGM_Import_Closing","Local Currency Value")</f>
        <v>0</v>
      </c>
      <c r="AW279" s="159">
        <f>_xll.DBRW(pStaging,AW$1,$F$6,"all depts",$B279,$F$1,AW$3,$A279,"AGM_Import_Closing","Local Currency Value")</f>
        <v>0</v>
      </c>
      <c r="AX279" s="159">
        <f>_xll.DBRW(pStaging,AX$1,$F$6,"all depts",$B279,$F$1,AX$3,$A279,"AGM_Import_Closing","Local Currency Value")</f>
        <v>0</v>
      </c>
      <c r="AY279" s="159">
        <f>_xll.DBRW(pStaging,AY$1,$F$6,"all depts",$B279,$F$1,AY$3,$A279,"AGM_Import_Closing","Local Currency Value")</f>
        <v>0</v>
      </c>
      <c r="AZ279" s="159">
        <f>_xll.DBRW(pStaging,AZ$1,$F$6,"all depts",$B279,$F$1,AZ$3,$A279,"AGM_Import_Closing","Local Currency Value")</f>
        <v>0</v>
      </c>
      <c r="BA279" s="158"/>
      <c r="BB279" s="119">
        <f t="shared" si="371"/>
        <v>0</v>
      </c>
      <c r="BC279" s="119">
        <f t="shared" si="372"/>
        <v>0</v>
      </c>
      <c r="BD279" s="119">
        <f t="shared" si="373"/>
        <v>0</v>
      </c>
      <c r="BE279" s="119">
        <f t="shared" si="374"/>
        <v>0</v>
      </c>
      <c r="BF279" s="166">
        <f t="shared" si="377"/>
        <v>0</v>
      </c>
      <c r="BG279" s="110"/>
      <c r="BH279" s="110"/>
      <c r="BI279" s="110"/>
      <c r="BJ279" s="110"/>
      <c r="BK279" s="110"/>
      <c r="BL279" s="110"/>
      <c r="BM279" s="110"/>
      <c r="BN279" s="110"/>
      <c r="BO279" s="110"/>
      <c r="BP279" s="115"/>
      <c r="BQ279" s="110"/>
      <c r="BR279" s="110"/>
      <c r="BS279" s="110"/>
      <c r="BT279" s="110"/>
      <c r="BU279" s="110"/>
      <c r="BV279" s="115"/>
      <c r="BW279" s="110"/>
      <c r="BX279" s="110"/>
      <c r="BY279" s="110"/>
      <c r="BZ279" s="110"/>
      <c r="CA279" s="110"/>
      <c r="CB279" s="110"/>
      <c r="CC279" s="110"/>
      <c r="CD279" s="110"/>
      <c r="CI279"/>
    </row>
    <row r="280" spans="1:87" outlineLevel="1" x14ac:dyDescent="0.3">
      <c r="A280" s="17" t="s">
        <v>368</v>
      </c>
      <c r="B280" s="107" t="s">
        <v>341</v>
      </c>
      <c r="C280"/>
      <c r="E280" s="17">
        <v>271</v>
      </c>
      <c r="F280" s="57" t="s">
        <v>390</v>
      </c>
      <c r="G280" s="158">
        <f>_xll.DBRW(pStaging,G$1,$F$6,"all depts",$B280,$F$1,G$3,$A280,"AGM_Import_Closing","Local Currency Value")</f>
        <v>-7.2759576141834259E-12</v>
      </c>
      <c r="H280" s="158">
        <f>_xll.DBRW(pStaging,H$1,$F$6,"all depts",$B280,$F$1,H$3,$A280,"AGM_Import_Closing","Local Currency Value")</f>
        <v>0</v>
      </c>
      <c r="I280" s="158">
        <f>_xll.DBRW(pStaging,I$1,$F$6,"all depts",$B280,$F$1,I$3,$A280,"AGM_Import_Closing","Local Currency Value")</f>
        <v>0</v>
      </c>
      <c r="J280" s="156"/>
      <c r="K280" s="157">
        <f>_xll.DBRW(pStaging,K$1,$F$6,"all depts",$B280,$F$1,K$3,$A280,"AGM_Import_Closing","Local Currency Value")</f>
        <v>1.4551915228366852E-11</v>
      </c>
      <c r="L280" s="158"/>
      <c r="M280" s="158">
        <f>_xll.DBRW(pStaging,M$1,$F$6,"all depts",$B280,$F$1,M$3,$A280,"AGM_Import_Closing","Local Currency Value")</f>
        <v>-1.4551915228366852E-11</v>
      </c>
      <c r="N280" s="158"/>
      <c r="O280" s="158"/>
      <c r="P280" s="158">
        <f t="shared" si="375"/>
        <v>1.4551915228366852E-11</v>
      </c>
      <c r="Q280" s="158"/>
      <c r="R280" s="158">
        <f t="shared" si="376"/>
        <v>-1.4551915228366852E-11</v>
      </c>
      <c r="S280" s="158"/>
      <c r="T280" s="158"/>
      <c r="U280" s="158"/>
      <c r="V280" s="159">
        <f>_xll.DBRW(pStaging,V$1,$F$6,"all depts",$B280,$F$1,V$3,$A280,"AGM_Import_Closing","Local Currency Value")</f>
        <v>0</v>
      </c>
      <c r="W280" s="159">
        <f>_xll.DBRW(pStaging,W$1,$F$6,"all depts",$B280,$F$1,W$3,$A280,"AGM_Import_Closing","Local Currency Value")</f>
        <v>1.4551915228366852E-11</v>
      </c>
      <c r="X280" s="159">
        <f>_xll.DBRW(pStaging,X$1,$F$6,"all depts",$B280,$F$1,X$3,$A280,"AGM_Import_Closing","Local Currency Value")</f>
        <v>0</v>
      </c>
      <c r="Y280" s="159">
        <f>_xll.DBRW(pStaging,Y$1,$F$6,"all depts",$B280,$F$1,Y$3,$A280,"AGM_Import_Closing","Local Currency Value")</f>
        <v>0</v>
      </c>
      <c r="Z280" s="159">
        <f>_xll.DBRW(pStaging,Z$1,$F$6,"all depts",$B280,$F$1,Z$3,$A280,"AGM_Import_Closing","Local Currency Value")</f>
        <v>0</v>
      </c>
      <c r="AA280" s="159">
        <f>_xll.DBRW(pStaging,AA$1,$F$6,"all depts",$B280,$F$1,AA$3,$A280,"AGM_Import_Closing","Local Currency Value")</f>
        <v>0</v>
      </c>
      <c r="AB280" s="159">
        <f>_xll.DBRW(pStaging,AB$1,$F$6,"all depts",$B280,$F$1,AB$3,$A280,"AGM_Import_Closing","Local Currency Value")</f>
        <v>0</v>
      </c>
      <c r="AC280" s="159">
        <f>_xll.DBRW(pStaging,AC$1,$F$6,"all depts",$B280,$F$1,AC$3,$A280,"AGM_Import_Closing","Local Currency Value")</f>
        <v>0</v>
      </c>
      <c r="AD280" s="159">
        <f>_xll.DBRW(pStaging,AD$1,$F$6,"all depts",$B280,$F$1,AD$3,$A280,"AGM_Import_Closing","Local Currency Value")</f>
        <v>0</v>
      </c>
      <c r="AE280" s="159">
        <f>_xll.DBRW(pStaging,AE$1,$F$6,"all depts",$B280,$F$1,AE$3,$A280,"AGM_Import_Closing","Local Currency Value")</f>
        <v>0</v>
      </c>
      <c r="AF280" s="159">
        <f>_xll.DBRW(pStaging,AF$1,$F$6,"all depts",$B280,$F$1,AF$3,$A280,"AGM_Import_Closing","Local Currency Value")</f>
        <v>0</v>
      </c>
      <c r="AG280" s="159">
        <f>_xll.DBRW(pStaging,AG$1,$F$6,"all depts",$B280,$F$1,AG$3,$A280,"AGM_Import_Closing","Local Currency Value")</f>
        <v>0</v>
      </c>
      <c r="AH280" s="158"/>
      <c r="AI280" s="158"/>
      <c r="AJ280" s="158"/>
      <c r="AK280" s="158"/>
      <c r="AL280" s="158"/>
      <c r="AM280" s="158"/>
      <c r="AN280" s="158"/>
      <c r="AO280" s="159">
        <f>_xll.DBRW(pStaging,AO$1,$F$6,"all depts",$B280,$F$1,AO$3,$A280,"AGM_Import_Closing","Local Currency Value")</f>
        <v>7.2759576141834259E-12</v>
      </c>
      <c r="AP280" s="159">
        <f>_xll.DBRW(pStaging,AP$1,$F$6,"all depts",$B280,$F$1,AP$3,$A280,"AGM_Import_Closing","Local Currency Value")</f>
        <v>-1.4551915228366852E-11</v>
      </c>
      <c r="AQ280" s="159">
        <f>_xll.DBRW(pStaging,AQ$1,$F$6,"all depts",$B280,$F$1,AQ$3,$A280,"AGM_Import_Closing","Local Currency Value")</f>
        <v>7.2759576141834259E-12</v>
      </c>
      <c r="AR280" s="159">
        <f>_xll.DBRW(pStaging,AR$1,$F$6,"all depts",$B280,$F$1,AR$3,$A280,"AGM_Import_Closing","Local Currency Value")</f>
        <v>0</v>
      </c>
      <c r="AS280" s="159">
        <f>_xll.DBRW(pStaging,AS$1,$F$6,"all depts",$B280,$F$1,AS$3,$A280,"AGM_Import_Closing","Local Currency Value")</f>
        <v>0</v>
      </c>
      <c r="AT280" s="159">
        <f>_xll.DBRW(pStaging,AT$1,$F$6,"all depts",$B280,$F$1,AT$3,$A280,"AGM_Import_Closing","Local Currency Value")</f>
        <v>0</v>
      </c>
      <c r="AU280" s="159">
        <f>_xll.DBRW(pStaging,AU$1,$F$6,"all depts",$B280,$F$1,AU$3,$A280,"AGM_Import_Closing","Local Currency Value")</f>
        <v>0</v>
      </c>
      <c r="AV280" s="159">
        <f>_xll.DBRW(pStaging,AV$1,$F$6,"all depts",$B280,$F$1,AV$3,$A280,"AGM_Import_Closing","Local Currency Value")</f>
        <v>0</v>
      </c>
      <c r="AW280" s="159">
        <f>_xll.DBRW(pStaging,AW$1,$F$6,"all depts",$B280,$F$1,AW$3,$A280,"AGM_Import_Closing","Local Currency Value")</f>
        <v>-1.4551915228366852E-11</v>
      </c>
      <c r="AX280" s="159">
        <f>_xll.DBRW(pStaging,AX$1,$F$6,"all depts",$B280,$F$1,AX$3,$A280,"AGM_Import_Closing","Local Currency Value")</f>
        <v>0</v>
      </c>
      <c r="AY280" s="159">
        <f>_xll.DBRW(pStaging,AY$1,$F$6,"all depts",$B280,$F$1,AY$3,$A280,"AGM_Import_Closing","Local Currency Value")</f>
        <v>-7.2759576141834259E-12</v>
      </c>
      <c r="AZ280" s="159">
        <f>_xll.DBRW(pStaging,AZ$1,$F$6,"all depts",$B280,$F$1,AZ$3,$A280,"AGM_Import_Closing","Local Currency Value")</f>
        <v>0</v>
      </c>
      <c r="BA280" s="158"/>
      <c r="BB280" s="119">
        <f t="shared" si="371"/>
        <v>0</v>
      </c>
      <c r="BC280" s="119">
        <f t="shared" si="372"/>
        <v>0</v>
      </c>
      <c r="BD280" s="119">
        <f t="shared" si="373"/>
        <v>-1.4551915228366852E-11</v>
      </c>
      <c r="BE280" s="119">
        <f t="shared" si="374"/>
        <v>-7.2759576141834259E-12</v>
      </c>
      <c r="BF280" s="166">
        <f t="shared" si="377"/>
        <v>-2.1827872842550278E-11</v>
      </c>
      <c r="BG280" s="110"/>
      <c r="BH280" s="110"/>
      <c r="BI280" s="110"/>
      <c r="BJ280" s="110"/>
      <c r="BK280" s="110"/>
      <c r="BL280" s="110"/>
      <c r="BM280" s="110"/>
      <c r="BN280" s="110"/>
      <c r="BO280" s="110"/>
      <c r="BP280" s="115"/>
      <c r="BQ280" s="110"/>
      <c r="BR280" s="110"/>
      <c r="BS280" s="110"/>
      <c r="BT280" s="110"/>
      <c r="BU280" s="110"/>
      <c r="BV280" s="115"/>
      <c r="BW280" s="110"/>
      <c r="BX280" s="110"/>
      <c r="BY280" s="110"/>
      <c r="BZ280" s="110"/>
      <c r="CA280" s="110"/>
      <c r="CB280" s="110"/>
      <c r="CC280" s="110"/>
      <c r="CD280" s="110"/>
      <c r="CI280"/>
    </row>
    <row r="281" spans="1:87" outlineLevel="1" x14ac:dyDescent="0.3">
      <c r="A281" s="17" t="s">
        <v>368</v>
      </c>
      <c r="B281" s="107" t="s">
        <v>347</v>
      </c>
      <c r="C281"/>
      <c r="E281" s="17">
        <v>272</v>
      </c>
      <c r="F281" s="57" t="s">
        <v>391</v>
      </c>
      <c r="G281" s="158">
        <f>_xll.DBRW(pStaging,G$1,$F$6,"all depts",$B281,$F$1,G$3,$A281,"AGM_Import_Closing","Local Currency Value")</f>
        <v>0</v>
      </c>
      <c r="H281" s="158">
        <f>_xll.DBRW(pStaging,H$1,$F$6,"all depts",$B281,$F$1,H$3,$A281,"AGM_Import_Closing","Local Currency Value")</f>
        <v>0</v>
      </c>
      <c r="I281" s="158">
        <f>_xll.DBRW(pStaging,I$1,$F$6,"all depts",$B281,$F$1,I$3,$A281,"AGM_Import_Closing","Local Currency Value")</f>
        <v>0</v>
      </c>
      <c r="J281" s="156"/>
      <c r="K281" s="157">
        <f>_xll.DBRW(pStaging,K$1,$F$6,"all depts",$B281,$F$1,K$3,$A281,"AGM_Import_Closing","Local Currency Value")</f>
        <v>0</v>
      </c>
      <c r="L281" s="158"/>
      <c r="M281" s="158">
        <f>_xll.DBRW(pStaging,M$1,$F$6,"all depts",$B281,$F$1,M$3,$A281,"AGM_Import_Closing","Local Currency Value")</f>
        <v>0</v>
      </c>
      <c r="N281" s="158"/>
      <c r="O281" s="158"/>
      <c r="P281" s="158">
        <f t="shared" si="375"/>
        <v>0</v>
      </c>
      <c r="Q281" s="158"/>
      <c r="R281" s="158">
        <f t="shared" si="376"/>
        <v>0</v>
      </c>
      <c r="S281" s="158"/>
      <c r="T281" s="158"/>
      <c r="U281" s="158"/>
      <c r="V281" s="159">
        <f>_xll.DBRW(pStaging,V$1,$F$6,"all depts",$B281,$F$1,V$3,$A281,"AGM_Import_Closing","Local Currency Value")</f>
        <v>0</v>
      </c>
      <c r="W281" s="159">
        <f>_xll.DBRW(pStaging,W$1,$F$6,"all depts",$B281,$F$1,W$3,$A281,"AGM_Import_Closing","Local Currency Value")</f>
        <v>0</v>
      </c>
      <c r="X281" s="159">
        <f>_xll.DBRW(pStaging,X$1,$F$6,"all depts",$B281,$F$1,X$3,$A281,"AGM_Import_Closing","Local Currency Value")</f>
        <v>0</v>
      </c>
      <c r="Y281" s="159">
        <f>_xll.DBRW(pStaging,Y$1,$F$6,"all depts",$B281,$F$1,Y$3,$A281,"AGM_Import_Closing","Local Currency Value")</f>
        <v>0</v>
      </c>
      <c r="Z281" s="159">
        <f>_xll.DBRW(pStaging,Z$1,$F$6,"all depts",$B281,$F$1,Z$3,$A281,"AGM_Import_Closing","Local Currency Value")</f>
        <v>0</v>
      </c>
      <c r="AA281" s="159">
        <f>_xll.DBRW(pStaging,AA$1,$F$6,"all depts",$B281,$F$1,AA$3,$A281,"AGM_Import_Closing","Local Currency Value")</f>
        <v>0</v>
      </c>
      <c r="AB281" s="159">
        <f>_xll.DBRW(pStaging,AB$1,$F$6,"all depts",$B281,$F$1,AB$3,$A281,"AGM_Import_Closing","Local Currency Value")</f>
        <v>0</v>
      </c>
      <c r="AC281" s="159">
        <f>_xll.DBRW(pStaging,AC$1,$F$6,"all depts",$B281,$F$1,AC$3,$A281,"AGM_Import_Closing","Local Currency Value")</f>
        <v>0</v>
      </c>
      <c r="AD281" s="159">
        <f>_xll.DBRW(pStaging,AD$1,$F$6,"all depts",$B281,$F$1,AD$3,$A281,"AGM_Import_Closing","Local Currency Value")</f>
        <v>0</v>
      </c>
      <c r="AE281" s="159">
        <f>_xll.DBRW(pStaging,AE$1,$F$6,"all depts",$B281,$F$1,AE$3,$A281,"AGM_Import_Closing","Local Currency Value")</f>
        <v>0</v>
      </c>
      <c r="AF281" s="159">
        <f>_xll.DBRW(pStaging,AF$1,$F$6,"all depts",$B281,$F$1,AF$3,$A281,"AGM_Import_Closing","Local Currency Value")</f>
        <v>0</v>
      </c>
      <c r="AG281" s="159">
        <f>_xll.DBRW(pStaging,AG$1,$F$6,"all depts",$B281,$F$1,AG$3,$A281,"AGM_Import_Closing","Local Currency Value")</f>
        <v>0</v>
      </c>
      <c r="AH281" s="158"/>
      <c r="AI281" s="158"/>
      <c r="AJ281" s="158"/>
      <c r="AK281" s="158"/>
      <c r="AL281" s="158"/>
      <c r="AM281" s="158"/>
      <c r="AN281" s="158"/>
      <c r="AO281" s="159">
        <f>_xll.DBRW(pStaging,AO$1,$F$6,"all depts",$B281,$F$1,AO$3,$A281,"AGM_Import_Closing","Local Currency Value")</f>
        <v>0</v>
      </c>
      <c r="AP281" s="159">
        <f>_xll.DBRW(pStaging,AP$1,$F$6,"all depts",$B281,$F$1,AP$3,$A281,"AGM_Import_Closing","Local Currency Value")</f>
        <v>0</v>
      </c>
      <c r="AQ281" s="159">
        <f>_xll.DBRW(pStaging,AQ$1,$F$6,"all depts",$B281,$F$1,AQ$3,$A281,"AGM_Import_Closing","Local Currency Value")</f>
        <v>0</v>
      </c>
      <c r="AR281" s="159">
        <f>_xll.DBRW(pStaging,AR$1,$F$6,"all depts",$B281,$F$1,AR$3,$A281,"AGM_Import_Closing","Local Currency Value")</f>
        <v>0</v>
      </c>
      <c r="AS281" s="159">
        <f>_xll.DBRW(pStaging,AS$1,$F$6,"all depts",$B281,$F$1,AS$3,$A281,"AGM_Import_Closing","Local Currency Value")</f>
        <v>0</v>
      </c>
      <c r="AT281" s="159">
        <f>_xll.DBRW(pStaging,AT$1,$F$6,"all depts",$B281,$F$1,AT$3,$A281,"AGM_Import_Closing","Local Currency Value")</f>
        <v>0</v>
      </c>
      <c r="AU281" s="159">
        <f>_xll.DBRW(pStaging,AU$1,$F$6,"all depts",$B281,$F$1,AU$3,$A281,"AGM_Import_Closing","Local Currency Value")</f>
        <v>0</v>
      </c>
      <c r="AV281" s="159">
        <f>_xll.DBRW(pStaging,AV$1,$F$6,"all depts",$B281,$F$1,AV$3,$A281,"AGM_Import_Closing","Local Currency Value")</f>
        <v>0</v>
      </c>
      <c r="AW281" s="159">
        <f>_xll.DBRW(pStaging,AW$1,$F$6,"all depts",$B281,$F$1,AW$3,$A281,"AGM_Import_Closing","Local Currency Value")</f>
        <v>0</v>
      </c>
      <c r="AX281" s="159">
        <f>_xll.DBRW(pStaging,AX$1,$F$6,"all depts",$B281,$F$1,AX$3,$A281,"AGM_Import_Closing","Local Currency Value")</f>
        <v>0</v>
      </c>
      <c r="AY281" s="159">
        <f>_xll.DBRW(pStaging,AY$1,$F$6,"all depts",$B281,$F$1,AY$3,$A281,"AGM_Import_Closing","Local Currency Value")</f>
        <v>0</v>
      </c>
      <c r="AZ281" s="159">
        <f>_xll.DBRW(pStaging,AZ$1,$F$6,"all depts",$B281,$F$1,AZ$3,$A281,"AGM_Import_Closing","Local Currency Value")</f>
        <v>0</v>
      </c>
      <c r="BA281" s="158"/>
      <c r="BB281" s="119">
        <f t="shared" si="371"/>
        <v>0</v>
      </c>
      <c r="BC281" s="119">
        <f t="shared" si="372"/>
        <v>0</v>
      </c>
      <c r="BD281" s="119">
        <f t="shared" si="373"/>
        <v>0</v>
      </c>
      <c r="BE281" s="119">
        <f t="shared" si="374"/>
        <v>0</v>
      </c>
      <c r="BF281" s="166">
        <f t="shared" si="377"/>
        <v>0</v>
      </c>
      <c r="BG281" s="110"/>
      <c r="BH281" s="110"/>
      <c r="BI281" s="110"/>
      <c r="BJ281" s="110"/>
      <c r="BK281" s="110"/>
      <c r="BL281" s="110"/>
      <c r="BM281" s="110"/>
      <c r="BN281" s="110"/>
      <c r="BO281" s="110"/>
      <c r="BP281" s="115"/>
      <c r="BQ281" s="110"/>
      <c r="BR281" s="110"/>
      <c r="BS281" s="110"/>
      <c r="BT281" s="110"/>
      <c r="BU281" s="110"/>
      <c r="BV281" s="115"/>
      <c r="BW281" s="110"/>
      <c r="BX281" s="110"/>
      <c r="BY281" s="110"/>
      <c r="BZ281" s="110"/>
      <c r="CA281" s="110"/>
      <c r="CB281" s="110"/>
      <c r="CC281" s="110"/>
      <c r="CD281" s="110"/>
      <c r="CI281"/>
    </row>
    <row r="282" spans="1:87" outlineLevel="1" x14ac:dyDescent="0.3">
      <c r="A282" s="17" t="s">
        <v>368</v>
      </c>
      <c r="B282" s="107" t="s">
        <v>351</v>
      </c>
      <c r="C282"/>
      <c r="E282" s="17">
        <v>273</v>
      </c>
      <c r="F282" s="57" t="s">
        <v>392</v>
      </c>
      <c r="G282" s="158">
        <f>_xll.DBRW(pStaging,G$1,$F$6,"all depts",$B282,$F$1,G$3,$A282,"AGM_Import_Closing","Local Currency Value")</f>
        <v>0</v>
      </c>
      <c r="H282" s="158">
        <f>_xll.DBRW(pStaging,H$1,$F$6,"all depts",$B282,$F$1,H$3,$A282,"AGM_Import_Closing","Local Currency Value")</f>
        <v>0</v>
      </c>
      <c r="I282" s="158">
        <f>_xll.DBRW(pStaging,I$1,$F$6,"all depts",$B282,$F$1,I$3,$A282,"AGM_Import_Closing","Local Currency Value")</f>
        <v>0</v>
      </c>
      <c r="J282" s="156"/>
      <c r="K282" s="157">
        <f>_xll.DBRW(pStaging,K$1,$F$6,"all depts",$B282,$F$1,K$3,$A282,"AGM_Import_Closing","Local Currency Value")</f>
        <v>0</v>
      </c>
      <c r="L282" s="158"/>
      <c r="M282" s="158">
        <f>_xll.DBRW(pStaging,M$1,$F$6,"all depts",$B282,$F$1,M$3,$A282,"AGM_Import_Closing","Local Currency Value")</f>
        <v>0</v>
      </c>
      <c r="N282" s="158"/>
      <c r="O282" s="158"/>
      <c r="P282" s="158">
        <f t="shared" si="375"/>
        <v>0</v>
      </c>
      <c r="Q282" s="158"/>
      <c r="R282" s="158">
        <f t="shared" si="376"/>
        <v>0</v>
      </c>
      <c r="S282" s="158"/>
      <c r="T282" s="158"/>
      <c r="U282" s="158"/>
      <c r="V282" s="159">
        <f>_xll.DBRW(pStaging,V$1,$F$6,"all depts",$B282,$F$1,V$3,$A282,"AGM_Import_Closing","Local Currency Value")</f>
        <v>0</v>
      </c>
      <c r="W282" s="159">
        <f>_xll.DBRW(pStaging,W$1,$F$6,"all depts",$B282,$F$1,W$3,$A282,"AGM_Import_Closing","Local Currency Value")</f>
        <v>0</v>
      </c>
      <c r="X282" s="159">
        <f>_xll.DBRW(pStaging,X$1,$F$6,"all depts",$B282,$F$1,X$3,$A282,"AGM_Import_Closing","Local Currency Value")</f>
        <v>0</v>
      </c>
      <c r="Y282" s="159">
        <f>_xll.DBRW(pStaging,Y$1,$F$6,"all depts",$B282,$F$1,Y$3,$A282,"AGM_Import_Closing","Local Currency Value")</f>
        <v>0</v>
      </c>
      <c r="Z282" s="159">
        <f>_xll.DBRW(pStaging,Z$1,$F$6,"all depts",$B282,$F$1,Z$3,$A282,"AGM_Import_Closing","Local Currency Value")</f>
        <v>0</v>
      </c>
      <c r="AA282" s="159">
        <f>_xll.DBRW(pStaging,AA$1,$F$6,"all depts",$B282,$F$1,AA$3,$A282,"AGM_Import_Closing","Local Currency Value")</f>
        <v>0</v>
      </c>
      <c r="AB282" s="159">
        <f>_xll.DBRW(pStaging,AB$1,$F$6,"all depts",$B282,$F$1,AB$3,$A282,"AGM_Import_Closing","Local Currency Value")</f>
        <v>0</v>
      </c>
      <c r="AC282" s="159">
        <f>_xll.DBRW(pStaging,AC$1,$F$6,"all depts",$B282,$F$1,AC$3,$A282,"AGM_Import_Closing","Local Currency Value")</f>
        <v>0</v>
      </c>
      <c r="AD282" s="159">
        <f>_xll.DBRW(pStaging,AD$1,$F$6,"all depts",$B282,$F$1,AD$3,$A282,"AGM_Import_Closing","Local Currency Value")</f>
        <v>0</v>
      </c>
      <c r="AE282" s="159">
        <f>_xll.DBRW(pStaging,AE$1,$F$6,"all depts",$B282,$F$1,AE$3,$A282,"AGM_Import_Closing","Local Currency Value")</f>
        <v>0</v>
      </c>
      <c r="AF282" s="159">
        <f>_xll.DBRW(pStaging,AF$1,$F$6,"all depts",$B282,$F$1,AF$3,$A282,"AGM_Import_Closing","Local Currency Value")</f>
        <v>0</v>
      </c>
      <c r="AG282" s="159">
        <f>_xll.DBRW(pStaging,AG$1,$F$6,"all depts",$B282,$F$1,AG$3,$A282,"AGM_Import_Closing","Local Currency Value")</f>
        <v>0</v>
      </c>
      <c r="AH282" s="158"/>
      <c r="AI282" s="158"/>
      <c r="AJ282" s="158"/>
      <c r="AK282" s="158"/>
      <c r="AL282" s="158"/>
      <c r="AM282" s="158"/>
      <c r="AN282" s="158"/>
      <c r="AO282" s="159">
        <f>_xll.DBRW(pStaging,AO$1,$F$6,"all depts",$B282,$F$1,AO$3,$A282,"AGM_Import_Closing","Local Currency Value")</f>
        <v>0</v>
      </c>
      <c r="AP282" s="159">
        <f>_xll.DBRW(pStaging,AP$1,$F$6,"all depts",$B282,$F$1,AP$3,$A282,"AGM_Import_Closing","Local Currency Value")</f>
        <v>0</v>
      </c>
      <c r="AQ282" s="159">
        <f>_xll.DBRW(pStaging,AQ$1,$F$6,"all depts",$B282,$F$1,AQ$3,$A282,"AGM_Import_Closing","Local Currency Value")</f>
        <v>0</v>
      </c>
      <c r="AR282" s="159">
        <f>_xll.DBRW(pStaging,AR$1,$F$6,"all depts",$B282,$F$1,AR$3,$A282,"AGM_Import_Closing","Local Currency Value")</f>
        <v>0</v>
      </c>
      <c r="AS282" s="159">
        <f>_xll.DBRW(pStaging,AS$1,$F$6,"all depts",$B282,$F$1,AS$3,$A282,"AGM_Import_Closing","Local Currency Value")</f>
        <v>0</v>
      </c>
      <c r="AT282" s="159">
        <f>_xll.DBRW(pStaging,AT$1,$F$6,"all depts",$B282,$F$1,AT$3,$A282,"AGM_Import_Closing","Local Currency Value")</f>
        <v>0</v>
      </c>
      <c r="AU282" s="159">
        <f>_xll.DBRW(pStaging,AU$1,$F$6,"all depts",$B282,$F$1,AU$3,$A282,"AGM_Import_Closing","Local Currency Value")</f>
        <v>0</v>
      </c>
      <c r="AV282" s="159">
        <f>_xll.DBRW(pStaging,AV$1,$F$6,"all depts",$B282,$F$1,AV$3,$A282,"AGM_Import_Closing","Local Currency Value")</f>
        <v>0</v>
      </c>
      <c r="AW282" s="159">
        <f>_xll.DBRW(pStaging,AW$1,$F$6,"all depts",$B282,$F$1,AW$3,$A282,"AGM_Import_Closing","Local Currency Value")</f>
        <v>0</v>
      </c>
      <c r="AX282" s="159">
        <f>_xll.DBRW(pStaging,AX$1,$F$6,"all depts",$B282,$F$1,AX$3,$A282,"AGM_Import_Closing","Local Currency Value")</f>
        <v>0</v>
      </c>
      <c r="AY282" s="159">
        <f>_xll.DBRW(pStaging,AY$1,$F$6,"all depts",$B282,$F$1,AY$3,$A282,"AGM_Import_Closing","Local Currency Value")</f>
        <v>0</v>
      </c>
      <c r="AZ282" s="159">
        <f>_xll.DBRW(pStaging,AZ$1,$F$6,"all depts",$B282,$F$1,AZ$3,$A282,"AGM_Import_Closing","Local Currency Value")</f>
        <v>0</v>
      </c>
      <c r="BA282" s="158"/>
      <c r="BB282" s="119">
        <f t="shared" si="371"/>
        <v>0</v>
      </c>
      <c r="BC282" s="119">
        <f t="shared" si="372"/>
        <v>0</v>
      </c>
      <c r="BD282" s="119">
        <f t="shared" si="373"/>
        <v>0</v>
      </c>
      <c r="BE282" s="119">
        <f t="shared" si="374"/>
        <v>0</v>
      </c>
      <c r="BF282" s="166">
        <f t="shared" si="377"/>
        <v>0</v>
      </c>
      <c r="BG282" s="110"/>
      <c r="BH282" s="110"/>
      <c r="BI282" s="110"/>
      <c r="BJ282" s="110"/>
      <c r="BK282" s="110"/>
      <c r="BL282" s="110"/>
      <c r="BM282" s="110"/>
      <c r="BN282" s="110"/>
      <c r="BO282" s="110"/>
      <c r="BP282" s="115"/>
      <c r="BQ282" s="110"/>
      <c r="BR282" s="110"/>
      <c r="BS282" s="110"/>
      <c r="BT282" s="110"/>
      <c r="BU282" s="110"/>
      <c r="BV282" s="115"/>
      <c r="BW282" s="110"/>
      <c r="BX282" s="110"/>
      <c r="BY282" s="110"/>
      <c r="BZ282" s="110"/>
      <c r="CA282" s="110"/>
      <c r="CB282" s="110"/>
      <c r="CC282" s="110"/>
      <c r="CD282" s="110"/>
      <c r="CI282"/>
    </row>
    <row r="283" spans="1:87" outlineLevel="1" x14ac:dyDescent="0.3">
      <c r="A283" s="17" t="s">
        <v>368</v>
      </c>
      <c r="B283" s="107" t="s">
        <v>1</v>
      </c>
      <c r="C283"/>
      <c r="E283" s="17">
        <v>274</v>
      </c>
      <c r="F283" s="57" t="s">
        <v>393</v>
      </c>
      <c r="G283" s="158">
        <f>_xll.DBRW(pStaging,G$1,$F$6,"all depts",$B283,$F$1,G$3,$A283,"AGM_Import_Closing","Local Currency Value")</f>
        <v>0</v>
      </c>
      <c r="H283" s="158">
        <f>_xll.DBRW(pStaging,H$1,$F$6,"all depts",$B283,$F$1,H$3,$A283,"AGM_Import_Closing","Local Currency Value")</f>
        <v>0</v>
      </c>
      <c r="I283" s="158">
        <f>_xll.DBRW(pStaging,I$1,$F$6,"all depts",$B283,$F$1,I$3,$A283,"AGM_Import_Closing","Local Currency Value")</f>
        <v>0</v>
      </c>
      <c r="J283" s="156"/>
      <c r="K283" s="157">
        <f>_xll.DBRW(pStaging,K$1,$F$6,"all depts",$B283,$F$1,K$3,$A283,"AGM_Import_Closing","Local Currency Value")</f>
        <v>0</v>
      </c>
      <c r="L283" s="158"/>
      <c r="M283" s="158">
        <f>_xll.DBRW(pStaging,M$1,$F$6,"all depts",$B283,$F$1,M$3,$A283,"AGM_Import_Closing","Local Currency Value")</f>
        <v>0</v>
      </c>
      <c r="N283" s="158"/>
      <c r="O283" s="158"/>
      <c r="P283" s="158">
        <f t="shared" si="375"/>
        <v>0</v>
      </c>
      <c r="Q283" s="158"/>
      <c r="R283" s="158">
        <f t="shared" si="376"/>
        <v>0</v>
      </c>
      <c r="S283" s="158"/>
      <c r="T283" s="158"/>
      <c r="U283" s="158"/>
      <c r="V283" s="159">
        <f>_xll.DBRW(pStaging,V$1,$F$6,"all depts",$B283,$F$1,V$3,$A283,"AGM_Import_Closing","Local Currency Value")</f>
        <v>0</v>
      </c>
      <c r="W283" s="159">
        <f>_xll.DBRW(pStaging,W$1,$F$6,"all depts",$B283,$F$1,W$3,$A283,"AGM_Import_Closing","Local Currency Value")</f>
        <v>0</v>
      </c>
      <c r="X283" s="159">
        <f>_xll.DBRW(pStaging,X$1,$F$6,"all depts",$B283,$F$1,X$3,$A283,"AGM_Import_Closing","Local Currency Value")</f>
        <v>0</v>
      </c>
      <c r="Y283" s="159">
        <f>_xll.DBRW(pStaging,Y$1,$F$6,"all depts",$B283,$F$1,Y$3,$A283,"AGM_Import_Closing","Local Currency Value")</f>
        <v>0</v>
      </c>
      <c r="Z283" s="159">
        <f>_xll.DBRW(pStaging,Z$1,$F$6,"all depts",$B283,$F$1,Z$3,$A283,"AGM_Import_Closing","Local Currency Value")</f>
        <v>0</v>
      </c>
      <c r="AA283" s="159">
        <f>_xll.DBRW(pStaging,AA$1,$F$6,"all depts",$B283,$F$1,AA$3,$A283,"AGM_Import_Closing","Local Currency Value")</f>
        <v>0</v>
      </c>
      <c r="AB283" s="159">
        <f>_xll.DBRW(pStaging,AB$1,$F$6,"all depts",$B283,$F$1,AB$3,$A283,"AGM_Import_Closing","Local Currency Value")</f>
        <v>0</v>
      </c>
      <c r="AC283" s="159">
        <f>_xll.DBRW(pStaging,AC$1,$F$6,"all depts",$B283,$F$1,AC$3,$A283,"AGM_Import_Closing","Local Currency Value")</f>
        <v>0</v>
      </c>
      <c r="AD283" s="159">
        <f>_xll.DBRW(pStaging,AD$1,$F$6,"all depts",$B283,$F$1,AD$3,$A283,"AGM_Import_Closing","Local Currency Value")</f>
        <v>0</v>
      </c>
      <c r="AE283" s="159">
        <f>_xll.DBRW(pStaging,AE$1,$F$6,"all depts",$B283,$F$1,AE$3,$A283,"AGM_Import_Closing","Local Currency Value")</f>
        <v>0</v>
      </c>
      <c r="AF283" s="159">
        <f>_xll.DBRW(pStaging,AF$1,$F$6,"all depts",$B283,$F$1,AF$3,$A283,"AGM_Import_Closing","Local Currency Value")</f>
        <v>0</v>
      </c>
      <c r="AG283" s="159">
        <f>_xll.DBRW(pStaging,AG$1,$F$6,"all depts",$B283,$F$1,AG$3,$A283,"AGM_Import_Closing","Local Currency Value")</f>
        <v>0</v>
      </c>
      <c r="AH283" s="158"/>
      <c r="AI283" s="158"/>
      <c r="AJ283" s="158"/>
      <c r="AK283" s="158"/>
      <c r="AL283" s="158"/>
      <c r="AM283" s="158"/>
      <c r="AN283" s="158"/>
      <c r="AO283" s="159">
        <f>_xll.DBRW(pStaging,AO$1,$F$6,"all depts",$B283,$F$1,AO$3,$A283,"AGM_Import_Closing","Local Currency Value")</f>
        <v>0</v>
      </c>
      <c r="AP283" s="159">
        <f>_xll.DBRW(pStaging,AP$1,$F$6,"all depts",$B283,$F$1,AP$3,$A283,"AGM_Import_Closing","Local Currency Value")</f>
        <v>0</v>
      </c>
      <c r="AQ283" s="159">
        <f>_xll.DBRW(pStaging,AQ$1,$F$6,"all depts",$B283,$F$1,AQ$3,$A283,"AGM_Import_Closing","Local Currency Value")</f>
        <v>0</v>
      </c>
      <c r="AR283" s="159">
        <f>_xll.DBRW(pStaging,AR$1,$F$6,"all depts",$B283,$F$1,AR$3,$A283,"AGM_Import_Closing","Local Currency Value")</f>
        <v>0</v>
      </c>
      <c r="AS283" s="159">
        <f>_xll.DBRW(pStaging,AS$1,$F$6,"all depts",$B283,$F$1,AS$3,$A283,"AGM_Import_Closing","Local Currency Value")</f>
        <v>0</v>
      </c>
      <c r="AT283" s="159">
        <f>_xll.DBRW(pStaging,AT$1,$F$6,"all depts",$B283,$F$1,AT$3,$A283,"AGM_Import_Closing","Local Currency Value")</f>
        <v>0</v>
      </c>
      <c r="AU283" s="159">
        <f>_xll.DBRW(pStaging,AU$1,$F$6,"all depts",$B283,$F$1,AU$3,$A283,"AGM_Import_Closing","Local Currency Value")</f>
        <v>0</v>
      </c>
      <c r="AV283" s="159">
        <f>_xll.DBRW(pStaging,AV$1,$F$6,"all depts",$B283,$F$1,AV$3,$A283,"AGM_Import_Closing","Local Currency Value")</f>
        <v>0</v>
      </c>
      <c r="AW283" s="159">
        <f>_xll.DBRW(pStaging,AW$1,$F$6,"all depts",$B283,$F$1,AW$3,$A283,"AGM_Import_Closing","Local Currency Value")</f>
        <v>0</v>
      </c>
      <c r="AX283" s="159">
        <f>_xll.DBRW(pStaging,AX$1,$F$6,"all depts",$B283,$F$1,AX$3,$A283,"AGM_Import_Closing","Local Currency Value")</f>
        <v>0</v>
      </c>
      <c r="AY283" s="159">
        <f>_xll.DBRW(pStaging,AY$1,$F$6,"all depts",$B283,$F$1,AY$3,$A283,"AGM_Import_Closing","Local Currency Value")</f>
        <v>0</v>
      </c>
      <c r="AZ283" s="159">
        <f>_xll.DBRW(pStaging,AZ$1,$F$6,"all depts",$B283,$F$1,AZ$3,$A283,"AGM_Import_Closing","Local Currency Value")</f>
        <v>0</v>
      </c>
      <c r="BA283" s="158"/>
      <c r="BB283" s="119">
        <f t="shared" si="371"/>
        <v>0</v>
      </c>
      <c r="BC283" s="119">
        <f t="shared" si="372"/>
        <v>0</v>
      </c>
      <c r="BD283" s="119">
        <f t="shared" si="373"/>
        <v>0</v>
      </c>
      <c r="BE283" s="119">
        <f t="shared" si="374"/>
        <v>0</v>
      </c>
      <c r="BF283" s="166">
        <f t="shared" si="377"/>
        <v>0</v>
      </c>
      <c r="BG283" s="110"/>
      <c r="BH283" s="110"/>
      <c r="BI283" s="110"/>
      <c r="BJ283" s="110"/>
      <c r="BK283" s="110"/>
      <c r="BL283" s="110"/>
      <c r="BM283" s="110"/>
      <c r="BN283" s="110"/>
      <c r="BO283" s="110"/>
      <c r="BP283" s="115"/>
      <c r="BQ283" s="110"/>
      <c r="BR283" s="110"/>
      <c r="BS283" s="110"/>
      <c r="BT283" s="110"/>
      <c r="BU283" s="110"/>
      <c r="BV283" s="115"/>
      <c r="BW283" s="110"/>
      <c r="BX283" s="110"/>
      <c r="BY283" s="110"/>
      <c r="BZ283" s="110"/>
      <c r="CA283" s="110"/>
      <c r="CB283" s="110"/>
      <c r="CC283" s="110"/>
      <c r="CD283" s="110"/>
      <c r="CI283"/>
    </row>
    <row r="284" spans="1:87" outlineLevel="1" x14ac:dyDescent="0.3">
      <c r="A284" s="17" t="s">
        <v>368</v>
      </c>
      <c r="B284" s="107" t="s">
        <v>344</v>
      </c>
      <c r="C284"/>
      <c r="E284" s="17">
        <v>275</v>
      </c>
      <c r="F284" s="57" t="s">
        <v>394</v>
      </c>
      <c r="G284" s="158">
        <f>_xll.DBRW(pStaging,G$1,$F$6,"all depts",$B284,$F$1,G$3,$A284,"AGM_Import_Closing","Local Currency Value")</f>
        <v>-5.8207660913467407E-11</v>
      </c>
      <c r="H284" s="158">
        <f>_xll.DBRW(pStaging,H$1,$F$6,"all depts",$B284,$F$1,H$3,$A284,"AGM_Import_Closing","Local Currency Value")</f>
        <v>-786017.56684931996</v>
      </c>
      <c r="I284" s="158">
        <f>_xll.DBRW(pStaging,I$1,$F$6,"all depts",$B284,$F$1,I$3,$A284,"AGM_Import_Closing","Local Currency Value")</f>
        <v>-212562.10579684007</v>
      </c>
      <c r="J284" s="156"/>
      <c r="K284" s="157">
        <f>_xll.DBRW(pStaging,K$1,$F$6,"all depts",$B284,$F$1,K$3,$A284,"AGM_Import_Closing","Local Currency Value")</f>
        <v>-204553.48003035007</v>
      </c>
      <c r="L284" s="158"/>
      <c r="M284" s="158">
        <f>_xll.DBRW(pStaging,M$1,$F$6,"all depts",$B284,$F$1,M$3,$A284,"AGM_Import_Closing","Local Currency Value")</f>
        <v>-8.7311491370201111E-11</v>
      </c>
      <c r="N284" s="158"/>
      <c r="O284" s="158"/>
      <c r="P284" s="158">
        <f t="shared" si="375"/>
        <v>-204553.48003035007</v>
      </c>
      <c r="Q284" s="158"/>
      <c r="R284" s="158">
        <f t="shared" si="376"/>
        <v>-8.7311491370201111E-11</v>
      </c>
      <c r="S284" s="158"/>
      <c r="T284" s="158"/>
      <c r="U284" s="158"/>
      <c r="V284" s="159">
        <f>_xll.DBRW(pStaging,V$1,$F$6,"all depts",$B284,$F$1,V$3,$A284,"AGM_Import_Closing","Local Currency Value")</f>
        <v>-212562.10579684007</v>
      </c>
      <c r="W284" s="159">
        <f>_xll.DBRW(pStaging,W$1,$F$6,"all depts",$B284,$F$1,W$3,$A284,"AGM_Import_Closing","Local Currency Value")</f>
        <v>-204553.48003035007</v>
      </c>
      <c r="X284" s="159">
        <f>_xll.DBRW(pStaging,X$1,$F$6,"all depts",$B284,$F$1,X$3,$A284,"AGM_Import_Closing","Local Currency Value")</f>
        <v>0</v>
      </c>
      <c r="Y284" s="159">
        <f>_xll.DBRW(pStaging,Y$1,$F$6,"all depts",$B284,$F$1,Y$3,$A284,"AGM_Import_Closing","Local Currency Value")</f>
        <v>0</v>
      </c>
      <c r="Z284" s="159">
        <f>_xll.DBRW(pStaging,Z$1,$F$6,"all depts",$B284,$F$1,Z$3,$A284,"AGM_Import_Closing","Local Currency Value")</f>
        <v>0</v>
      </c>
      <c r="AA284" s="159">
        <f>_xll.DBRW(pStaging,AA$1,$F$6,"all depts",$B284,$F$1,AA$3,$A284,"AGM_Import_Closing","Local Currency Value")</f>
        <v>0</v>
      </c>
      <c r="AB284" s="159">
        <f>_xll.DBRW(pStaging,AB$1,$F$6,"all depts",$B284,$F$1,AB$3,$A284,"AGM_Import_Closing","Local Currency Value")</f>
        <v>0</v>
      </c>
      <c r="AC284" s="159">
        <f>_xll.DBRW(pStaging,AC$1,$F$6,"all depts",$B284,$F$1,AC$3,$A284,"AGM_Import_Closing","Local Currency Value")</f>
        <v>0</v>
      </c>
      <c r="AD284" s="159">
        <f>_xll.DBRW(pStaging,AD$1,$F$6,"all depts",$B284,$F$1,AD$3,$A284,"AGM_Import_Closing","Local Currency Value")</f>
        <v>0</v>
      </c>
      <c r="AE284" s="159">
        <f>_xll.DBRW(pStaging,AE$1,$F$6,"all depts",$B284,$F$1,AE$3,$A284,"AGM_Import_Closing","Local Currency Value")</f>
        <v>0</v>
      </c>
      <c r="AF284" s="159">
        <f>_xll.DBRW(pStaging,AF$1,$F$6,"all depts",$B284,$F$1,AF$3,$A284,"AGM_Import_Closing","Local Currency Value")</f>
        <v>0</v>
      </c>
      <c r="AG284" s="159">
        <f>_xll.DBRW(pStaging,AG$1,$F$6,"all depts",$B284,$F$1,AG$3,$A284,"AGM_Import_Closing","Local Currency Value")</f>
        <v>0</v>
      </c>
      <c r="AH284" s="158"/>
      <c r="AI284" s="158"/>
      <c r="AJ284" s="158"/>
      <c r="AK284" s="158"/>
      <c r="AL284" s="158"/>
      <c r="AM284" s="158"/>
      <c r="AN284" s="158"/>
      <c r="AO284" s="159">
        <f>_xll.DBRW(pStaging,AO$1,$F$6,"all depts",$B284,$F$1,AO$3,$A284,"AGM_Import_Closing","Local Currency Value")</f>
        <v>0</v>
      </c>
      <c r="AP284" s="159">
        <f>_xll.DBRW(pStaging,AP$1,$F$6,"all depts",$B284,$F$1,AP$3,$A284,"AGM_Import_Closing","Local Currency Value")</f>
        <v>-8.7311491370201111E-11</v>
      </c>
      <c r="AQ284" s="159">
        <f>_xll.DBRW(pStaging,AQ$1,$F$6,"all depts",$B284,$F$1,AQ$3,$A284,"AGM_Import_Closing","Local Currency Value")</f>
        <v>-2.9103830456733704E-11</v>
      </c>
      <c r="AR284" s="159">
        <f>_xll.DBRW(pStaging,AR$1,$F$6,"all depts",$B284,$F$1,AR$3,$A284,"AGM_Import_Closing","Local Currency Value")</f>
        <v>-5.8207660913467407E-11</v>
      </c>
      <c r="AS284" s="159">
        <f>_xll.DBRW(pStaging,AS$1,$F$6,"all depts",$B284,$F$1,AS$3,$A284,"AGM_Import_Closing","Local Currency Value")</f>
        <v>5.8207660913467407E-11</v>
      </c>
      <c r="AT284" s="159">
        <f>_xll.DBRW(pStaging,AT$1,$F$6,"all depts",$B284,$F$1,AT$3,$A284,"AGM_Import_Closing","Local Currency Value")</f>
        <v>-2.9103830456733704E-11</v>
      </c>
      <c r="AU284" s="159">
        <f>_xll.DBRW(pStaging,AU$1,$F$6,"all depts",$B284,$F$1,AU$3,$A284,"AGM_Import_Closing","Local Currency Value")</f>
        <v>-5.8207660913467407E-11</v>
      </c>
      <c r="AV284" s="159">
        <f>_xll.DBRW(pStaging,AV$1,$F$6,"all depts",$B284,$F$1,AV$3,$A284,"AGM_Import_Closing","Local Currency Value")</f>
        <v>0</v>
      </c>
      <c r="AW284" s="159">
        <f>_xll.DBRW(pStaging,AW$1,$F$6,"all depts",$B284,$F$1,AW$3,$A284,"AGM_Import_Closing","Local Currency Value")</f>
        <v>-5.8207660913467407E-11</v>
      </c>
      <c r="AX284" s="159">
        <f>_xll.DBRW(pStaging,AX$1,$F$6,"all depts",$B284,$F$1,AX$3,$A284,"AGM_Import_Closing","Local Currency Value")</f>
        <v>2.9103830456733704E-11</v>
      </c>
      <c r="AY284" s="159">
        <f>_xll.DBRW(pStaging,AY$1,$F$6,"all depts",$B284,$F$1,AY$3,$A284,"AGM_Import_Closing","Local Currency Value")</f>
        <v>-5.8207660913467407E-11</v>
      </c>
      <c r="AZ284" s="159">
        <f>_xll.DBRW(pStaging,AZ$1,$F$6,"all depts",$B284,$F$1,AZ$3,$A284,"AGM_Import_Closing","Local Currency Value")</f>
        <v>-786017.56684931996</v>
      </c>
      <c r="BA284" s="158"/>
      <c r="BB284" s="119">
        <f t="shared" si="371"/>
        <v>-1.1641532182693481E-10</v>
      </c>
      <c r="BC284" s="119">
        <f t="shared" si="372"/>
        <v>-2.9103830456733704E-11</v>
      </c>
      <c r="BD284" s="119">
        <f t="shared" si="373"/>
        <v>-1.1641532182693481E-10</v>
      </c>
      <c r="BE284" s="119">
        <f t="shared" si="374"/>
        <v>-786017.56684931996</v>
      </c>
      <c r="BF284" s="166">
        <f t="shared" si="377"/>
        <v>-786017.5668493202</v>
      </c>
      <c r="BG284" s="110"/>
      <c r="BH284" s="110"/>
      <c r="BI284" s="110"/>
      <c r="BJ284" s="110"/>
      <c r="BK284" s="110"/>
      <c r="BL284" s="110"/>
      <c r="BM284" s="110"/>
      <c r="BN284" s="110"/>
      <c r="BO284" s="110"/>
      <c r="BP284" s="115"/>
      <c r="BQ284" s="110"/>
      <c r="BR284" s="110"/>
      <c r="BS284" s="110"/>
      <c r="BT284" s="110"/>
      <c r="BU284" s="110"/>
      <c r="BV284" s="115"/>
      <c r="BW284" s="110"/>
      <c r="BX284" s="110"/>
      <c r="BY284" s="110"/>
      <c r="BZ284" s="110"/>
      <c r="CA284" s="110"/>
      <c r="CB284" s="110"/>
      <c r="CC284" s="110"/>
      <c r="CD284" s="110"/>
      <c r="CI284"/>
    </row>
    <row r="285" spans="1:87" outlineLevel="1" x14ac:dyDescent="0.3">
      <c r="A285" s="17" t="s">
        <v>368</v>
      </c>
      <c r="B285" s="107" t="s">
        <v>395</v>
      </c>
      <c r="C285"/>
      <c r="E285" s="17">
        <v>276</v>
      </c>
      <c r="F285" s="57" t="s">
        <v>396</v>
      </c>
      <c r="G285" s="158">
        <f>_xll.DBRW(pStaging,G$1,$F$6,"all depts",$B285,$F$1,G$3,$A285,"AGM_Import_Closing","Local Currency Value")</f>
        <v>-1.0440999176353216E-9</v>
      </c>
      <c r="H285" s="158">
        <f>_xll.DBRW(pStaging,H$1,$F$6,"all depts",$B285,$F$1,H$3,$A285,"AGM_Import_Closing","Local Currency Value")</f>
        <v>-1.3424141798168421E-9</v>
      </c>
      <c r="I285" s="158">
        <f>_xll.DBRW(pStaging,I$1,$F$6,"all depts",$B285,$F$1,I$3,$A285,"AGM_Import_Closing","Local Currency Value")</f>
        <v>1.9463186617940664E-9</v>
      </c>
      <c r="J285" s="156"/>
      <c r="K285" s="157">
        <f>_xll.DBRW(pStaging,K$1,$F$6,"all depts",$B285,$F$1,K$3,$A285,"AGM_Import_Closing","Local Currency Value")</f>
        <v>-9.1313268058001995E-10</v>
      </c>
      <c r="L285" s="158"/>
      <c r="M285" s="158">
        <f>_xll.DBRW(pStaging,M$1,$F$6,"all depts",$B285,$F$1,M$3,$A285,"AGM_Import_Closing","Local Currency Value")</f>
        <v>-1.255102688446641E-9</v>
      </c>
      <c r="N285" s="158"/>
      <c r="O285" s="158"/>
      <c r="P285" s="158">
        <f t="shared" si="375"/>
        <v>-9.1313268058001995E-10</v>
      </c>
      <c r="Q285" s="158"/>
      <c r="R285" s="158">
        <f t="shared" si="376"/>
        <v>-1.255102688446641E-9</v>
      </c>
      <c r="S285" s="158"/>
      <c r="T285" s="158"/>
      <c r="U285" s="158"/>
      <c r="V285" s="159">
        <f>_xll.DBRW(pStaging,V$1,$F$6,"all depts",$B285,$F$1,V$3,$A285,"AGM_Import_Closing","Local Currency Value")</f>
        <v>1.9463186617940664E-9</v>
      </c>
      <c r="W285" s="159">
        <f>_xll.DBRW(pStaging,W$1,$F$6,"all depts",$B285,$F$1,W$3,$A285,"AGM_Import_Closing","Local Currency Value")</f>
        <v>-9.1313268058001995E-10</v>
      </c>
      <c r="X285" s="159">
        <f>_xll.DBRW(pStaging,X$1,$F$6,"all depts",$B285,$F$1,X$3,$A285,"AGM_Import_Closing","Local Currency Value")</f>
        <v>0</v>
      </c>
      <c r="Y285" s="159">
        <f>_xll.DBRW(pStaging,Y$1,$F$6,"all depts",$B285,$F$1,Y$3,$A285,"AGM_Import_Closing","Local Currency Value")</f>
        <v>0</v>
      </c>
      <c r="Z285" s="159">
        <f>_xll.DBRW(pStaging,Z$1,$F$6,"all depts",$B285,$F$1,Z$3,$A285,"AGM_Import_Closing","Local Currency Value")</f>
        <v>0</v>
      </c>
      <c r="AA285" s="159">
        <f>_xll.DBRW(pStaging,AA$1,$F$6,"all depts",$B285,$F$1,AA$3,$A285,"AGM_Import_Closing","Local Currency Value")</f>
        <v>0</v>
      </c>
      <c r="AB285" s="159">
        <f>_xll.DBRW(pStaging,AB$1,$F$6,"all depts",$B285,$F$1,AB$3,$A285,"AGM_Import_Closing","Local Currency Value")</f>
        <v>0</v>
      </c>
      <c r="AC285" s="159">
        <f>_xll.DBRW(pStaging,AC$1,$F$6,"all depts",$B285,$F$1,AC$3,$A285,"AGM_Import_Closing","Local Currency Value")</f>
        <v>0</v>
      </c>
      <c r="AD285" s="159">
        <f>_xll.DBRW(pStaging,AD$1,$F$6,"all depts",$B285,$F$1,AD$3,$A285,"AGM_Import_Closing","Local Currency Value")</f>
        <v>0</v>
      </c>
      <c r="AE285" s="159">
        <f>_xll.DBRW(pStaging,AE$1,$F$6,"all depts",$B285,$F$1,AE$3,$A285,"AGM_Import_Closing","Local Currency Value")</f>
        <v>0</v>
      </c>
      <c r="AF285" s="159">
        <f>_xll.DBRW(pStaging,AF$1,$F$6,"all depts",$B285,$F$1,AF$3,$A285,"AGM_Import_Closing","Local Currency Value")</f>
        <v>0</v>
      </c>
      <c r="AG285" s="159">
        <f>_xll.DBRW(pStaging,AG$1,$F$6,"all depts",$B285,$F$1,AG$3,$A285,"AGM_Import_Closing","Local Currency Value")</f>
        <v>0</v>
      </c>
      <c r="AH285" s="158"/>
      <c r="AI285" s="158"/>
      <c r="AJ285" s="158"/>
      <c r="AK285" s="158"/>
      <c r="AL285" s="158"/>
      <c r="AM285" s="158"/>
      <c r="AN285" s="158"/>
      <c r="AO285" s="159">
        <f>_xll.DBRW(pStaging,AO$1,$F$6,"all depts",$B285,$F$1,AO$3,$A285,"AGM_Import_Closing","Local Currency Value")</f>
        <v>-2.1827872842550278E-9</v>
      </c>
      <c r="AP285" s="159">
        <f>_xll.DBRW(pStaging,AP$1,$F$6,"all depts",$B285,$F$1,AP$3,$A285,"AGM_Import_Closing","Local Currency Value")</f>
        <v>-1.255102688446641E-9</v>
      </c>
      <c r="AQ285" s="159">
        <f>_xll.DBRW(pStaging,AQ$1,$F$6,"all depts",$B285,$F$1,AQ$3,$A285,"AGM_Import_Closing","Local Currency Value")</f>
        <v>-2.1573214326053858E-9</v>
      </c>
      <c r="AR285" s="159">
        <f>_xll.DBRW(pStaging,AR$1,$F$6,"all depts",$B285,$F$1,AR$3,$A285,"AGM_Import_Closing","Local Currency Value")</f>
        <v>-5.3114490583539009E-10</v>
      </c>
      <c r="AS285" s="159">
        <f>_xll.DBRW(pStaging,AS$1,$F$6,"all depts",$B285,$F$1,AS$3,$A285,"AGM_Import_Closing","Local Currency Value")</f>
        <v>-1.7826096154749393E-10</v>
      </c>
      <c r="AT285" s="159">
        <f>_xll.DBRW(pStaging,AT$1,$F$6,"all depts",$B285,$F$1,AT$3,$A285,"AGM_Import_Closing","Local Currency Value")</f>
        <v>1.0440999176353216E-9</v>
      </c>
      <c r="AU285" s="159">
        <f>_xll.DBRW(pStaging,AU$1,$F$6,"all depts",$B285,$F$1,AU$3,$A285,"AGM_Import_Closing","Local Currency Value")</f>
        <v>6.8757799454033375E-10</v>
      </c>
      <c r="AV285" s="159">
        <f>_xll.DBRW(pStaging,AV$1,$F$6,"all depts",$B285,$F$1,AV$3,$A285,"AGM_Import_Closing","Local Currency Value")</f>
        <v>3.5652192309498787E-10</v>
      </c>
      <c r="AW285" s="159">
        <f>_xll.DBRW(pStaging,AW$1,$F$6,"all depts",$B285,$F$1,AW$3,$A285,"AGM_Import_Closing","Local Currency Value")</f>
        <v>2.0372681319713593E-10</v>
      </c>
      <c r="AX285" s="159">
        <f>_xll.DBRW(pStaging,AX$1,$F$6,"all depts",$B285,$F$1,AX$3,$A285,"AGM_Import_Closing","Local Currency Value")</f>
        <v>1.0550138540565968E-9</v>
      </c>
      <c r="AY285" s="159">
        <f>_xll.DBRW(pStaging,AY$1,$F$6,"all depts",$B285,$F$1,AY$3,$A285,"AGM_Import_Closing","Local Currency Value")</f>
        <v>-1.0440999176353216E-9</v>
      </c>
      <c r="AZ285" s="159">
        <f>_xll.DBRW(pStaging,AZ$1,$F$6,"all depts",$B285,$F$1,AZ$3,$A285,"AGM_Import_Closing","Local Currency Value")</f>
        <v>-1.3424141798168421E-9</v>
      </c>
      <c r="BA285" s="158"/>
      <c r="BB285" s="119">
        <f t="shared" si="371"/>
        <v>-5.5952114053070545E-9</v>
      </c>
      <c r="BC285" s="119">
        <f t="shared" si="372"/>
        <v>3.3469405025243759E-10</v>
      </c>
      <c r="BD285" s="119">
        <f t="shared" si="373"/>
        <v>1.2478267308324575E-9</v>
      </c>
      <c r="BE285" s="119">
        <f t="shared" si="374"/>
        <v>-1.3315002433955669E-9</v>
      </c>
      <c r="BF285" s="166">
        <f t="shared" si="377"/>
        <v>-5.3441908676177263E-9</v>
      </c>
      <c r="BG285" s="110"/>
      <c r="BH285" s="110"/>
      <c r="BI285" s="110"/>
      <c r="BJ285" s="110"/>
      <c r="BK285" s="110"/>
      <c r="BL285" s="110"/>
      <c r="BM285" s="110"/>
      <c r="BN285" s="110"/>
      <c r="BO285" s="110"/>
      <c r="BP285" s="115"/>
      <c r="BQ285" s="110"/>
      <c r="BR285" s="110"/>
      <c r="BS285" s="110"/>
      <c r="BT285" s="110"/>
      <c r="BU285" s="110"/>
      <c r="BV285" s="115"/>
      <c r="BW285" s="110"/>
      <c r="BX285" s="110"/>
      <c r="BY285" s="110"/>
      <c r="BZ285" s="110"/>
      <c r="CA285" s="110"/>
      <c r="CB285" s="110"/>
      <c r="CC285" s="110"/>
      <c r="CD285" s="110"/>
      <c r="CI285"/>
    </row>
    <row r="286" spans="1:87" outlineLevel="1" x14ac:dyDescent="0.3">
      <c r="A286" s="17" t="s">
        <v>397</v>
      </c>
      <c r="B286" s="23" t="str">
        <f t="shared" ref="B286:B304" si="381">$F$6</f>
        <v>Wings</v>
      </c>
      <c r="C286"/>
      <c r="E286" s="17">
        <v>277</v>
      </c>
      <c r="F286" s="57" t="s">
        <v>398</v>
      </c>
      <c r="G286" s="173">
        <f>_xll.DBRW(pStaging,G$1,$F$6,"all depts",$B286,$F$1,G$3,$A286,"AGM_Import_Closing","Local Currency Value")</f>
        <v>-4.6566128730773926E-10</v>
      </c>
      <c r="H286" s="173">
        <f>_xll.DBRW(pStaging,H$1,$F$6,"all depts",$B286,$F$1,H$3,$A286,"AGM_Import_Closing","Local Currency Value")</f>
        <v>8.149072527885437E-10</v>
      </c>
      <c r="I286" s="173">
        <f>_xll.DBRW(pStaging,I$1,$F$6,"all depts",$B286,$F$1,I$3,$A286,"AGM_Import_Closing","Local Currency Value")</f>
        <v>2.3283064365386963E-10</v>
      </c>
      <c r="J286" s="173"/>
      <c r="K286" s="157">
        <f>_xll.DBRW(pFact,$B286,K$3,K$1,$F$1,$A$245,"YTD")</f>
        <v>694073.02711720241</v>
      </c>
      <c r="L286" s="173"/>
      <c r="M286" s="173">
        <f>_xll.DBRW(pFact,$B286,M$3,M$1,$F$1,$A$245,"YTD")</f>
        <v>1142503.2985513234</v>
      </c>
      <c r="N286" s="173"/>
      <c r="O286" s="173"/>
      <c r="P286" s="173">
        <f t="shared" si="375"/>
        <v>694073.02711720241</v>
      </c>
      <c r="Q286" s="173"/>
      <c r="R286" s="173">
        <f t="shared" si="376"/>
        <v>1142503.2985513234</v>
      </c>
      <c r="S286" s="173"/>
      <c r="T286" s="173"/>
      <c r="U286" s="173"/>
      <c r="V286" s="159">
        <f>_xll.DBRW(pFact,$B286,V$3,V$1,$F$1,$A$245,"YTD")</f>
        <v>741247.0080263433</v>
      </c>
      <c r="W286" s="159">
        <f>_xll.DBRW(pFact,$B286,W$3,W$1,$F$1,$A$245,"YTD")</f>
        <v>694073.02711720241</v>
      </c>
      <c r="X286" s="159">
        <f>_xll.DBRW(pFact,$B286,X$3,X$1,$F$1,$A$245,"YTD")</f>
        <v>0</v>
      </c>
      <c r="Y286" s="159">
        <f>_xll.DBRW(pFact,$B286,Y$3,Y$1,$F$1,$A$245,"YTD")</f>
        <v>0</v>
      </c>
      <c r="Z286" s="159">
        <f>_xll.DBRW(pFact,$B286,Z$3,Z$1,$F$1,$A$245,"YTD")</f>
        <v>0</v>
      </c>
      <c r="AA286" s="159">
        <f>_xll.DBRW(pFact,$B286,AA$3,AA$1,$F$1,$A$245,"YTD")</f>
        <v>0</v>
      </c>
      <c r="AB286" s="159">
        <f>_xll.DBRW(pFact,$B286,AB$3,AB$1,$F$1,$A$245,"YTD")</f>
        <v>0</v>
      </c>
      <c r="AC286" s="159">
        <f>_xll.DBRW(pFact,$B286,AC$3,AC$1,$F$1,$A$245,"YTD")</f>
        <v>0</v>
      </c>
      <c r="AD286" s="159">
        <f>_xll.DBRW(pFact,$B286,AD$3,AD$1,$F$1,$A$245,"YTD")</f>
        <v>0</v>
      </c>
      <c r="AE286" s="159">
        <f>_xll.DBRW(pFact,$B286,AE$3,AE$1,$F$1,$A$245,"YTD")</f>
        <v>0</v>
      </c>
      <c r="AF286" s="159">
        <f>_xll.DBRW(pFact,$B286,AF$3,AF$1,$F$1,$A$245,"YTD")</f>
        <v>0</v>
      </c>
      <c r="AG286" s="159">
        <f>_xll.DBRW(pFact,$B286,AG$3,AG$1,$F$1,$A$245,"YTD")</f>
        <v>0</v>
      </c>
      <c r="AH286" s="173"/>
      <c r="AI286" s="173"/>
      <c r="AJ286" s="173"/>
      <c r="AK286" s="173"/>
      <c r="AL286" s="173"/>
      <c r="AM286" s="173"/>
      <c r="AN286" s="173"/>
      <c r="AO286" s="159">
        <f>_xll.DBRW(pFact,$B286,AO$3,AO$1,$F$1,$A$245,"YTD")</f>
        <v>1222320.3457559624</v>
      </c>
      <c r="AP286" s="159">
        <f>_xll.DBRW(pFact,$B286,AP$3,AP$1,$F$1,$A$245,"YTD")</f>
        <v>1142503.2985513234</v>
      </c>
      <c r="AQ286" s="159">
        <f>_xll.DBRW(pFact,$B286,AQ$3,AQ$1,$F$1,$A$245,"YTD")</f>
        <v>1153795.481701364</v>
      </c>
      <c r="AR286" s="159">
        <f>_xll.DBRW(pFact,$B286,AR$3,AR$1,$F$1,$A$245,"YTD")</f>
        <v>1137973.7327218428</v>
      </c>
      <c r="AS286" s="159">
        <f>_xll.DBRW(pFact,$B286,AS$3,AS$1,$F$1,$A$245,"YTD")</f>
        <v>1079425.6817849628</v>
      </c>
      <c r="AT286" s="159">
        <f>_xll.DBRW(pFact,$B286,AT$3,AT$1,$F$1,$A$245,"YTD")</f>
        <v>1100963.8612564842</v>
      </c>
      <c r="AU286" s="159">
        <f>_xll.DBRW(pFact,$B286,AU$3,AU$1,$F$1,$A$245,"YTD")</f>
        <v>1075364.8150135644</v>
      </c>
      <c r="AV286" s="159">
        <f>_xll.DBRW(pFact,$B286,AV$3,AV$1,$F$1,$A$245,"YTD")</f>
        <v>994395.21589360328</v>
      </c>
      <c r="AW286" s="159">
        <f>_xll.DBRW(pFact,$B286,AW$3,AW$1,$F$1,$A$245,"YTD")</f>
        <v>1028005.2723893621</v>
      </c>
      <c r="AX286" s="159">
        <f>_xll.DBRW(pFact,$B286,AX$3,AX$1,$F$1,$A$245,"YTD")</f>
        <v>1022118.7236155032</v>
      </c>
      <c r="AY286" s="159">
        <f>_xll.DBRW(pFact,$B286,AY$3,AY$1,$F$1,$A$245,"YTD")</f>
        <v>950233.15539110266</v>
      </c>
      <c r="AZ286" s="159">
        <f>_xll.DBRW(pFact,$B286,AZ$3,AZ$1,$F$1,$A$245,"YTD")</f>
        <v>750274.43202136643</v>
      </c>
      <c r="BA286" s="173"/>
      <c r="BB286" s="119">
        <f t="shared" si="371"/>
        <v>3518619.1260086494</v>
      </c>
      <c r="BC286" s="119">
        <f t="shared" si="372"/>
        <v>3318363.27576329</v>
      </c>
      <c r="BD286" s="119">
        <f t="shared" si="373"/>
        <v>3097765.3032965297</v>
      </c>
      <c r="BE286" s="119">
        <f t="shared" si="374"/>
        <v>2722626.311027972</v>
      </c>
      <c r="BF286" s="166">
        <f t="shared" si="377"/>
        <v>12657374.016096441</v>
      </c>
      <c r="BG286" s="110"/>
      <c r="BH286" s="110"/>
      <c r="BI286" s="110"/>
      <c r="BJ286" s="110"/>
      <c r="BK286" s="110"/>
      <c r="BL286" s="110"/>
      <c r="BM286" s="110"/>
      <c r="BN286" s="110"/>
      <c r="BO286" s="110"/>
      <c r="BP286" s="115"/>
      <c r="BQ286" s="110"/>
      <c r="BR286" s="110"/>
      <c r="BS286" s="110"/>
      <c r="BT286" s="110"/>
      <c r="BU286" s="110"/>
      <c r="BV286" s="115"/>
      <c r="BW286" s="110"/>
      <c r="BX286" s="110"/>
      <c r="BY286" s="110"/>
      <c r="BZ286" s="110"/>
      <c r="CA286" s="110"/>
      <c r="CB286" s="110"/>
      <c r="CC286" s="110"/>
      <c r="CD286" s="110"/>
      <c r="CI286"/>
    </row>
    <row r="287" spans="1:87" x14ac:dyDescent="0.3">
      <c r="A287" s="17" t="s">
        <v>399</v>
      </c>
      <c r="B287" s="23" t="str">
        <f t="shared" si="381"/>
        <v>Wings</v>
      </c>
      <c r="C287"/>
      <c r="E287" s="17">
        <v>278</v>
      </c>
      <c r="F287" t="s">
        <v>399</v>
      </c>
      <c r="G287" s="109">
        <f>_xll.DBRW(pFact,$F$6,G$3,G$1,$F$1,$A287,"YTD")</f>
        <v>897922.76735116006</v>
      </c>
      <c r="H287" s="109">
        <f>_xll.DBRW(pFact,$F$6,H$3,H$1,$F$1,$A287,"YTD")</f>
        <v>913473.35292059998</v>
      </c>
      <c r="I287" s="109">
        <f>_xll.DBRW(pFact,$F$6,I$3,I$1,$F$1,$A287,"YTD")</f>
        <v>893802.97587261</v>
      </c>
      <c r="J287" s="110"/>
      <c r="K287" s="111">
        <f>_xll.DBRW(pFact,$F$6,K$3,K$1,$F$1,$A287,"YTD")</f>
        <v>893875.58172242006</v>
      </c>
      <c r="L287" s="109"/>
      <c r="M287" s="109">
        <f>_xll.DBRW(pFact,$F$6,M$3,M$1,$F$1,$A287,"YTD")</f>
        <v>910955.22201322007</v>
      </c>
      <c r="N287" s="109"/>
      <c r="O287" s="110"/>
      <c r="P287" s="109">
        <f t="shared" si="375"/>
        <v>893875.58172242006</v>
      </c>
      <c r="Q287" s="109"/>
      <c r="R287" s="109">
        <f t="shared" si="376"/>
        <v>910955.22201322007</v>
      </c>
      <c r="S287" s="109"/>
      <c r="T287" s="109"/>
      <c r="U287" s="110"/>
      <c r="V287" s="109">
        <f>_xll.DBRW(pFact,$F$6,V$3,V$1,$F$1,$A287,"YTD")</f>
        <v>893802.97587261</v>
      </c>
      <c r="W287" s="109">
        <f>_xll.DBRW(pFact,$F$6,W$3,W$1,$F$1,$A287,"YTD")</f>
        <v>893875.58172242006</v>
      </c>
      <c r="X287" s="109">
        <f>_xll.DBRW(pFact,$F$6,X$3,X$1,$F$1,$A287,"YTD")</f>
        <v>0</v>
      </c>
      <c r="Y287" s="109">
        <f>_xll.DBRW(pFact,$F$6,Y$3,Y$1,$F$1,$A287,"YTD")</f>
        <v>0</v>
      </c>
      <c r="Z287" s="109">
        <f>_xll.DBRW(pFact,$F$6,Z$3,Z$1,$F$1,$A287,"YTD")</f>
        <v>0</v>
      </c>
      <c r="AA287" s="109">
        <f>_xll.DBRW(pFact,$F$6,AA$3,AA$1,$F$1,$A287,"YTD")</f>
        <v>0</v>
      </c>
      <c r="AB287" s="109">
        <f>_xll.DBRW(pFact,$F$6,AB$3,AB$1,$F$1,$A287,"YTD")</f>
        <v>0</v>
      </c>
      <c r="AC287" s="109">
        <f>_xll.DBRW(pFact,$F$6,AC$3,AC$1,$F$1,$A287,"YTD")</f>
        <v>0</v>
      </c>
      <c r="AD287" s="109">
        <f>_xll.DBRW(pFact,$F$6,AD$3,AD$1,$F$1,$A287,"YTD")</f>
        <v>0</v>
      </c>
      <c r="AE287" s="109">
        <f>_xll.DBRW(pFact,$F$6,AE$3,AE$1,$F$1,$A287,"YTD")</f>
        <v>0</v>
      </c>
      <c r="AF287" s="109">
        <f>_xll.DBRW(pFact,$F$6,AF$3,AF$1,$F$1,$A287,"YTD")</f>
        <v>0</v>
      </c>
      <c r="AG287" s="109">
        <f>_xll.DBRW(pFact,$F$6,AG$3,AG$1,$F$1,$A287,"YTD")</f>
        <v>0</v>
      </c>
      <c r="AH287" s="109"/>
      <c r="AI287" s="109"/>
      <c r="AJ287" s="109"/>
      <c r="AK287" s="109"/>
      <c r="AL287" s="109"/>
      <c r="AM287" s="111"/>
      <c r="AN287" s="110"/>
      <c r="AO287" s="109">
        <f>_xll.DBRW(pFact,$F$6,AO$3,AO$1,$F$1,$A287,"YTD")</f>
        <v>913552.67458007019</v>
      </c>
      <c r="AP287" s="109">
        <f>_xll.DBRW(pFact,$F$6,AP$3,AP$1,$F$1,$A287,"YTD")</f>
        <v>910955.22201322007</v>
      </c>
      <c r="AQ287" s="109">
        <f>_xll.DBRW(pFact,$F$6,AQ$3,AQ$1,$F$1,$A287,"YTD")</f>
        <v>946717.35836086003</v>
      </c>
      <c r="AR287" s="109">
        <f>_xll.DBRW(pFact,$F$6,AR$3,AR$1,$F$1,$A287,"YTD")</f>
        <v>908601.06987485988</v>
      </c>
      <c r="AS287" s="109">
        <f>_xll.DBRW(pFact,$F$6,AS$3,AS$1,$F$1,$A287,"YTD")</f>
        <v>907606.51758897002</v>
      </c>
      <c r="AT287" s="109">
        <f>_xll.DBRW(pFact,$F$6,AT$3,AT$1,$F$1,$A287,"YTD")</f>
        <v>953428.07106368011</v>
      </c>
      <c r="AU287" s="109">
        <f>_xll.DBRW(pFact,$F$6,AU$3,AU$1,$F$1,$A287,"YTD")</f>
        <v>942237.97927706002</v>
      </c>
      <c r="AV287" s="109">
        <f>_xll.DBRW(pFact,$F$6,AV$3,AV$1,$F$1,$A287,"YTD")</f>
        <v>925563.45774380001</v>
      </c>
      <c r="AW287" s="109">
        <f>_xll.DBRW(pFact,$F$6,AW$3,AW$1,$F$1,$A287,"YTD")</f>
        <v>908202.83559816994</v>
      </c>
      <c r="AX287" s="109">
        <f>_xll.DBRW(pFact,$F$6,AX$3,AX$1,$F$1,$A287,"YTD")</f>
        <v>896578.87434335006</v>
      </c>
      <c r="AY287" s="109">
        <f>_xll.DBRW(pFact,$F$6,AY$3,AY$1,$F$1,$A287,"YTD")</f>
        <v>897922.76735116006</v>
      </c>
      <c r="AZ287" s="109">
        <f>_xll.DBRW(pFact,$F$6,AZ$3,AZ$1,$F$1,$A287,"YTD")</f>
        <v>913473.35292059998</v>
      </c>
      <c r="BA287" s="109"/>
      <c r="BB287" s="109">
        <f t="shared" si="371"/>
        <v>2771225.2549541504</v>
      </c>
      <c r="BC287" s="109">
        <f t="shared" si="372"/>
        <v>2769635.6585275102</v>
      </c>
      <c r="BD287" s="109">
        <f t="shared" si="373"/>
        <v>2776004.27261903</v>
      </c>
      <c r="BE287" s="109">
        <f t="shared" si="374"/>
        <v>2707974.9946151101</v>
      </c>
      <c r="BF287" s="111">
        <f t="shared" si="377"/>
        <v>11024840.180715799</v>
      </c>
      <c r="BG287" s="109"/>
      <c r="BH287" s="109"/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09"/>
      <c r="BS287" s="109"/>
      <c r="BT287" s="109"/>
      <c r="BU287" s="109"/>
      <c r="BV287" s="109"/>
      <c r="BW287" s="109"/>
      <c r="BX287" s="109"/>
      <c r="BY287" s="111"/>
      <c r="BZ287" s="109"/>
      <c r="CA287" s="109"/>
      <c r="CB287" s="109"/>
      <c r="CC287" s="109"/>
      <c r="CD287" s="110"/>
      <c r="CI287"/>
    </row>
    <row r="288" spans="1:87" x14ac:dyDescent="0.3">
      <c r="A288" s="17" t="s">
        <v>400</v>
      </c>
      <c r="B288" s="23" t="str">
        <f t="shared" si="381"/>
        <v>Wings</v>
      </c>
      <c r="C288" s="59"/>
      <c r="E288" s="17">
        <v>279</v>
      </c>
      <c r="F288" s="56" t="s">
        <v>401</v>
      </c>
      <c r="G288" s="109">
        <f>_xll.DBRW(pFact,$F$6,G$3,G$1,$F$1,$A288,"YTD")</f>
        <v>-111</v>
      </c>
      <c r="H288" s="109">
        <f>_xll.DBRW(pFact,$F$6,H$3,H$1,$F$1,$A288,"YTD")</f>
        <v>0</v>
      </c>
      <c r="I288" s="109">
        <f>_xll.DBRW(pFact,$F$6,I$3,I$1,$F$1,$A288,"YTD")</f>
        <v>0</v>
      </c>
      <c r="J288" s="110"/>
      <c r="K288" s="111">
        <f>_xll.DBRW(pFact,$F$6,K$3,K$1,$F$1,$A288,"YTD")</f>
        <v>0</v>
      </c>
      <c r="L288" s="109"/>
      <c r="M288" s="109">
        <f>_xll.DBRW(pFact,$F$6,M$3,M$1,$F$1,$A288,"YTD")</f>
        <v>-111</v>
      </c>
      <c r="N288" s="109"/>
      <c r="O288" s="110"/>
      <c r="P288" s="109">
        <f t="shared" si="375"/>
        <v>0</v>
      </c>
      <c r="Q288" s="109"/>
      <c r="R288" s="109">
        <f t="shared" si="376"/>
        <v>-111</v>
      </c>
      <c r="S288" s="109"/>
      <c r="T288" s="109"/>
      <c r="U288" s="110"/>
      <c r="V288" s="109">
        <f>_xll.DBRW(pFact,$F$6,V$3,V$1,$F$1,$A288,"YTD")</f>
        <v>0</v>
      </c>
      <c r="W288" s="109">
        <f>_xll.DBRW(pFact,$F$6,W$3,W$1,$F$1,$A288,"YTD")</f>
        <v>0</v>
      </c>
      <c r="X288" s="109">
        <f>_xll.DBRW(pFact,$F$6,X$3,X$1,$F$1,$A288,"YTD")</f>
        <v>0</v>
      </c>
      <c r="Y288" s="109">
        <f>_xll.DBRW(pFact,$F$6,Y$3,Y$1,$F$1,$A288,"YTD")</f>
        <v>0</v>
      </c>
      <c r="Z288" s="109">
        <f>_xll.DBRW(pFact,$F$6,Z$3,Z$1,$F$1,$A288,"YTD")</f>
        <v>0</v>
      </c>
      <c r="AA288" s="109">
        <f>_xll.DBRW(pFact,$F$6,AA$3,AA$1,$F$1,$A288,"YTD")</f>
        <v>0</v>
      </c>
      <c r="AB288" s="109">
        <f>_xll.DBRW(pFact,$F$6,AB$3,AB$1,$F$1,$A288,"YTD")</f>
        <v>0</v>
      </c>
      <c r="AC288" s="109">
        <f>_xll.DBRW(pFact,$F$6,AC$3,AC$1,$F$1,$A288,"YTD")</f>
        <v>0</v>
      </c>
      <c r="AD288" s="109">
        <f>_xll.DBRW(pFact,$F$6,AD$3,AD$1,$F$1,$A288,"YTD")</f>
        <v>0</v>
      </c>
      <c r="AE288" s="109">
        <f>_xll.DBRW(pFact,$F$6,AE$3,AE$1,$F$1,$A288,"YTD")</f>
        <v>0</v>
      </c>
      <c r="AF288" s="109">
        <f>_xll.DBRW(pFact,$F$6,AF$3,AF$1,$F$1,$A288,"YTD")</f>
        <v>0</v>
      </c>
      <c r="AG288" s="109">
        <f>_xll.DBRW(pFact,$F$6,AG$3,AG$1,$F$1,$A288,"YTD")</f>
        <v>0</v>
      </c>
      <c r="AH288" s="109"/>
      <c r="AI288" s="109"/>
      <c r="AJ288" s="109"/>
      <c r="AK288" s="109"/>
      <c r="AL288" s="109"/>
      <c r="AM288" s="111"/>
      <c r="AN288" s="110"/>
      <c r="AO288" s="109">
        <f>_xll.DBRW(pFact,$F$6,AO$3,AO$1,$F$1,$A288,"YTD")</f>
        <v>-111</v>
      </c>
      <c r="AP288" s="109">
        <f>_xll.DBRW(pFact,$F$6,AP$3,AP$1,$F$1,$A288,"YTD")</f>
        <v>-111</v>
      </c>
      <c r="AQ288" s="109">
        <f>_xll.DBRW(pFact,$F$6,AQ$3,AQ$1,$F$1,$A288,"YTD")</f>
        <v>-111</v>
      </c>
      <c r="AR288" s="109">
        <f>_xll.DBRW(pFact,$F$6,AR$3,AR$1,$F$1,$A288,"YTD")</f>
        <v>-111</v>
      </c>
      <c r="AS288" s="109">
        <f>_xll.DBRW(pFact,$F$6,AS$3,AS$1,$F$1,$A288,"YTD")</f>
        <v>-111</v>
      </c>
      <c r="AT288" s="109">
        <f>_xll.DBRW(pFact,$F$6,AT$3,AT$1,$F$1,$A288,"YTD")</f>
        <v>-111</v>
      </c>
      <c r="AU288" s="109">
        <f>_xll.DBRW(pFact,$F$6,AU$3,AU$1,$F$1,$A288,"YTD")</f>
        <v>-111</v>
      </c>
      <c r="AV288" s="109">
        <f>_xll.DBRW(pFact,$F$6,AV$3,AV$1,$F$1,$A288,"YTD")</f>
        <v>-111</v>
      </c>
      <c r="AW288" s="109">
        <f>_xll.DBRW(pFact,$F$6,AW$3,AW$1,$F$1,$A288,"YTD")</f>
        <v>-111</v>
      </c>
      <c r="AX288" s="109">
        <f>_xll.DBRW(pFact,$F$6,AX$3,AX$1,$F$1,$A288,"YTD")</f>
        <v>-111</v>
      </c>
      <c r="AY288" s="109">
        <f>_xll.DBRW(pFact,$F$6,AY$3,AY$1,$F$1,$A288,"YTD")</f>
        <v>-111</v>
      </c>
      <c r="AZ288" s="109">
        <f>_xll.DBRW(pFact,$F$6,AZ$3,AZ$1,$F$1,$A288,"YTD")</f>
        <v>0</v>
      </c>
      <c r="BA288" s="109"/>
      <c r="BB288" s="109">
        <f t="shared" si="371"/>
        <v>-333</v>
      </c>
      <c r="BC288" s="109">
        <f t="shared" si="372"/>
        <v>-333</v>
      </c>
      <c r="BD288" s="109">
        <f t="shared" si="373"/>
        <v>-333</v>
      </c>
      <c r="BE288" s="109">
        <f t="shared" si="374"/>
        <v>-222</v>
      </c>
      <c r="BF288" s="111">
        <f t="shared" si="377"/>
        <v>-1221</v>
      </c>
      <c r="BG288" s="109"/>
      <c r="BH288" s="109"/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09"/>
      <c r="BS288" s="109"/>
      <c r="BT288" s="109"/>
      <c r="BU288" s="109"/>
      <c r="BV288" s="109"/>
      <c r="BW288" s="109"/>
      <c r="BX288" s="109"/>
      <c r="BY288" s="111"/>
      <c r="BZ288" s="109"/>
      <c r="CA288" s="109"/>
      <c r="CB288" s="109"/>
      <c r="CC288" s="109"/>
      <c r="CD288" s="110"/>
      <c r="CI288"/>
    </row>
    <row r="289" spans="1:87" outlineLevel="1" x14ac:dyDescent="0.3">
      <c r="A289" s="17" t="s">
        <v>402</v>
      </c>
      <c r="B289" s="23" t="str">
        <f t="shared" si="381"/>
        <v>Wings</v>
      </c>
      <c r="C289"/>
      <c r="E289" s="17">
        <v>280</v>
      </c>
      <c r="F289" s="57" t="s">
        <v>403</v>
      </c>
      <c r="G289" s="173">
        <f>_xll.DBRW(pFact,$F$6,G$3,G$1,$F$1,$A289,"YTD")</f>
        <v>0</v>
      </c>
      <c r="H289" s="173">
        <f>_xll.DBRW(pFact,$F$6,H$3,H$1,$F$1,$A289,"YTD")</f>
        <v>0</v>
      </c>
      <c r="I289" s="173">
        <f>_xll.DBRW(pFact,$F$6,I$3,I$1,$F$1,$A289,"YTD")</f>
        <v>0</v>
      </c>
      <c r="J289" s="173"/>
      <c r="K289" s="157">
        <f>_xll.DBRW(pFact,$F$6,K$3,K$1,$F$1,$A289,"YTD")</f>
        <v>0</v>
      </c>
      <c r="L289" s="173"/>
      <c r="M289" s="173">
        <f>_xll.DBRW(pFact,$F$6,M$3,M$1,$F$1,$A289,"YTD")</f>
        <v>0</v>
      </c>
      <c r="N289" s="173"/>
      <c r="O289" s="173"/>
      <c r="P289" s="173">
        <f t="shared" si="375"/>
        <v>0</v>
      </c>
      <c r="Q289" s="173"/>
      <c r="R289" s="173">
        <f t="shared" si="376"/>
        <v>0</v>
      </c>
      <c r="S289" s="173"/>
      <c r="T289" s="173"/>
      <c r="U289" s="173"/>
      <c r="V289" s="159">
        <f>_xll.DBRW(pFact,$F$6,V$3,V$1,$F$1,$A289,"YTD")</f>
        <v>0</v>
      </c>
      <c r="W289" s="159">
        <f>_xll.DBRW(pFact,$F$6,W$3,W$1,$F$1,$A289,"YTD")</f>
        <v>0</v>
      </c>
      <c r="X289" s="159">
        <f>_xll.DBRW(pFact,$F$6,X$3,X$1,$F$1,$A289,"YTD")</f>
        <v>0</v>
      </c>
      <c r="Y289" s="159">
        <f>_xll.DBRW(pFact,$F$6,Y$3,Y$1,$F$1,$A289,"YTD")</f>
        <v>0</v>
      </c>
      <c r="Z289" s="159">
        <f>_xll.DBRW(pFact,$F$6,Z$3,Z$1,$F$1,$A289,"YTD")</f>
        <v>0</v>
      </c>
      <c r="AA289" s="159">
        <f>_xll.DBRW(pFact,$F$6,AA$3,AA$1,$F$1,$A289,"YTD")</f>
        <v>0</v>
      </c>
      <c r="AB289" s="159">
        <f>_xll.DBRW(pFact,$F$6,AB$3,AB$1,$F$1,$A289,"YTD")</f>
        <v>0</v>
      </c>
      <c r="AC289" s="159">
        <f>_xll.DBRW(pFact,$F$6,AC$3,AC$1,$F$1,$A289,"YTD")</f>
        <v>0</v>
      </c>
      <c r="AD289" s="159">
        <f>_xll.DBRW(pFact,$F$6,AD$3,AD$1,$F$1,$A289,"YTD")</f>
        <v>0</v>
      </c>
      <c r="AE289" s="159">
        <f>_xll.DBRW(pFact,$F$6,AE$3,AE$1,$F$1,$A289,"YTD")</f>
        <v>0</v>
      </c>
      <c r="AF289" s="159">
        <f>_xll.DBRW(pFact,$F$6,AF$3,AF$1,$F$1,$A289,"YTD")</f>
        <v>0</v>
      </c>
      <c r="AG289" s="159">
        <f>_xll.DBRW(pFact,$F$6,AG$3,AG$1,$F$1,$A289,"YTD")</f>
        <v>0</v>
      </c>
      <c r="AH289" s="173"/>
      <c r="AI289" s="173"/>
      <c r="AJ289" s="173"/>
      <c r="AK289" s="173"/>
      <c r="AL289" s="173"/>
      <c r="AM289" s="173"/>
      <c r="AN289" s="173"/>
      <c r="AO289" s="159">
        <f>_xll.DBRW(pFact,$F$6,AO$3,AO$1,$F$1,$A289,"YTD")</f>
        <v>0</v>
      </c>
      <c r="AP289" s="159">
        <f>_xll.DBRW(pFact,$F$6,AP$3,AP$1,$F$1,$A289,"YTD")</f>
        <v>0</v>
      </c>
      <c r="AQ289" s="159">
        <f>_xll.DBRW(pFact,$F$6,AQ$3,AQ$1,$F$1,$A289,"YTD")</f>
        <v>0</v>
      </c>
      <c r="AR289" s="159">
        <f>_xll.DBRW(pFact,$F$6,AR$3,AR$1,$F$1,$A289,"YTD")</f>
        <v>0</v>
      </c>
      <c r="AS289" s="159">
        <f>_xll.DBRW(pFact,$F$6,AS$3,AS$1,$F$1,$A289,"YTD")</f>
        <v>0</v>
      </c>
      <c r="AT289" s="159">
        <f>_xll.DBRW(pFact,$F$6,AT$3,AT$1,$F$1,$A289,"YTD")</f>
        <v>0</v>
      </c>
      <c r="AU289" s="159">
        <f>_xll.DBRW(pFact,$F$6,AU$3,AU$1,$F$1,$A289,"YTD")</f>
        <v>0</v>
      </c>
      <c r="AV289" s="159">
        <f>_xll.DBRW(pFact,$F$6,AV$3,AV$1,$F$1,$A289,"YTD")</f>
        <v>0</v>
      </c>
      <c r="AW289" s="159">
        <f>_xll.DBRW(pFact,$F$6,AW$3,AW$1,$F$1,$A289,"YTD")</f>
        <v>0</v>
      </c>
      <c r="AX289" s="159">
        <f>_xll.DBRW(pFact,$F$6,AX$3,AX$1,$F$1,$A289,"YTD")</f>
        <v>0</v>
      </c>
      <c r="AY289" s="159">
        <f>_xll.DBRW(pFact,$F$6,AY$3,AY$1,$F$1,$A289,"YTD")</f>
        <v>0</v>
      </c>
      <c r="AZ289" s="159">
        <f>_xll.DBRW(pFact,$F$6,AZ$3,AZ$1,$F$1,$A289,"YTD")</f>
        <v>0</v>
      </c>
      <c r="BA289" s="173"/>
      <c r="BB289" s="119">
        <f t="shared" si="371"/>
        <v>0</v>
      </c>
      <c r="BC289" s="119">
        <f t="shared" si="372"/>
        <v>0</v>
      </c>
      <c r="BD289" s="119">
        <f t="shared" si="373"/>
        <v>0</v>
      </c>
      <c r="BE289" s="119">
        <f t="shared" si="374"/>
        <v>0</v>
      </c>
      <c r="BF289" s="166">
        <f t="shared" si="377"/>
        <v>0</v>
      </c>
      <c r="BG289" s="110"/>
      <c r="BH289" s="110"/>
      <c r="BI289" s="110"/>
      <c r="BJ289" s="110"/>
      <c r="BK289" s="110"/>
      <c r="BL289" s="110"/>
      <c r="BM289" s="110"/>
      <c r="BN289" s="110"/>
      <c r="BO289" s="110"/>
      <c r="BP289" s="115"/>
      <c r="BQ289" s="110"/>
      <c r="BR289" s="110"/>
      <c r="BS289" s="110"/>
      <c r="BT289" s="110"/>
      <c r="BU289" s="110"/>
      <c r="BV289" s="115"/>
      <c r="BW289" s="110"/>
      <c r="BX289" s="110"/>
      <c r="BY289" s="110"/>
      <c r="BZ289" s="110"/>
      <c r="CA289" s="110"/>
      <c r="CB289" s="110"/>
      <c r="CC289" s="110"/>
      <c r="CD289" s="110"/>
      <c r="CI289"/>
    </row>
    <row r="290" spans="1:87" outlineLevel="1" x14ac:dyDescent="0.3">
      <c r="A290" s="17" t="s">
        <v>401</v>
      </c>
      <c r="B290" s="23" t="str">
        <f t="shared" si="381"/>
        <v>Wings</v>
      </c>
      <c r="C290"/>
      <c r="E290" s="17">
        <v>281</v>
      </c>
      <c r="F290" s="57" t="s">
        <v>47</v>
      </c>
      <c r="G290" s="173">
        <f>_xll.DBRW(pFact,$F$6,G$3,G$1,$F$1,$A290,"YTD")</f>
        <v>-111</v>
      </c>
      <c r="H290" s="173">
        <f>_xll.DBRW(pFact,$F$6,H$3,H$1,$F$1,$A290,"YTD")</f>
        <v>0</v>
      </c>
      <c r="I290" s="173">
        <f>_xll.DBRW(pFact,$F$6,I$3,I$1,$F$1,$A290,"YTD")</f>
        <v>0</v>
      </c>
      <c r="J290" s="173"/>
      <c r="K290" s="174">
        <f>_xll.DBRW(pFact,$F$6,K$3,K$1,$F$1,$A290,"YTD")</f>
        <v>0</v>
      </c>
      <c r="L290" s="173"/>
      <c r="M290" s="173">
        <f>_xll.DBRW(pFact,$F$6,M$3,M$1,$F$1,$A290,"YTD")</f>
        <v>-111</v>
      </c>
      <c r="N290" s="173"/>
      <c r="O290" s="173"/>
      <c r="P290" s="173">
        <f t="shared" si="375"/>
        <v>0</v>
      </c>
      <c r="Q290" s="173"/>
      <c r="R290" s="173">
        <f t="shared" si="376"/>
        <v>-111</v>
      </c>
      <c r="S290" s="173"/>
      <c r="T290" s="173"/>
      <c r="U290" s="173"/>
      <c r="V290" s="175">
        <f>_xll.DBRW(pFact,$F$6,V$3,V$1,$F$1,$A290,"YTD")</f>
        <v>0</v>
      </c>
      <c r="W290" s="175">
        <f>_xll.DBRW(pFact,$F$6,W$3,W$1,$F$1,$A290,"YTD")</f>
        <v>0</v>
      </c>
      <c r="X290" s="175">
        <f>_xll.DBRW(pFact,$F$6,X$3,X$1,$F$1,$A290,"YTD")</f>
        <v>0</v>
      </c>
      <c r="Y290" s="175">
        <f>_xll.DBRW(pFact,$F$6,Y$3,Y$1,$F$1,$A290,"YTD")</f>
        <v>0</v>
      </c>
      <c r="Z290" s="175">
        <f>_xll.DBRW(pFact,$F$6,Z$3,Z$1,$F$1,$A290,"YTD")</f>
        <v>0</v>
      </c>
      <c r="AA290" s="175">
        <f>_xll.DBRW(pFact,$F$6,AA$3,AA$1,$F$1,$A290,"YTD")</f>
        <v>0</v>
      </c>
      <c r="AB290" s="175">
        <f>_xll.DBRW(pFact,$F$6,AB$3,AB$1,$F$1,$A290,"YTD")</f>
        <v>0</v>
      </c>
      <c r="AC290" s="175">
        <f>_xll.DBRW(pFact,$F$6,AC$3,AC$1,$F$1,$A290,"YTD")</f>
        <v>0</v>
      </c>
      <c r="AD290" s="175">
        <f>_xll.DBRW(pFact,$F$6,AD$3,AD$1,$F$1,$A290,"YTD")</f>
        <v>0</v>
      </c>
      <c r="AE290" s="175">
        <f>_xll.DBRW(pFact,$F$6,AE$3,AE$1,$F$1,$A290,"YTD")</f>
        <v>0</v>
      </c>
      <c r="AF290" s="175">
        <f>_xll.DBRW(pFact,$F$6,AF$3,AF$1,$F$1,$A290,"YTD")</f>
        <v>0</v>
      </c>
      <c r="AG290" s="175">
        <f>_xll.DBRW(pFact,$F$6,AG$3,AG$1,$F$1,$A290,"YTD")</f>
        <v>0</v>
      </c>
      <c r="AH290" s="173"/>
      <c r="AI290" s="173"/>
      <c r="AJ290" s="173"/>
      <c r="AK290" s="173"/>
      <c r="AL290" s="173"/>
      <c r="AM290" s="173"/>
      <c r="AN290" s="173"/>
      <c r="AO290" s="175">
        <f>_xll.DBRW(pFact,$F$6,AO$3,AO$1,$F$1,$A290,"YTD")</f>
        <v>-111</v>
      </c>
      <c r="AP290" s="175">
        <f>_xll.DBRW(pFact,$F$6,AP$3,AP$1,$F$1,$A290,"YTD")</f>
        <v>-111</v>
      </c>
      <c r="AQ290" s="175">
        <f>_xll.DBRW(pFact,$F$6,AQ$3,AQ$1,$F$1,$A290,"YTD")</f>
        <v>-111</v>
      </c>
      <c r="AR290" s="175">
        <f>_xll.DBRW(pFact,$F$6,AR$3,AR$1,$F$1,$A290,"YTD")</f>
        <v>-111</v>
      </c>
      <c r="AS290" s="175">
        <f>_xll.DBRW(pFact,$F$6,AS$3,AS$1,$F$1,$A290,"YTD")</f>
        <v>-111</v>
      </c>
      <c r="AT290" s="175">
        <f>_xll.DBRW(pFact,$F$6,AT$3,AT$1,$F$1,$A290,"YTD")</f>
        <v>-111</v>
      </c>
      <c r="AU290" s="175">
        <f>_xll.DBRW(pFact,$F$6,AU$3,AU$1,$F$1,$A290,"YTD")</f>
        <v>-111</v>
      </c>
      <c r="AV290" s="175">
        <f>_xll.DBRW(pFact,$F$6,AV$3,AV$1,$F$1,$A290,"YTD")</f>
        <v>-111</v>
      </c>
      <c r="AW290" s="175">
        <f>_xll.DBRW(pFact,$F$6,AW$3,AW$1,$F$1,$A290,"YTD")</f>
        <v>-111</v>
      </c>
      <c r="AX290" s="175">
        <f>_xll.DBRW(pFact,$F$6,AX$3,AX$1,$F$1,$A290,"YTD")</f>
        <v>-111</v>
      </c>
      <c r="AY290" s="175">
        <f>_xll.DBRW(pFact,$F$6,AY$3,AY$1,$F$1,$A290,"YTD")</f>
        <v>-111</v>
      </c>
      <c r="AZ290" s="175">
        <f>_xll.DBRW(pFact,$F$6,AZ$3,AZ$1,$F$1,$A290,"YTD")</f>
        <v>0</v>
      </c>
      <c r="BA290" s="173"/>
      <c r="BB290" s="119">
        <f t="shared" si="371"/>
        <v>-333</v>
      </c>
      <c r="BC290" s="119">
        <f t="shared" si="372"/>
        <v>-333</v>
      </c>
      <c r="BD290" s="119">
        <f t="shared" si="373"/>
        <v>-333</v>
      </c>
      <c r="BE290" s="119">
        <f t="shared" si="374"/>
        <v>-222</v>
      </c>
      <c r="BF290" s="166">
        <f t="shared" si="377"/>
        <v>-1221</v>
      </c>
      <c r="BG290" s="110"/>
      <c r="BH290" s="110"/>
      <c r="BI290" s="110"/>
      <c r="BJ290" s="110"/>
      <c r="BK290" s="110"/>
      <c r="BL290" s="110"/>
      <c r="BM290" s="110"/>
      <c r="BN290" s="110"/>
      <c r="BO290" s="110"/>
      <c r="BP290" s="115"/>
      <c r="BQ290" s="110"/>
      <c r="BR290" s="110"/>
      <c r="BS290" s="110"/>
      <c r="BT290" s="110"/>
      <c r="BU290" s="110"/>
      <c r="BV290" s="115"/>
      <c r="BW290" s="110"/>
      <c r="BX290" s="110"/>
      <c r="BY290" s="110"/>
      <c r="BZ290" s="110"/>
      <c r="CA290" s="110"/>
      <c r="CB290" s="110"/>
      <c r="CC290" s="110"/>
      <c r="CD290" s="110"/>
      <c r="CI290"/>
    </row>
    <row r="291" spans="1:87" ht="15" customHeight="1" x14ac:dyDescent="0.3">
      <c r="A291" s="17" t="s">
        <v>404</v>
      </c>
      <c r="B291" s="17" t="str">
        <f t="shared" si="381"/>
        <v>Wings</v>
      </c>
      <c r="E291" s="17">
        <v>282</v>
      </c>
      <c r="F291" s="19"/>
      <c r="G291" s="12">
        <f>((((((G245+G258)+G263)+G266)+G267)+G288)+G287)</f>
        <v>8128211.8122490626</v>
      </c>
      <c r="H291" s="12">
        <f>((((((H245+H258)+H263)+H266)+H267)+H288)+H287)</f>
        <v>7943965.7282864871</v>
      </c>
      <c r="I291" s="12">
        <f>((((((I245+I258)+I263)+I266)+I267)+I288)+I287)</f>
        <v>7879083.8438527146</v>
      </c>
      <c r="K291" s="90">
        <f>((((((K245+K258)+K263)+K266)+K267)+K288)+K287)</f>
        <v>7793792.7802740922</v>
      </c>
      <c r="L291" s="12"/>
      <c r="M291" s="12">
        <f>((((((M245+M258)+M263)+M266)+M267)+M288)+M287)</f>
        <v>8540903.1919470001</v>
      </c>
      <c r="N291" s="12"/>
      <c r="P291" s="12">
        <f t="shared" si="375"/>
        <v>7793792.7802740922</v>
      </c>
      <c r="Q291" s="12"/>
      <c r="R291" s="12">
        <f t="shared" si="376"/>
        <v>8540903.1919470001</v>
      </c>
      <c r="S291" s="12"/>
      <c r="T291" s="7"/>
      <c r="V291" s="12">
        <f t="shared" ref="V291:AG291" si="382">((((((V245+V258)+V263)+V266)+V267)+V288)+V287)</f>
        <v>7879083.8438527146</v>
      </c>
      <c r="W291" s="12">
        <f t="shared" si="382"/>
        <v>7793792.7802740922</v>
      </c>
      <c r="X291" s="12">
        <f t="shared" si="382"/>
        <v>0</v>
      </c>
      <c r="Y291" s="12">
        <f t="shared" si="382"/>
        <v>0</v>
      </c>
      <c r="Z291" s="12">
        <f t="shared" si="382"/>
        <v>0</v>
      </c>
      <c r="AA291" s="12">
        <f t="shared" si="382"/>
        <v>0</v>
      </c>
      <c r="AB291" s="12">
        <f t="shared" si="382"/>
        <v>0</v>
      </c>
      <c r="AC291" s="12">
        <f t="shared" si="382"/>
        <v>0</v>
      </c>
      <c r="AD291" s="12">
        <f t="shared" si="382"/>
        <v>0</v>
      </c>
      <c r="AE291" s="12">
        <f t="shared" si="382"/>
        <v>0</v>
      </c>
      <c r="AF291" s="12">
        <f t="shared" si="382"/>
        <v>0</v>
      </c>
      <c r="AG291" s="12">
        <f t="shared" si="382"/>
        <v>0</v>
      </c>
      <c r="AI291" s="12"/>
      <c r="AJ291" s="12"/>
      <c r="AK291" s="12"/>
      <c r="AL291" s="12"/>
      <c r="AM291" s="90"/>
      <c r="AO291" s="12">
        <f t="shared" ref="AO291:AZ291" si="383">((((((AO245+AO258)+AO263)+AO266)+AO267)+AO288)+AO287)</f>
        <v>8539441.79942948</v>
      </c>
      <c r="AP291" s="12">
        <f t="shared" si="383"/>
        <v>8540903.1919470001</v>
      </c>
      <c r="AQ291" s="12">
        <f t="shared" si="383"/>
        <v>8572004.9768404234</v>
      </c>
      <c r="AR291" s="12">
        <f t="shared" si="383"/>
        <v>8519643.0652462952</v>
      </c>
      <c r="AS291" s="12">
        <f t="shared" si="383"/>
        <v>8433557.1908613965</v>
      </c>
      <c r="AT291" s="12">
        <f t="shared" si="383"/>
        <v>8501476.0591378957</v>
      </c>
      <c r="AU291" s="12">
        <f t="shared" si="383"/>
        <v>8466630.5600409321</v>
      </c>
      <c r="AV291" s="12">
        <f t="shared" si="383"/>
        <v>8319270.7124792887</v>
      </c>
      <c r="AW291" s="12">
        <f t="shared" si="383"/>
        <v>8192905.1819014326</v>
      </c>
      <c r="AX291" s="12">
        <f t="shared" si="383"/>
        <v>8249037.8898955435</v>
      </c>
      <c r="AY291" s="12">
        <f t="shared" si="383"/>
        <v>8128211.8122490626</v>
      </c>
      <c r="AZ291" s="12">
        <f t="shared" si="383"/>
        <v>7943965.7282864871</v>
      </c>
      <c r="BB291" s="12">
        <f>((((((BB245+BB258)+BB263)+BB266)+BB267)+BB288)+BB287)</f>
        <v>25652349.968216904</v>
      </c>
      <c r="BC291" s="12">
        <f>((((((BC245+BC258)+BC263)+BC266)+BC267)+BC288)+BC287)</f>
        <v>25454676.315245584</v>
      </c>
      <c r="BD291" s="12">
        <f>((((((BD245+BD258)+BD263)+BD266)+BD267)+BD288)+BD287)</f>
        <v>24978806.454421654</v>
      </c>
      <c r="BE291" s="12">
        <f>((((((BE245+BE258)+BE263)+BE266)+BE267)+BE288)+BE287)</f>
        <v>24321215.430431094</v>
      </c>
      <c r="BF291" s="90">
        <f>((((((BF245+BF258)+BF263)+BF266)+BF267)+BF288)+BF287)</f>
        <v>100407048.16831523</v>
      </c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12"/>
      <c r="BV291" s="12"/>
      <c r="BW291" s="12"/>
      <c r="BX291" s="12"/>
      <c r="BY291" s="90"/>
      <c r="CA291" s="12"/>
      <c r="CB291" s="12"/>
      <c r="CC291" s="12"/>
    </row>
    <row r="292" spans="1:87" x14ac:dyDescent="0.3">
      <c r="A292" s="17" t="s">
        <v>405</v>
      </c>
      <c r="B292" s="23" t="str">
        <f t="shared" si="381"/>
        <v>Wings</v>
      </c>
      <c r="C292" s="36"/>
      <c r="E292" s="17">
        <v>283</v>
      </c>
      <c r="F292" s="55" t="s">
        <v>406</v>
      </c>
      <c r="G292" s="115"/>
      <c r="H292" s="115"/>
      <c r="I292" s="115"/>
      <c r="J292" s="115"/>
      <c r="K292" s="163"/>
      <c r="L292" s="115"/>
      <c r="M292" s="115"/>
      <c r="N292" s="115"/>
      <c r="O292" s="115"/>
      <c r="P292" s="115">
        <f t="shared" si="375"/>
        <v>0</v>
      </c>
      <c r="Q292" s="115"/>
      <c r="R292" s="115">
        <f t="shared" si="376"/>
        <v>0</v>
      </c>
      <c r="S292" s="115"/>
      <c r="T292" s="115"/>
      <c r="U292" s="11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15"/>
      <c r="AI292" s="115"/>
      <c r="AJ292" s="115"/>
      <c r="AK292" s="115"/>
      <c r="AL292" s="115"/>
      <c r="AM292" s="115"/>
      <c r="AN292" s="115"/>
      <c r="AO292" s="164"/>
      <c r="AP292" s="164"/>
      <c r="AQ292" s="164"/>
      <c r="AR292" s="164"/>
      <c r="AS292" s="164"/>
      <c r="AT292" s="164"/>
      <c r="AU292" s="164"/>
      <c r="AV292" s="164"/>
      <c r="AW292" s="164"/>
      <c r="AX292" s="164"/>
      <c r="AY292" s="164"/>
      <c r="AZ292" s="164"/>
      <c r="BA292" s="115"/>
      <c r="BB292" s="164"/>
      <c r="BC292" s="164"/>
      <c r="BD292" s="164"/>
      <c r="BE292" s="164"/>
      <c r="BF292" s="165"/>
      <c r="BG292" s="110"/>
      <c r="BH292" s="110"/>
      <c r="BI292" s="110"/>
      <c r="BJ292" s="110"/>
      <c r="BK292" s="110"/>
      <c r="BL292" s="110"/>
      <c r="BM292" s="110"/>
      <c r="BN292" s="110"/>
      <c r="BO292" s="110"/>
      <c r="BP292" s="115"/>
      <c r="BQ292" s="110"/>
      <c r="BR292" s="110"/>
      <c r="BS292" s="110"/>
      <c r="BT292" s="110"/>
      <c r="BU292" s="110"/>
      <c r="BV292" s="115"/>
      <c r="BW292" s="110"/>
      <c r="BX292" s="110"/>
      <c r="BY292" s="110"/>
      <c r="BZ292" s="110"/>
      <c r="CA292" s="110"/>
      <c r="CB292" s="110"/>
      <c r="CC292" s="110"/>
      <c r="CD292" s="110"/>
      <c r="CI292"/>
    </row>
    <row r="293" spans="1:87" x14ac:dyDescent="0.3">
      <c r="A293" s="17" t="s">
        <v>407</v>
      </c>
      <c r="B293" s="23" t="str">
        <f t="shared" si="381"/>
        <v>Wings</v>
      </c>
      <c r="C293" s="36"/>
      <c r="E293" s="17">
        <v>284</v>
      </c>
      <c r="F293" s="56" t="s">
        <v>408</v>
      </c>
      <c r="G293" s="115">
        <f>_xll.DBRW(pFact,$F$6,G$3,G$1,$F$1,$A293,"YTD")</f>
        <v>3390384.8271932602</v>
      </c>
      <c r="H293" s="115">
        <f>_xll.DBRW(pFact,$F$6,H$3,H$1,$F$1,$A293,"YTD")</f>
        <v>3841169.9278790811</v>
      </c>
      <c r="I293" s="115">
        <f>_xll.DBRW(pFact,$F$6,I$3,I$1,$F$1,$A293,"YTD")</f>
        <v>3992687.2854862502</v>
      </c>
      <c r="J293" s="115"/>
      <c r="K293" s="113">
        <f>_xll.DBRW(pFact,$F$6,K$3,K$1,$F$1,$A293,"YTD")</f>
        <v>5309858.2344348012</v>
      </c>
      <c r="L293" s="115"/>
      <c r="M293" s="115">
        <f>_xll.DBRW(pFact,$F$6,M$3,M$1,$F$1,$A293,"YTD")</f>
        <v>3010375.6370092905</v>
      </c>
      <c r="N293" s="115"/>
      <c r="O293" s="115"/>
      <c r="P293" s="115">
        <f t="shared" si="375"/>
        <v>5309858.2344348012</v>
      </c>
      <c r="Q293" s="115"/>
      <c r="R293" s="115">
        <f t="shared" si="376"/>
        <v>3010375.6370092905</v>
      </c>
      <c r="S293" s="115"/>
      <c r="T293" s="115"/>
      <c r="U293" s="115"/>
      <c r="V293" s="116">
        <f>_xll.DBRW(pFact,$F$6,V$3,V$1,$F$1,$A293,"YTD")</f>
        <v>3992687.2854862502</v>
      </c>
      <c r="W293" s="116">
        <f>_xll.DBRW(pFact,$F$6,W$3,W$1,$F$1,$A293,"YTD")</f>
        <v>5309858.2344348012</v>
      </c>
      <c r="X293" s="116">
        <f>_xll.DBRW(pFact,$F$6,X$3,X$1,$F$1,$A293,"YTD")</f>
        <v>0</v>
      </c>
      <c r="Y293" s="116">
        <f>_xll.DBRW(pFact,$F$6,Y$3,Y$1,$F$1,$A293,"YTD")</f>
        <v>0</v>
      </c>
      <c r="Z293" s="116">
        <f>_xll.DBRW(pFact,$F$6,Z$3,Z$1,$F$1,$A293,"YTD")</f>
        <v>0</v>
      </c>
      <c r="AA293" s="116">
        <f>_xll.DBRW(pFact,$F$6,AA$3,AA$1,$F$1,$A293,"YTD")</f>
        <v>0</v>
      </c>
      <c r="AB293" s="116">
        <f>_xll.DBRW(pFact,$F$6,AB$3,AB$1,$F$1,$A293,"YTD")</f>
        <v>0</v>
      </c>
      <c r="AC293" s="116">
        <f>_xll.DBRW(pFact,$F$6,AC$3,AC$1,$F$1,$A293,"YTD")</f>
        <v>0</v>
      </c>
      <c r="AD293" s="116">
        <f>_xll.DBRW(pFact,$F$6,AD$3,AD$1,$F$1,$A293,"YTD")</f>
        <v>0</v>
      </c>
      <c r="AE293" s="116">
        <f>_xll.DBRW(pFact,$F$6,AE$3,AE$1,$F$1,$A293,"YTD")</f>
        <v>0</v>
      </c>
      <c r="AF293" s="116">
        <f>_xll.DBRW(pFact,$F$6,AF$3,AF$1,$F$1,$A293,"YTD")</f>
        <v>0</v>
      </c>
      <c r="AG293" s="116">
        <f>_xll.DBRW(pFact,$F$6,AG$3,AG$1,$F$1,$A293,"YTD")</f>
        <v>0</v>
      </c>
      <c r="AH293" s="115"/>
      <c r="AI293" s="115"/>
      <c r="AJ293" s="115"/>
      <c r="AK293" s="115"/>
      <c r="AL293" s="115"/>
      <c r="AM293" s="115"/>
      <c r="AN293" s="115"/>
      <c r="AO293" s="116">
        <f>_xll.DBRW(pFact,$F$6,AO$3,AO$1,$F$1,$A293,"YTD")</f>
        <v>2881688.7637167503</v>
      </c>
      <c r="AP293" s="116">
        <f>_xll.DBRW(pFact,$F$6,AP$3,AP$1,$F$1,$A293,"YTD")</f>
        <v>3010375.6370092905</v>
      </c>
      <c r="AQ293" s="116">
        <f>_xll.DBRW(pFact,$F$6,AQ$3,AQ$1,$F$1,$A293,"YTD")</f>
        <v>3286127.3292120202</v>
      </c>
      <c r="AR293" s="116">
        <f>_xll.DBRW(pFact,$F$6,AR$3,AR$1,$F$1,$A293,"YTD")</f>
        <v>3444501.0236999402</v>
      </c>
      <c r="AS293" s="116">
        <f>_xll.DBRW(pFact,$F$6,AS$3,AS$1,$F$1,$A293,"YTD")</f>
        <v>3316066.7596187899</v>
      </c>
      <c r="AT293" s="116">
        <f>_xll.DBRW(pFact,$F$6,AT$3,AT$1,$F$1,$A293,"YTD")</f>
        <v>3314922.9991825791</v>
      </c>
      <c r="AU293" s="116">
        <f>_xll.DBRW(pFact,$F$6,AU$3,AU$1,$F$1,$A293,"YTD")</f>
        <v>4205684.2941933917</v>
      </c>
      <c r="AV293" s="116">
        <f>_xll.DBRW(pFact,$F$6,AV$3,AV$1,$F$1,$A293,"YTD")</f>
        <v>4114753.0539510595</v>
      </c>
      <c r="AW293" s="116">
        <f>_xll.DBRW(pFact,$F$6,AW$3,AW$1,$F$1,$A293,"YTD")</f>
        <v>4483724.9029931305</v>
      </c>
      <c r="AX293" s="116">
        <f>_xll.DBRW(pFact,$F$6,AX$3,AX$1,$F$1,$A293,"YTD")</f>
        <v>4162511.0488824397</v>
      </c>
      <c r="AY293" s="116">
        <f>_xll.DBRW(pFact,$F$6,AY$3,AY$1,$F$1,$A293,"YTD")</f>
        <v>3390384.8271932602</v>
      </c>
      <c r="AZ293" s="116">
        <f>_xll.DBRW(pFact,$F$6,AZ$3,AZ$1,$F$1,$A293,"YTD")</f>
        <v>3841169.9278790811</v>
      </c>
      <c r="BA293" s="115"/>
      <c r="BB293" s="109">
        <f t="shared" ref="BB293:BB339" si="384">SUMIF(AO$7:AZ$7,BB$8,AO293:AZ293)</f>
        <v>9178191.72993806</v>
      </c>
      <c r="BC293" s="109">
        <f t="shared" ref="BC293:BC339" si="385">SUMIF(AO$7:AZ$7,BC$8,AO293:AZ293)</f>
        <v>10075490.78250131</v>
      </c>
      <c r="BD293" s="109">
        <f t="shared" ref="BD293:BD339" si="386">SUMIF(AO$7:AZ$7,BD$8,AO293:AZ293)</f>
        <v>12804162.251137581</v>
      </c>
      <c r="BE293" s="109">
        <f t="shared" ref="BE293:BE339" si="387">SUMIF(AO$7:AZ$7,BE$8,AO293:AZ293)</f>
        <v>11394065.80395478</v>
      </c>
      <c r="BF293" s="118">
        <f t="shared" ref="BF293:BF339" si="388">SUM(BB293:BE293)</f>
        <v>43451910.567531735</v>
      </c>
      <c r="BG293" s="110"/>
      <c r="BH293" s="110"/>
      <c r="BI293" s="110"/>
      <c r="BJ293" s="110"/>
      <c r="BK293" s="110"/>
      <c r="BL293" s="110"/>
      <c r="BM293" s="110"/>
      <c r="BN293" s="110"/>
      <c r="BO293" s="110"/>
      <c r="BP293" s="115"/>
      <c r="BQ293" s="110"/>
      <c r="BR293" s="110"/>
      <c r="BS293" s="110"/>
      <c r="BT293" s="110"/>
      <c r="BU293" s="110"/>
      <c r="BV293" s="115"/>
      <c r="BW293" s="110"/>
      <c r="BX293" s="110"/>
      <c r="BY293" s="110"/>
      <c r="BZ293" s="110"/>
      <c r="CA293" s="110"/>
      <c r="CB293" s="110"/>
      <c r="CC293" s="110"/>
      <c r="CD293" s="110"/>
      <c r="CI293"/>
    </row>
    <row r="294" spans="1:87" outlineLevel="1" x14ac:dyDescent="0.3">
      <c r="A294" s="17" t="s">
        <v>409</v>
      </c>
      <c r="B294" s="107" t="str">
        <f t="shared" si="381"/>
        <v>Wings</v>
      </c>
      <c r="C294"/>
      <c r="E294" s="17">
        <v>285</v>
      </c>
      <c r="F294" s="57" t="s">
        <v>408</v>
      </c>
      <c r="G294" s="158">
        <f>_xll.DBRW(pFact,$F$6,G$3,G$1,$F$1,$A294,"YTD")</f>
        <v>3134415.2856161101</v>
      </c>
      <c r="H294" s="158">
        <f>_xll.DBRW(pFact,$F$6,H$3,H$1,$F$1,$A294,"YTD")</f>
        <v>3192709.9009488504</v>
      </c>
      <c r="I294" s="158">
        <f>_xll.DBRW(pFact,$F$6,I$3,I$1,$F$1,$A294,"YTD")</f>
        <v>3783854.6289288201</v>
      </c>
      <c r="J294" s="156"/>
      <c r="K294" s="157">
        <f>_xll.DBRW(pFact,$F$6,K$3,K$1,$F$1,$A294,"YTD")</f>
        <v>4787170.1286942605</v>
      </c>
      <c r="L294" s="158"/>
      <c r="M294" s="158">
        <f>_xll.DBRW(pFact,$F$6,M$3,M$1,$F$1,$A294,"YTD")</f>
        <v>2771980.7357220901</v>
      </c>
      <c r="N294" s="158"/>
      <c r="O294" s="158"/>
      <c r="P294" s="158">
        <f t="shared" si="375"/>
        <v>4787170.1286942605</v>
      </c>
      <c r="Q294" s="158"/>
      <c r="R294" s="158">
        <f t="shared" si="376"/>
        <v>2771980.7357220901</v>
      </c>
      <c r="S294" s="158"/>
      <c r="T294" s="158"/>
      <c r="U294" s="158"/>
      <c r="V294" s="159">
        <f>_xll.DBRW(pFact,$F$6,V$3,V$1,$F$1,$A294,"YTD")</f>
        <v>3783854.6289288201</v>
      </c>
      <c r="W294" s="159">
        <f>_xll.DBRW(pFact,$F$6,W$3,W$1,$F$1,$A294,"YTD")</f>
        <v>4787170.1286942605</v>
      </c>
      <c r="X294" s="159">
        <f>_xll.DBRW(pFact,$F$6,X$3,X$1,$F$1,$A294,"YTD")</f>
        <v>0</v>
      </c>
      <c r="Y294" s="159">
        <f>_xll.DBRW(pFact,$F$6,Y$3,Y$1,$F$1,$A294,"YTD")</f>
        <v>0</v>
      </c>
      <c r="Z294" s="159">
        <f>_xll.DBRW(pFact,$F$6,Z$3,Z$1,$F$1,$A294,"YTD")</f>
        <v>0</v>
      </c>
      <c r="AA294" s="159">
        <f>_xll.DBRW(pFact,$F$6,AA$3,AA$1,$F$1,$A294,"YTD")</f>
        <v>0</v>
      </c>
      <c r="AB294" s="159">
        <f>_xll.DBRW(pFact,$F$6,AB$3,AB$1,$F$1,$A294,"YTD")</f>
        <v>0</v>
      </c>
      <c r="AC294" s="159">
        <f>_xll.DBRW(pFact,$F$6,AC$3,AC$1,$F$1,$A294,"YTD")</f>
        <v>0</v>
      </c>
      <c r="AD294" s="159">
        <f>_xll.DBRW(pFact,$F$6,AD$3,AD$1,$F$1,$A294,"YTD")</f>
        <v>0</v>
      </c>
      <c r="AE294" s="159">
        <f>_xll.DBRW(pFact,$F$6,AE$3,AE$1,$F$1,$A294,"YTD")</f>
        <v>0</v>
      </c>
      <c r="AF294" s="159">
        <f>_xll.DBRW(pFact,$F$6,AF$3,AF$1,$F$1,$A294,"YTD")</f>
        <v>0</v>
      </c>
      <c r="AG294" s="159">
        <f>_xll.DBRW(pFact,$F$6,AG$3,AG$1,$F$1,$A294,"YTD")</f>
        <v>0</v>
      </c>
      <c r="AH294" s="158"/>
      <c r="AI294" s="158"/>
      <c r="AJ294" s="158"/>
      <c r="AK294" s="158"/>
      <c r="AL294" s="158"/>
      <c r="AM294" s="158"/>
      <c r="AN294" s="158"/>
      <c r="AO294" s="159">
        <f>_xll.DBRW(pFact,$F$6,AO$3,AO$1,$F$1,$A294,"YTD")</f>
        <v>2776092.8109426699</v>
      </c>
      <c r="AP294" s="159">
        <f>_xll.DBRW(pFact,$F$6,AP$3,AP$1,$F$1,$A294,"YTD")</f>
        <v>2771980.7357220901</v>
      </c>
      <c r="AQ294" s="159">
        <f>_xll.DBRW(pFact,$F$6,AQ$3,AQ$1,$F$1,$A294,"YTD")</f>
        <v>3436440.3763064202</v>
      </c>
      <c r="AR294" s="159">
        <f>_xll.DBRW(pFact,$F$6,AR$3,AR$1,$F$1,$A294,"YTD")</f>
        <v>3509327.2595490199</v>
      </c>
      <c r="AS294" s="159">
        <f>_xll.DBRW(pFact,$F$6,AS$3,AS$1,$F$1,$A294,"YTD")</f>
        <v>2874523.4003692698</v>
      </c>
      <c r="AT294" s="159">
        <f>_xll.DBRW(pFact,$F$6,AT$3,AT$1,$F$1,$A294,"YTD")</f>
        <v>3183575.1567092398</v>
      </c>
      <c r="AU294" s="159">
        <f>_xll.DBRW(pFact,$F$6,AU$3,AU$1,$F$1,$A294,"YTD")</f>
        <v>3877266.2863857704</v>
      </c>
      <c r="AV294" s="159">
        <f>_xll.DBRW(pFact,$F$6,AV$3,AV$1,$F$1,$A294,"YTD")</f>
        <v>3955048.9357048301</v>
      </c>
      <c r="AW294" s="159">
        <f>_xll.DBRW(pFact,$F$6,AW$3,AW$1,$F$1,$A294,"YTD")</f>
        <v>4195053.8378411103</v>
      </c>
      <c r="AX294" s="159">
        <f>_xll.DBRW(pFact,$F$6,AX$3,AX$1,$F$1,$A294,"YTD")</f>
        <v>3887028.3143224698</v>
      </c>
      <c r="AY294" s="159">
        <f>_xll.DBRW(pFact,$F$6,AY$3,AY$1,$F$1,$A294,"YTD")</f>
        <v>3134415.2856161101</v>
      </c>
      <c r="AZ294" s="159">
        <f>_xll.DBRW(pFact,$F$6,AZ$3,AZ$1,$F$1,$A294,"YTD")</f>
        <v>3192709.9009488504</v>
      </c>
      <c r="BA294" s="158"/>
      <c r="BB294" s="119">
        <f t="shared" si="384"/>
        <v>8984513.9229711797</v>
      </c>
      <c r="BC294" s="119">
        <f t="shared" si="385"/>
        <v>9567425.8166275285</v>
      </c>
      <c r="BD294" s="119">
        <f t="shared" si="386"/>
        <v>12027369.05993171</v>
      </c>
      <c r="BE294" s="119">
        <f t="shared" si="387"/>
        <v>10214153.500887431</v>
      </c>
      <c r="BF294" s="166">
        <f t="shared" si="388"/>
        <v>40793462.300417848</v>
      </c>
      <c r="BG294" s="110"/>
      <c r="BH294" s="110"/>
      <c r="BI294" s="110"/>
      <c r="BJ294" s="110"/>
      <c r="BK294" s="110"/>
      <c r="BL294" s="110"/>
      <c r="BM294" s="110"/>
      <c r="BN294" s="110"/>
      <c r="BO294" s="110"/>
      <c r="BP294" s="115"/>
      <c r="BQ294" s="110"/>
      <c r="BR294" s="110"/>
      <c r="BS294" s="110"/>
      <c r="BT294" s="110"/>
      <c r="BU294" s="110"/>
      <c r="BV294" s="115"/>
      <c r="BW294" s="110"/>
      <c r="BX294" s="110"/>
      <c r="BY294" s="110"/>
      <c r="BZ294" s="110"/>
      <c r="CA294" s="110"/>
      <c r="CB294" s="110"/>
      <c r="CC294" s="110"/>
      <c r="CD294" s="110"/>
      <c r="CI294"/>
    </row>
    <row r="295" spans="1:87" outlineLevel="1" x14ac:dyDescent="0.3">
      <c r="A295" s="17" t="s">
        <v>410</v>
      </c>
      <c r="B295" s="107" t="str">
        <f t="shared" si="381"/>
        <v>Wings</v>
      </c>
      <c r="C295"/>
      <c r="E295" s="17">
        <v>286</v>
      </c>
      <c r="F295" s="57" t="s">
        <v>411</v>
      </c>
      <c r="G295" s="158">
        <f>_xll.DBRW(pFact,$F$6,G$3,G$1,$F$1,$A295,"YTD")</f>
        <v>762541.81612194993</v>
      </c>
      <c r="H295" s="158">
        <f>_xll.DBRW(pFact,$F$6,H$3,H$1,$F$1,$A295,"YTD")</f>
        <v>1638402.7247182298</v>
      </c>
      <c r="I295" s="158">
        <f>_xll.DBRW(pFact,$F$6,I$3,I$1,$F$1,$A295,"YTD")</f>
        <v>773008.15549170005</v>
      </c>
      <c r="J295" s="156"/>
      <c r="K295" s="157">
        <f>_xll.DBRW(pFact,$F$6,K$3,K$1,$F$1,$A295,"YTD")</f>
        <v>604939.96512642002</v>
      </c>
      <c r="L295" s="158"/>
      <c r="M295" s="158">
        <f>_xll.DBRW(pFact,$F$6,M$3,M$1,$F$1,$A295,"YTD")</f>
        <v>900288.51950100006</v>
      </c>
      <c r="N295" s="158"/>
      <c r="O295" s="158"/>
      <c r="P295" s="158">
        <f t="shared" si="375"/>
        <v>604939.96512642002</v>
      </c>
      <c r="Q295" s="158"/>
      <c r="R295" s="158">
        <f t="shared" si="376"/>
        <v>900288.51950100006</v>
      </c>
      <c r="S295" s="158"/>
      <c r="T295" s="158"/>
      <c r="U295" s="158"/>
      <c r="V295" s="159">
        <f>_xll.DBRW(pFact,$F$6,V$3,V$1,$F$1,$A295,"YTD")</f>
        <v>773008.15549170005</v>
      </c>
      <c r="W295" s="159">
        <f>_xll.DBRW(pFact,$F$6,W$3,W$1,$F$1,$A295,"YTD")</f>
        <v>604939.96512642002</v>
      </c>
      <c r="X295" s="159">
        <f>_xll.DBRW(pFact,$F$6,X$3,X$1,$F$1,$A295,"YTD")</f>
        <v>0</v>
      </c>
      <c r="Y295" s="159">
        <f>_xll.DBRW(pFact,$F$6,Y$3,Y$1,$F$1,$A295,"YTD")</f>
        <v>0</v>
      </c>
      <c r="Z295" s="159">
        <f>_xll.DBRW(pFact,$F$6,Z$3,Z$1,$F$1,$A295,"YTD")</f>
        <v>0</v>
      </c>
      <c r="AA295" s="159">
        <f>_xll.DBRW(pFact,$F$6,AA$3,AA$1,$F$1,$A295,"YTD")</f>
        <v>0</v>
      </c>
      <c r="AB295" s="159">
        <f>_xll.DBRW(pFact,$F$6,AB$3,AB$1,$F$1,$A295,"YTD")</f>
        <v>0</v>
      </c>
      <c r="AC295" s="159">
        <f>_xll.DBRW(pFact,$F$6,AC$3,AC$1,$F$1,$A295,"YTD")</f>
        <v>0</v>
      </c>
      <c r="AD295" s="159">
        <f>_xll.DBRW(pFact,$F$6,AD$3,AD$1,$F$1,$A295,"YTD")</f>
        <v>0</v>
      </c>
      <c r="AE295" s="159">
        <f>_xll.DBRW(pFact,$F$6,AE$3,AE$1,$F$1,$A295,"YTD")</f>
        <v>0</v>
      </c>
      <c r="AF295" s="159">
        <f>_xll.DBRW(pFact,$F$6,AF$3,AF$1,$F$1,$A295,"YTD")</f>
        <v>0</v>
      </c>
      <c r="AG295" s="159">
        <f>_xll.DBRW(pFact,$F$6,AG$3,AG$1,$F$1,$A295,"YTD")</f>
        <v>0</v>
      </c>
      <c r="AH295" s="158"/>
      <c r="AI295" s="158"/>
      <c r="AJ295" s="158"/>
      <c r="AK295" s="158"/>
      <c r="AL295" s="158"/>
      <c r="AM295" s="158"/>
      <c r="AN295" s="158"/>
      <c r="AO295" s="159">
        <f>_xll.DBRW(pFact,$F$6,AO$3,AO$1,$F$1,$A295,"YTD")</f>
        <v>898029.08356672013</v>
      </c>
      <c r="AP295" s="159">
        <f>_xll.DBRW(pFact,$F$6,AP$3,AP$1,$F$1,$A295,"YTD")</f>
        <v>900288.51950100006</v>
      </c>
      <c r="AQ295" s="159">
        <f>_xll.DBRW(pFact,$F$6,AQ$3,AQ$1,$F$1,$A295,"YTD")</f>
        <v>491093.33724586002</v>
      </c>
      <c r="AR295" s="159">
        <f>_xll.DBRW(pFact,$F$6,AR$3,AR$1,$F$1,$A295,"YTD")</f>
        <v>587251.79634861997</v>
      </c>
      <c r="AS295" s="159">
        <f>_xll.DBRW(pFact,$F$6,AS$3,AS$1,$F$1,$A295,"YTD")</f>
        <v>854588.45050668996</v>
      </c>
      <c r="AT295" s="159">
        <f>_xll.DBRW(pFact,$F$6,AT$3,AT$1,$F$1,$A295,"YTD")</f>
        <v>766518.18823531992</v>
      </c>
      <c r="AU295" s="159">
        <f>_xll.DBRW(pFact,$F$6,AU$3,AU$1,$F$1,$A295,"YTD")</f>
        <v>958609.67083617998</v>
      </c>
      <c r="AV295" s="159">
        <f>_xll.DBRW(pFact,$F$6,AV$3,AV$1,$F$1,$A295,"YTD")</f>
        <v>715217.75159281003</v>
      </c>
      <c r="AW295" s="159">
        <f>_xll.DBRW(pFact,$F$6,AW$3,AW$1,$F$1,$A295,"YTD")</f>
        <v>801863.68784329016</v>
      </c>
      <c r="AX295" s="159">
        <f>_xll.DBRW(pFact,$F$6,AX$3,AX$1,$F$1,$A295,"YTD")</f>
        <v>597732.90357861004</v>
      </c>
      <c r="AY295" s="159">
        <f>_xll.DBRW(pFact,$F$6,AY$3,AY$1,$F$1,$A295,"YTD")</f>
        <v>762541.81612194993</v>
      </c>
      <c r="AZ295" s="159">
        <f>_xll.DBRW(pFact,$F$6,AZ$3,AZ$1,$F$1,$A295,"YTD")</f>
        <v>1638402.7247182298</v>
      </c>
      <c r="BA295" s="158"/>
      <c r="BB295" s="119">
        <f t="shared" si="384"/>
        <v>2289410.9403135804</v>
      </c>
      <c r="BC295" s="119">
        <f t="shared" si="385"/>
        <v>2208358.4350906298</v>
      </c>
      <c r="BD295" s="119">
        <f t="shared" si="386"/>
        <v>2475691.1102722799</v>
      </c>
      <c r="BE295" s="119">
        <f t="shared" si="387"/>
        <v>2998677.4444187898</v>
      </c>
      <c r="BF295" s="166">
        <f t="shared" si="388"/>
        <v>9972137.9300952815</v>
      </c>
      <c r="BG295" s="110"/>
      <c r="BH295" s="110"/>
      <c r="BI295" s="110"/>
      <c r="BJ295" s="110"/>
      <c r="BK295" s="110"/>
      <c r="BL295" s="110"/>
      <c r="BM295" s="110"/>
      <c r="BN295" s="110"/>
      <c r="BO295" s="110"/>
      <c r="BP295" s="115"/>
      <c r="BQ295" s="110"/>
      <c r="BR295" s="110"/>
      <c r="BS295" s="110"/>
      <c r="BT295" s="110"/>
      <c r="BU295" s="110"/>
      <c r="BV295" s="115"/>
      <c r="BW295" s="110"/>
      <c r="BX295" s="110"/>
      <c r="BY295" s="110"/>
      <c r="BZ295" s="110"/>
      <c r="CA295" s="110"/>
      <c r="CB295" s="110"/>
      <c r="CC295" s="110"/>
      <c r="CD295" s="110"/>
      <c r="CI295"/>
    </row>
    <row r="296" spans="1:87" outlineLevel="1" x14ac:dyDescent="0.3">
      <c r="A296" s="17" t="s">
        <v>412</v>
      </c>
      <c r="B296" s="107" t="str">
        <f t="shared" si="381"/>
        <v>Wings</v>
      </c>
      <c r="C296"/>
      <c r="E296" s="17">
        <v>287</v>
      </c>
      <c r="F296" s="57" t="s">
        <v>413</v>
      </c>
      <c r="G296" s="158">
        <f>_xll.DBRW(pFact,$F$6,G$3,G$1,$F$1,$A296,"YTD")</f>
        <v>825.79426779999994</v>
      </c>
      <c r="H296" s="158">
        <f>_xll.DBRW(pFact,$F$6,H$3,H$1,$F$1,$A296,"YTD")</f>
        <v>0</v>
      </c>
      <c r="I296" s="158">
        <f>_xll.DBRW(pFact,$F$6,I$3,I$1,$F$1,$A296,"YTD")</f>
        <v>0</v>
      </c>
      <c r="J296" s="156"/>
      <c r="K296" s="157">
        <f>_xll.DBRW(pFact,$F$6,K$3,K$1,$F$1,$A296,"YTD")</f>
        <v>177025.19999999998</v>
      </c>
      <c r="L296" s="158"/>
      <c r="M296" s="158">
        <f>_xll.DBRW(pFact,$F$6,M$3,M$1,$F$1,$A296,"YTD")</f>
        <v>810.97453419999988</v>
      </c>
      <c r="N296" s="158"/>
      <c r="O296" s="158"/>
      <c r="P296" s="158">
        <f t="shared" si="375"/>
        <v>177025.19999999998</v>
      </c>
      <c r="Q296" s="158"/>
      <c r="R296" s="158">
        <f t="shared" si="376"/>
        <v>810.97453419999988</v>
      </c>
      <c r="S296" s="158"/>
      <c r="T296" s="158"/>
      <c r="U296" s="158"/>
      <c r="V296" s="159">
        <f>_xll.DBRW(pFact,$F$6,V$3,V$1,$F$1,$A296,"YTD")</f>
        <v>0</v>
      </c>
      <c r="W296" s="159">
        <f>_xll.DBRW(pFact,$F$6,W$3,W$1,$F$1,$A296,"YTD")</f>
        <v>177025.19999999998</v>
      </c>
      <c r="X296" s="159">
        <f>_xll.DBRW(pFact,$F$6,X$3,X$1,$F$1,$A296,"YTD")</f>
        <v>0</v>
      </c>
      <c r="Y296" s="159">
        <f>_xll.DBRW(pFact,$F$6,Y$3,Y$1,$F$1,$A296,"YTD")</f>
        <v>0</v>
      </c>
      <c r="Z296" s="159">
        <f>_xll.DBRW(pFact,$F$6,Z$3,Z$1,$F$1,$A296,"YTD")</f>
        <v>0</v>
      </c>
      <c r="AA296" s="159">
        <f>_xll.DBRW(pFact,$F$6,AA$3,AA$1,$F$1,$A296,"YTD")</f>
        <v>0</v>
      </c>
      <c r="AB296" s="159">
        <f>_xll.DBRW(pFact,$F$6,AB$3,AB$1,$F$1,$A296,"YTD")</f>
        <v>0</v>
      </c>
      <c r="AC296" s="159">
        <f>_xll.DBRW(pFact,$F$6,AC$3,AC$1,$F$1,$A296,"YTD")</f>
        <v>0</v>
      </c>
      <c r="AD296" s="159">
        <f>_xll.DBRW(pFact,$F$6,AD$3,AD$1,$F$1,$A296,"YTD")</f>
        <v>0</v>
      </c>
      <c r="AE296" s="159">
        <f>_xll.DBRW(pFact,$F$6,AE$3,AE$1,$F$1,$A296,"YTD")</f>
        <v>0</v>
      </c>
      <c r="AF296" s="159">
        <f>_xll.DBRW(pFact,$F$6,AF$3,AF$1,$F$1,$A296,"YTD")</f>
        <v>0</v>
      </c>
      <c r="AG296" s="159">
        <f>_xll.DBRW(pFact,$F$6,AG$3,AG$1,$F$1,$A296,"YTD")</f>
        <v>0</v>
      </c>
      <c r="AH296" s="158"/>
      <c r="AI296" s="158"/>
      <c r="AJ296" s="158"/>
      <c r="AK296" s="158"/>
      <c r="AL296" s="158"/>
      <c r="AM296" s="158"/>
      <c r="AN296" s="158"/>
      <c r="AO296" s="159">
        <f>_xll.DBRW(pFact,$F$6,AO$3,AO$1,$F$1,$A296,"YTD")</f>
        <v>776.27991839999993</v>
      </c>
      <c r="AP296" s="159">
        <f>_xll.DBRW(pFact,$F$6,AP$3,AP$1,$F$1,$A296,"YTD")</f>
        <v>810.97453419999988</v>
      </c>
      <c r="AQ296" s="159">
        <f>_xll.DBRW(pFact,$F$6,AQ$3,AQ$1,$F$1,$A296,"YTD")</f>
        <v>806.42724599999997</v>
      </c>
      <c r="AR296" s="159">
        <f>_xll.DBRW(pFact,$F$6,AR$3,AR$1,$F$1,$A296,"YTD")</f>
        <v>840.75677339999993</v>
      </c>
      <c r="AS296" s="159">
        <f>_xll.DBRW(pFact,$F$6,AS$3,AS$1,$F$1,$A296,"YTD")</f>
        <v>837.3445226</v>
      </c>
      <c r="AT296" s="159">
        <f>_xll.DBRW(pFact,$F$6,AT$3,AT$1,$F$1,$A296,"YTD")</f>
        <v>874.63656899999989</v>
      </c>
      <c r="AU296" s="159">
        <f>_xll.DBRW(pFact,$F$6,AU$3,AU$1,$F$1,$A296,"YTD")</f>
        <v>912.91068280000002</v>
      </c>
      <c r="AV296" s="159">
        <f>_xll.DBRW(pFact,$F$6,AV$3,AV$1,$F$1,$A296,"YTD")</f>
        <v>879.51733179999997</v>
      </c>
      <c r="AW296" s="159">
        <f>_xll.DBRW(pFact,$F$6,AW$3,AW$1,$F$1,$A296,"YTD")</f>
        <v>853.89179739999997</v>
      </c>
      <c r="AX296" s="159">
        <f>_xll.DBRW(pFact,$F$6,AX$3,AX$1,$F$1,$A296,"YTD")</f>
        <v>844.15270739999994</v>
      </c>
      <c r="AY296" s="159">
        <f>_xll.DBRW(pFact,$F$6,AY$3,AY$1,$F$1,$A296,"YTD")</f>
        <v>825.79426779999994</v>
      </c>
      <c r="AZ296" s="159">
        <f>_xll.DBRW(pFact,$F$6,AZ$3,AZ$1,$F$1,$A296,"YTD")</f>
        <v>0</v>
      </c>
      <c r="BA296" s="158"/>
      <c r="BB296" s="119">
        <f t="shared" si="384"/>
        <v>2393.6816985999994</v>
      </c>
      <c r="BC296" s="119">
        <f t="shared" si="385"/>
        <v>2552.7378649999996</v>
      </c>
      <c r="BD296" s="119">
        <f t="shared" si="386"/>
        <v>2646.3198120000002</v>
      </c>
      <c r="BE296" s="119">
        <f t="shared" si="387"/>
        <v>1669.9469752</v>
      </c>
      <c r="BF296" s="166">
        <f t="shared" si="388"/>
        <v>9262.6863507999988</v>
      </c>
      <c r="BG296" s="110"/>
      <c r="BH296" s="110"/>
      <c r="BI296" s="110"/>
      <c r="BJ296" s="110"/>
      <c r="BK296" s="110"/>
      <c r="BL296" s="110"/>
      <c r="BM296" s="110"/>
      <c r="BN296" s="110"/>
      <c r="BO296" s="110"/>
      <c r="BP296" s="115"/>
      <c r="BQ296" s="110"/>
      <c r="BR296" s="110"/>
      <c r="BS296" s="110"/>
      <c r="BT296" s="110"/>
      <c r="BU296" s="110"/>
      <c r="BV296" s="115"/>
      <c r="BW296" s="110"/>
      <c r="BX296" s="110"/>
      <c r="BY296" s="110"/>
      <c r="BZ296" s="110"/>
      <c r="CA296" s="110"/>
      <c r="CB296" s="110"/>
      <c r="CC296" s="110"/>
      <c r="CD296" s="110"/>
      <c r="CI296"/>
    </row>
    <row r="297" spans="1:87" outlineLevel="1" x14ac:dyDescent="0.3">
      <c r="A297" s="17" t="s">
        <v>414</v>
      </c>
      <c r="B297" s="107" t="str">
        <f t="shared" si="381"/>
        <v>Wings</v>
      </c>
      <c r="C297"/>
      <c r="E297" s="17">
        <v>288</v>
      </c>
      <c r="F297" s="57" t="s">
        <v>415</v>
      </c>
      <c r="G297" s="158">
        <f>_xll.DBRW(pFact,$F$6,G$3,G$1,$F$1,$A297,"YTD")</f>
        <v>21747.702279599998</v>
      </c>
      <c r="H297" s="158">
        <f>_xll.DBRW(pFact,$F$6,H$3,H$1,$F$1,$A297,"YTD")</f>
        <v>21902.008543800002</v>
      </c>
      <c r="I297" s="158">
        <f>_xll.DBRW(pFact,$F$6,I$3,I$1,$F$1,$A297,"YTD")</f>
        <v>21619.8443802</v>
      </c>
      <c r="J297" s="156"/>
      <c r="K297" s="157">
        <f>_xll.DBRW(pFact,$F$6,K$3,K$1,$F$1,$A297,"YTD")</f>
        <v>21684.152817600003</v>
      </c>
      <c r="L297" s="158"/>
      <c r="M297" s="158">
        <f>_xll.DBRW(pFact,$F$6,M$3,M$1,$F$1,$A297,"YTD")</f>
        <v>21109.044000000002</v>
      </c>
      <c r="N297" s="158"/>
      <c r="O297" s="158"/>
      <c r="P297" s="158">
        <f t="shared" si="375"/>
        <v>21684.152817600003</v>
      </c>
      <c r="Q297" s="158"/>
      <c r="R297" s="158">
        <f t="shared" si="376"/>
        <v>21109.044000000002</v>
      </c>
      <c r="S297" s="158"/>
      <c r="T297" s="158"/>
      <c r="U297" s="158"/>
      <c r="V297" s="159">
        <f>_xll.DBRW(pFact,$F$6,V$3,V$1,$F$1,$A297,"YTD")</f>
        <v>21619.8443802</v>
      </c>
      <c r="W297" s="159">
        <f>_xll.DBRW(pFact,$F$6,W$3,W$1,$F$1,$A297,"YTD")</f>
        <v>21684.152817600003</v>
      </c>
      <c r="X297" s="159">
        <f>_xll.DBRW(pFact,$F$6,X$3,X$1,$F$1,$A297,"YTD")</f>
        <v>0</v>
      </c>
      <c r="Y297" s="159">
        <f>_xll.DBRW(pFact,$F$6,Y$3,Y$1,$F$1,$A297,"YTD")</f>
        <v>0</v>
      </c>
      <c r="Z297" s="159">
        <f>_xll.DBRW(pFact,$F$6,Z$3,Z$1,$F$1,$A297,"YTD")</f>
        <v>0</v>
      </c>
      <c r="AA297" s="159">
        <f>_xll.DBRW(pFact,$F$6,AA$3,AA$1,$F$1,$A297,"YTD")</f>
        <v>0</v>
      </c>
      <c r="AB297" s="159">
        <f>_xll.DBRW(pFact,$F$6,AB$3,AB$1,$F$1,$A297,"YTD")</f>
        <v>0</v>
      </c>
      <c r="AC297" s="159">
        <f>_xll.DBRW(pFact,$F$6,AC$3,AC$1,$F$1,$A297,"YTD")</f>
        <v>0</v>
      </c>
      <c r="AD297" s="159">
        <f>_xll.DBRW(pFact,$F$6,AD$3,AD$1,$F$1,$A297,"YTD")</f>
        <v>0</v>
      </c>
      <c r="AE297" s="159">
        <f>_xll.DBRW(pFact,$F$6,AE$3,AE$1,$F$1,$A297,"YTD")</f>
        <v>0</v>
      </c>
      <c r="AF297" s="159">
        <f>_xll.DBRW(pFact,$F$6,AF$3,AF$1,$F$1,$A297,"YTD")</f>
        <v>0</v>
      </c>
      <c r="AG297" s="159">
        <f>_xll.DBRW(pFact,$F$6,AG$3,AG$1,$F$1,$A297,"YTD")</f>
        <v>0</v>
      </c>
      <c r="AH297" s="158"/>
      <c r="AI297" s="158"/>
      <c r="AJ297" s="158"/>
      <c r="AK297" s="158"/>
      <c r="AL297" s="158"/>
      <c r="AM297" s="158"/>
      <c r="AN297" s="158"/>
      <c r="AO297" s="159">
        <f>_xll.DBRW(pFact,$F$6,AO$3,AO$1,$F$1,$A297,"YTD")</f>
        <v>21058.092000000001</v>
      </c>
      <c r="AP297" s="159">
        <f>_xll.DBRW(pFact,$F$6,AP$3,AP$1,$F$1,$A297,"YTD")</f>
        <v>21109.044000000002</v>
      </c>
      <c r="AQ297" s="159">
        <f>_xll.DBRW(pFact,$F$6,AQ$3,AQ$1,$F$1,$A297,"YTD")</f>
        <v>21957.54</v>
      </c>
      <c r="AR297" s="159">
        <f>_xll.DBRW(pFact,$F$6,AR$3,AR$1,$F$1,$A297,"YTD")</f>
        <v>20998.824000000001</v>
      </c>
      <c r="AS297" s="159">
        <f>_xll.DBRW(pFact,$F$6,AS$3,AS$1,$F$1,$A297,"YTD")</f>
        <v>20950.115999999998</v>
      </c>
      <c r="AT297" s="159">
        <f>_xll.DBRW(pFact,$F$6,AT$3,AT$1,$F$1,$A297,"YTD")</f>
        <v>22097.723999999998</v>
      </c>
      <c r="AU297" s="159">
        <f>_xll.DBRW(pFact,$F$6,AU$3,AU$1,$F$1,$A297,"YTD")</f>
        <v>21890.484</v>
      </c>
      <c r="AV297" s="159">
        <f>_xll.DBRW(pFact,$F$6,AV$3,AV$1,$F$1,$A297,"YTD")</f>
        <v>21488.016</v>
      </c>
      <c r="AW297" s="159">
        <f>_xll.DBRW(pFact,$F$6,AW$3,AW$1,$F$1,$A297,"YTD")</f>
        <v>20972.82</v>
      </c>
      <c r="AX297" s="159">
        <f>_xll.DBRW(pFact,$F$6,AX$3,AX$1,$F$1,$A297,"YTD")</f>
        <v>20669.351999999999</v>
      </c>
      <c r="AY297" s="159">
        <f>_xll.DBRW(pFact,$F$6,AY$3,AY$1,$F$1,$A297,"YTD")</f>
        <v>21747.702279599998</v>
      </c>
      <c r="AZ297" s="159">
        <f>_xll.DBRW(pFact,$F$6,AZ$3,AZ$1,$F$1,$A297,"YTD")</f>
        <v>21902.008543800002</v>
      </c>
      <c r="BA297" s="158"/>
      <c r="BB297" s="119">
        <f t="shared" si="384"/>
        <v>64124.675999999999</v>
      </c>
      <c r="BC297" s="119">
        <f t="shared" si="385"/>
        <v>64046.664000000004</v>
      </c>
      <c r="BD297" s="119">
        <f t="shared" si="386"/>
        <v>64351.32</v>
      </c>
      <c r="BE297" s="119">
        <f t="shared" si="387"/>
        <v>64319.062823399996</v>
      </c>
      <c r="BF297" s="166">
        <f t="shared" si="388"/>
        <v>256841.72282339999</v>
      </c>
      <c r="BG297" s="110"/>
      <c r="BH297" s="110"/>
      <c r="BI297" s="110"/>
      <c r="BJ297" s="110"/>
      <c r="BK297" s="110"/>
      <c r="BL297" s="110"/>
      <c r="BM297" s="110"/>
      <c r="BN297" s="110"/>
      <c r="BO297" s="110"/>
      <c r="BP297" s="115"/>
      <c r="BQ297" s="110"/>
      <c r="BR297" s="110"/>
      <c r="BS297" s="110"/>
      <c r="BT297" s="110"/>
      <c r="BU297" s="110"/>
      <c r="BV297" s="115"/>
      <c r="BW297" s="110"/>
      <c r="BX297" s="110"/>
      <c r="BY297" s="110"/>
      <c r="BZ297" s="110"/>
      <c r="CA297" s="110"/>
      <c r="CB297" s="110"/>
      <c r="CC297" s="110"/>
      <c r="CD297" s="110"/>
      <c r="CI297"/>
    </row>
    <row r="298" spans="1:87" outlineLevel="1" x14ac:dyDescent="0.3">
      <c r="A298" s="17" t="s">
        <v>416</v>
      </c>
      <c r="B298" s="107" t="str">
        <f t="shared" si="381"/>
        <v>Wings</v>
      </c>
      <c r="C298"/>
      <c r="E298" s="17">
        <v>289</v>
      </c>
      <c r="F298" s="57" t="s">
        <v>417</v>
      </c>
      <c r="G298" s="158">
        <f>_xll.DBRW(pFact,$F$6,G$3,G$1,$F$1,$A298,"YTD")</f>
        <v>-529145.77109219995</v>
      </c>
      <c r="H298" s="158">
        <f>_xll.DBRW(pFact,$F$6,H$3,H$1,$F$1,$A298,"YTD")</f>
        <v>-1011844.7063318</v>
      </c>
      <c r="I298" s="158">
        <f>_xll.DBRW(pFact,$F$6,I$3,I$1,$F$1,$A298,"YTD")</f>
        <v>-585795.34331447002</v>
      </c>
      <c r="J298" s="156"/>
      <c r="K298" s="157">
        <f>_xll.DBRW(pFact,$F$6,K$3,K$1,$F$1,$A298,"YTD")</f>
        <v>-280961.21220347995</v>
      </c>
      <c r="L298" s="158"/>
      <c r="M298" s="158">
        <f>_xll.DBRW(pFact,$F$6,M$3,M$1,$F$1,$A298,"YTD")</f>
        <v>-683813.63674800005</v>
      </c>
      <c r="N298" s="158"/>
      <c r="O298" s="158"/>
      <c r="P298" s="158">
        <f t="shared" si="375"/>
        <v>-280961.21220347995</v>
      </c>
      <c r="Q298" s="158"/>
      <c r="R298" s="158">
        <f t="shared" si="376"/>
        <v>-683813.63674800005</v>
      </c>
      <c r="S298" s="158"/>
      <c r="T298" s="158"/>
      <c r="U298" s="158"/>
      <c r="V298" s="159">
        <f>_xll.DBRW(pFact,$F$6,V$3,V$1,$F$1,$A298,"YTD")</f>
        <v>-585795.34331447002</v>
      </c>
      <c r="W298" s="159">
        <f>_xll.DBRW(pFact,$F$6,W$3,W$1,$F$1,$A298,"YTD")</f>
        <v>-280961.21220347995</v>
      </c>
      <c r="X298" s="159">
        <f>_xll.DBRW(pFact,$F$6,X$3,X$1,$F$1,$A298,"YTD")</f>
        <v>0</v>
      </c>
      <c r="Y298" s="159">
        <f>_xll.DBRW(pFact,$F$6,Y$3,Y$1,$F$1,$A298,"YTD")</f>
        <v>0</v>
      </c>
      <c r="Z298" s="159">
        <f>_xll.DBRW(pFact,$F$6,Z$3,Z$1,$F$1,$A298,"YTD")</f>
        <v>0</v>
      </c>
      <c r="AA298" s="159">
        <f>_xll.DBRW(pFact,$F$6,AA$3,AA$1,$F$1,$A298,"YTD")</f>
        <v>0</v>
      </c>
      <c r="AB298" s="159">
        <f>_xll.DBRW(pFact,$F$6,AB$3,AB$1,$F$1,$A298,"YTD")</f>
        <v>0</v>
      </c>
      <c r="AC298" s="159">
        <f>_xll.DBRW(pFact,$F$6,AC$3,AC$1,$F$1,$A298,"YTD")</f>
        <v>0</v>
      </c>
      <c r="AD298" s="159">
        <f>_xll.DBRW(pFact,$F$6,AD$3,AD$1,$F$1,$A298,"YTD")</f>
        <v>0</v>
      </c>
      <c r="AE298" s="159">
        <f>_xll.DBRW(pFact,$F$6,AE$3,AE$1,$F$1,$A298,"YTD")</f>
        <v>0</v>
      </c>
      <c r="AF298" s="159">
        <f>_xll.DBRW(pFact,$F$6,AF$3,AF$1,$F$1,$A298,"YTD")</f>
        <v>0</v>
      </c>
      <c r="AG298" s="159">
        <f>_xll.DBRW(pFact,$F$6,AG$3,AG$1,$F$1,$A298,"YTD")</f>
        <v>0</v>
      </c>
      <c r="AH298" s="158"/>
      <c r="AI298" s="158"/>
      <c r="AJ298" s="158"/>
      <c r="AK298" s="158"/>
      <c r="AL298" s="158"/>
      <c r="AM298" s="158"/>
      <c r="AN298" s="158"/>
      <c r="AO298" s="159">
        <f>_xll.DBRW(pFact,$F$6,AO$3,AO$1,$F$1,$A298,"YTD")</f>
        <v>-814267.50271103997</v>
      </c>
      <c r="AP298" s="159">
        <f>_xll.DBRW(pFact,$F$6,AP$3,AP$1,$F$1,$A298,"YTD")</f>
        <v>-683813.63674800005</v>
      </c>
      <c r="AQ298" s="159">
        <f>_xll.DBRW(pFact,$F$6,AQ$3,AQ$1,$F$1,$A298,"YTD")</f>
        <v>-664170.35158626002</v>
      </c>
      <c r="AR298" s="159">
        <f>_xll.DBRW(pFact,$F$6,AR$3,AR$1,$F$1,$A298,"YTD")</f>
        <v>-673917.61297110002</v>
      </c>
      <c r="AS298" s="159">
        <f>_xll.DBRW(pFact,$F$6,AS$3,AS$1,$F$1,$A298,"YTD")</f>
        <v>-434832.55177977006</v>
      </c>
      <c r="AT298" s="159">
        <f>_xll.DBRW(pFact,$F$6,AT$3,AT$1,$F$1,$A298,"YTD")</f>
        <v>-658142.70633097994</v>
      </c>
      <c r="AU298" s="159">
        <f>_xll.DBRW(pFact,$F$6,AU$3,AU$1,$F$1,$A298,"YTD")</f>
        <v>-652995.05771135993</v>
      </c>
      <c r="AV298" s="159">
        <f>_xll.DBRW(pFact,$F$6,AV$3,AV$1,$F$1,$A298,"YTD")</f>
        <v>-577881.16667837999</v>
      </c>
      <c r="AW298" s="159">
        <f>_xll.DBRW(pFact,$F$6,AW$3,AW$1,$F$1,$A298,"YTD")</f>
        <v>-535019.33448866999</v>
      </c>
      <c r="AX298" s="159">
        <f>_xll.DBRW(pFact,$F$6,AX$3,AX$1,$F$1,$A298,"YTD")</f>
        <v>-343763.67372604</v>
      </c>
      <c r="AY298" s="159">
        <f>_xll.DBRW(pFact,$F$6,AY$3,AY$1,$F$1,$A298,"YTD")</f>
        <v>-529145.77109219995</v>
      </c>
      <c r="AZ298" s="159">
        <f>_xll.DBRW(pFact,$F$6,AZ$3,AZ$1,$F$1,$A298,"YTD")</f>
        <v>-1011844.7063318</v>
      </c>
      <c r="BA298" s="158"/>
      <c r="BB298" s="119">
        <f t="shared" si="384"/>
        <v>-2162251.4910452999</v>
      </c>
      <c r="BC298" s="119">
        <f t="shared" si="385"/>
        <v>-1766892.87108185</v>
      </c>
      <c r="BD298" s="119">
        <f t="shared" si="386"/>
        <v>-1765895.5588784097</v>
      </c>
      <c r="BE298" s="119">
        <f t="shared" si="387"/>
        <v>-1884754.1511500399</v>
      </c>
      <c r="BF298" s="166">
        <f t="shared" si="388"/>
        <v>-7579794.0721556004</v>
      </c>
      <c r="BG298" s="110"/>
      <c r="BH298" s="110"/>
      <c r="BI298" s="110"/>
      <c r="BJ298" s="110"/>
      <c r="BK298" s="110"/>
      <c r="BL298" s="110"/>
      <c r="BM298" s="110"/>
      <c r="BN298" s="110"/>
      <c r="BO298" s="110"/>
      <c r="BP298" s="115"/>
      <c r="BQ298" s="110"/>
      <c r="BR298" s="110"/>
      <c r="BS298" s="110"/>
      <c r="BT298" s="110"/>
      <c r="BU298" s="110"/>
      <c r="BV298" s="115"/>
      <c r="BW298" s="110"/>
      <c r="BX298" s="110"/>
      <c r="BY298" s="110"/>
      <c r="BZ298" s="110"/>
      <c r="CA298" s="110"/>
      <c r="CB298" s="110"/>
      <c r="CC298" s="110"/>
      <c r="CD298" s="110"/>
      <c r="CI298"/>
    </row>
    <row r="299" spans="1:87" x14ac:dyDescent="0.3">
      <c r="A299" s="17" t="s">
        <v>418</v>
      </c>
      <c r="B299" s="23" t="str">
        <f t="shared" si="381"/>
        <v>Wings</v>
      </c>
      <c r="C299" s="59"/>
      <c r="E299" s="17">
        <v>290</v>
      </c>
      <c r="F299" s="56" t="s">
        <v>419</v>
      </c>
      <c r="G299" s="115">
        <f>_xll.DBRW(pFact,$F$6,G$3,G$1,$F$1,$A299,"YTD")</f>
        <v>6128299.9303582497</v>
      </c>
      <c r="H299" s="115">
        <f>_xll.DBRW(pFact,$F$6,H$3,H$1,$F$1,$A299,"YTD")</f>
        <v>7121659.4052059893</v>
      </c>
      <c r="I299" s="115">
        <f>_xll.DBRW(pFact,$F$6,I$3,I$1,$F$1,$A299,"YTD")</f>
        <v>6102735.4551392794</v>
      </c>
      <c r="J299" s="115"/>
      <c r="K299" s="113">
        <f>_xll.DBRW(pFact,$F$6,K$3,K$1,$F$1,$A299,"YTD")</f>
        <v>5663174.6697773403</v>
      </c>
      <c r="L299" s="115"/>
      <c r="M299" s="115">
        <f>_xll.DBRW(pFact,$F$6,M$3,M$1,$F$1,$A299,"YTD")</f>
        <v>5022638.8171865009</v>
      </c>
      <c r="N299" s="115"/>
      <c r="O299" s="115"/>
      <c r="P299" s="115">
        <f t="shared" si="375"/>
        <v>5663174.6697773403</v>
      </c>
      <c r="Q299" s="115"/>
      <c r="R299" s="115">
        <f t="shared" si="376"/>
        <v>5022638.8171865009</v>
      </c>
      <c r="S299" s="115"/>
      <c r="T299" s="115"/>
      <c r="U299" s="115"/>
      <c r="V299" s="116">
        <f>_xll.DBRW(pFact,$F$6,V$3,V$1,$F$1,$A299,"YTD")</f>
        <v>6102735.4551392794</v>
      </c>
      <c r="W299" s="116">
        <f>_xll.DBRW(pFact,$F$6,W$3,W$1,$F$1,$A299,"YTD")</f>
        <v>5663174.6697773403</v>
      </c>
      <c r="X299" s="116">
        <f>_xll.DBRW(pFact,$F$6,X$3,X$1,$F$1,$A299,"YTD")</f>
        <v>0</v>
      </c>
      <c r="Y299" s="116">
        <f>_xll.DBRW(pFact,$F$6,Y$3,Y$1,$F$1,$A299,"YTD")</f>
        <v>0</v>
      </c>
      <c r="Z299" s="116">
        <f>_xll.DBRW(pFact,$F$6,Z$3,Z$1,$F$1,$A299,"YTD")</f>
        <v>0</v>
      </c>
      <c r="AA299" s="116">
        <f>_xll.DBRW(pFact,$F$6,AA$3,AA$1,$F$1,$A299,"YTD")</f>
        <v>0</v>
      </c>
      <c r="AB299" s="116">
        <f>_xll.DBRW(pFact,$F$6,AB$3,AB$1,$F$1,$A299,"YTD")</f>
        <v>0</v>
      </c>
      <c r="AC299" s="116">
        <f>_xll.DBRW(pFact,$F$6,AC$3,AC$1,$F$1,$A299,"YTD")</f>
        <v>0</v>
      </c>
      <c r="AD299" s="116">
        <f>_xll.DBRW(pFact,$F$6,AD$3,AD$1,$F$1,$A299,"YTD")</f>
        <v>0</v>
      </c>
      <c r="AE299" s="116">
        <f>_xll.DBRW(pFact,$F$6,AE$3,AE$1,$F$1,$A299,"YTD")</f>
        <v>0</v>
      </c>
      <c r="AF299" s="116">
        <f>_xll.DBRW(pFact,$F$6,AF$3,AF$1,$F$1,$A299,"YTD")</f>
        <v>0</v>
      </c>
      <c r="AG299" s="116">
        <f>_xll.DBRW(pFact,$F$6,AG$3,AG$1,$F$1,$A299,"YTD")</f>
        <v>0</v>
      </c>
      <c r="AH299" s="115"/>
      <c r="AI299" s="115"/>
      <c r="AJ299" s="115"/>
      <c r="AK299" s="115"/>
      <c r="AL299" s="115"/>
      <c r="AM299" s="115"/>
      <c r="AN299" s="115"/>
      <c r="AO299" s="116">
        <f>_xll.DBRW(pFact,$F$6,AO$3,AO$1,$F$1,$A299,"YTD")</f>
        <v>4591862.6498807305</v>
      </c>
      <c r="AP299" s="116">
        <f>_xll.DBRW(pFact,$F$6,AP$3,AP$1,$F$1,$A299,"YTD")</f>
        <v>5022638.8171865009</v>
      </c>
      <c r="AQ299" s="116">
        <f>_xll.DBRW(pFact,$F$6,AQ$3,AQ$1,$F$1,$A299,"YTD")</f>
        <v>5120021.3393054698</v>
      </c>
      <c r="AR299" s="116">
        <f>_xll.DBRW(pFact,$F$6,AR$3,AR$1,$F$1,$A299,"YTD")</f>
        <v>5745538.6085713496</v>
      </c>
      <c r="AS299" s="116">
        <f>_xll.DBRW(pFact,$F$6,AS$3,AS$1,$F$1,$A299,"YTD")</f>
        <v>5968327.1577335699</v>
      </c>
      <c r="AT299" s="116">
        <f>_xll.DBRW(pFact,$F$6,AT$3,AT$1,$F$1,$A299,"YTD")</f>
        <v>6318544.6968066795</v>
      </c>
      <c r="AU299" s="116">
        <f>_xll.DBRW(pFact,$F$6,AU$3,AU$1,$F$1,$A299,"YTD")</f>
        <v>7233386.8264594693</v>
      </c>
      <c r="AV299" s="116">
        <f>_xll.DBRW(pFact,$F$6,AV$3,AV$1,$F$1,$A299,"YTD")</f>
        <v>6427335.1345948791</v>
      </c>
      <c r="AW299" s="116">
        <f>_xll.DBRW(pFact,$F$6,AW$3,AW$1,$F$1,$A299,"YTD")</f>
        <v>6507612.88266211</v>
      </c>
      <c r="AX299" s="116">
        <f>_xll.DBRW(pFact,$F$6,AX$3,AX$1,$F$1,$A299,"YTD")</f>
        <v>5623144.7112702094</v>
      </c>
      <c r="AY299" s="116">
        <f>_xll.DBRW(pFact,$F$6,AY$3,AY$1,$F$1,$A299,"YTD")</f>
        <v>6128299.9303582497</v>
      </c>
      <c r="AZ299" s="116">
        <f>_xll.DBRW(pFact,$F$6,AZ$3,AZ$1,$F$1,$A299,"YTD")</f>
        <v>7121659.4052059893</v>
      </c>
      <c r="BA299" s="115"/>
      <c r="BB299" s="109">
        <f t="shared" si="384"/>
        <v>14734522.8063727</v>
      </c>
      <c r="BC299" s="109">
        <f t="shared" si="385"/>
        <v>18032410.463111598</v>
      </c>
      <c r="BD299" s="109">
        <f t="shared" si="386"/>
        <v>20168334.843716457</v>
      </c>
      <c r="BE299" s="109">
        <f t="shared" si="387"/>
        <v>18873104.046834446</v>
      </c>
      <c r="BF299" s="118">
        <f t="shared" si="388"/>
        <v>71808372.160035193</v>
      </c>
      <c r="BG299" s="110"/>
      <c r="BH299" s="110"/>
      <c r="BI299" s="110"/>
      <c r="BJ299" s="110"/>
      <c r="BK299" s="110"/>
      <c r="BL299" s="110"/>
      <c r="BM299" s="110"/>
      <c r="BN299" s="110"/>
      <c r="BO299" s="110"/>
      <c r="BP299" s="115"/>
      <c r="BQ299" s="110"/>
      <c r="BR299" s="110"/>
      <c r="BS299" s="110"/>
      <c r="BT299" s="110"/>
      <c r="BU299" s="110"/>
      <c r="BV299" s="115"/>
      <c r="BW299" s="110"/>
      <c r="BX299" s="110"/>
      <c r="BY299" s="110"/>
      <c r="BZ299" s="110"/>
      <c r="CA299" s="110"/>
      <c r="CB299" s="110"/>
      <c r="CC299" s="110"/>
      <c r="CD299" s="110"/>
      <c r="CI299"/>
    </row>
    <row r="300" spans="1:87" x14ac:dyDescent="0.3">
      <c r="A300" s="17" t="s">
        <v>420</v>
      </c>
      <c r="B300" s="23" t="str">
        <f t="shared" si="381"/>
        <v>Wings</v>
      </c>
      <c r="C300" s="59"/>
      <c r="E300" s="17">
        <v>291</v>
      </c>
      <c r="F300" s="60" t="s">
        <v>421</v>
      </c>
      <c r="G300" s="115">
        <f>_xll.DBRW(pFact,$F$6,G$3,G$1,$F$1,$A300,"YTD")</f>
        <v>1.862645149230957E-9</v>
      </c>
      <c r="H300" s="115">
        <f>_xll.DBRW(pFact,$F$6,H$3,H$1,$F$1,$A300,"YTD")</f>
        <v>1.7999671399593353E-5</v>
      </c>
      <c r="I300" s="115">
        <f>_xll.DBRW(pFact,$F$6,I$3,I$1,$F$1,$A300,"YTD")</f>
        <v>0</v>
      </c>
      <c r="J300" s="115"/>
      <c r="K300" s="113">
        <f>_xll.DBRW(pFact,$F$6,K$3,K$1,$F$1,$A300,"YTD")</f>
        <v>4.5321928337216377E-4</v>
      </c>
      <c r="L300" s="115"/>
      <c r="M300" s="115">
        <f>_xll.DBRW(pFact,$F$6,M$3,M$1,$F$1,$A300,"YTD")</f>
        <v>-4.1956081986427307E-7</v>
      </c>
      <c r="N300" s="115"/>
      <c r="O300" s="115"/>
      <c r="P300" s="115">
        <f t="shared" si="375"/>
        <v>4.5321928337216377E-4</v>
      </c>
      <c r="Q300" s="115"/>
      <c r="R300" s="115">
        <f t="shared" si="376"/>
        <v>-4.1956081986427307E-7</v>
      </c>
      <c r="S300" s="115"/>
      <c r="T300" s="115"/>
      <c r="U300" s="115"/>
      <c r="V300" s="116">
        <f>_xll.DBRW(pFact,$F$6,V$3,V$1,$F$1,$A300,"YTD")</f>
        <v>0</v>
      </c>
      <c r="W300" s="116">
        <f>_xll.DBRW(pFact,$F$6,W$3,W$1,$F$1,$A300,"YTD")</f>
        <v>4.5321928337216377E-4</v>
      </c>
      <c r="X300" s="116">
        <f>_xll.DBRW(pFact,$F$6,X$3,X$1,$F$1,$A300,"YTD")</f>
        <v>0</v>
      </c>
      <c r="Y300" s="116">
        <f>_xll.DBRW(pFact,$F$6,Y$3,Y$1,$F$1,$A300,"YTD")</f>
        <v>0</v>
      </c>
      <c r="Z300" s="116">
        <f>_xll.DBRW(pFact,$F$6,Z$3,Z$1,$F$1,$A300,"YTD")</f>
        <v>0</v>
      </c>
      <c r="AA300" s="116">
        <f>_xll.DBRW(pFact,$F$6,AA$3,AA$1,$F$1,$A300,"YTD")</f>
        <v>0</v>
      </c>
      <c r="AB300" s="116">
        <f>_xll.DBRW(pFact,$F$6,AB$3,AB$1,$F$1,$A300,"YTD")</f>
        <v>0</v>
      </c>
      <c r="AC300" s="116">
        <f>_xll.DBRW(pFact,$F$6,AC$3,AC$1,$F$1,$A300,"YTD")</f>
        <v>0</v>
      </c>
      <c r="AD300" s="116">
        <f>_xll.DBRW(pFact,$F$6,AD$3,AD$1,$F$1,$A300,"YTD")</f>
        <v>0</v>
      </c>
      <c r="AE300" s="116">
        <f>_xll.DBRW(pFact,$F$6,AE$3,AE$1,$F$1,$A300,"YTD")</f>
        <v>0</v>
      </c>
      <c r="AF300" s="116">
        <f>_xll.DBRW(pFact,$F$6,AF$3,AF$1,$F$1,$A300,"YTD")</f>
        <v>0</v>
      </c>
      <c r="AG300" s="116">
        <f>_xll.DBRW(pFact,$F$6,AG$3,AG$1,$F$1,$A300,"YTD")</f>
        <v>0</v>
      </c>
      <c r="AH300" s="115"/>
      <c r="AI300" s="115"/>
      <c r="AJ300" s="115"/>
      <c r="AK300" s="115"/>
      <c r="AL300" s="115"/>
      <c r="AM300" s="115"/>
      <c r="AN300" s="115"/>
      <c r="AO300" s="116">
        <f>_xll.DBRW(pFact,$F$6,AO$3,AO$1,$F$1,$A300,"YTD")</f>
        <v>-1.6990583389997482E-5</v>
      </c>
      <c r="AP300" s="116">
        <f>_xll.DBRW(pFact,$F$6,AP$3,AP$1,$F$1,$A300,"YTD")</f>
        <v>-4.1956081986427307E-7</v>
      </c>
      <c r="AQ300" s="116">
        <f>_xll.DBRW(pFact,$F$6,AQ$3,AQ$1,$F$1,$A300,"YTD")</f>
        <v>3.7938829336781055E-5</v>
      </c>
      <c r="AR300" s="116">
        <f>_xll.DBRW(pFact,$F$6,AR$3,AR$1,$F$1,$A300,"YTD")</f>
        <v>1.8603145690576639E-9</v>
      </c>
      <c r="AS300" s="116">
        <f>_xll.DBRW(pFact,$F$6,AS$3,AS$1,$F$1,$A300,"YTD")</f>
        <v>-1.8950551748275757E-5</v>
      </c>
      <c r="AT300" s="116">
        <f>_xll.DBRW(pFact,$F$6,AT$3,AT$1,$F$1,$A300,"YTD")</f>
        <v>-9.4587448984384537E-10</v>
      </c>
      <c r="AU300" s="116">
        <f>_xll.DBRW(pFact,$F$6,AU$3,AU$1,$F$1,$A300,"YTD")</f>
        <v>-2.0919367671012878E-5</v>
      </c>
      <c r="AV300" s="116">
        <f>_xll.DBRW(pFact,$F$6,AV$3,AV$1,$F$1,$A300,"YTD")</f>
        <v>1.862645149230957E-9</v>
      </c>
      <c r="AW300" s="116">
        <f>_xll.DBRW(pFact,$F$6,AW$3,AW$1,$F$1,$A300,"YTD")</f>
        <v>-9.1677065938711166E-10</v>
      </c>
      <c r="AX300" s="116">
        <f>_xll.DBRW(pFact,$F$6,AX$3,AX$1,$F$1,$A300,"YTD")</f>
        <v>4.8640929162502289E-4</v>
      </c>
      <c r="AY300" s="116">
        <f>_xll.DBRW(pFact,$F$6,AY$3,AY$1,$F$1,$A300,"YTD")</f>
        <v>1.862645149230957E-9</v>
      </c>
      <c r="AZ300" s="116">
        <f>_xll.DBRW(pFact,$F$6,AZ$3,AZ$1,$F$1,$A300,"YTD")</f>
        <v>1.7999671399593353E-5</v>
      </c>
      <c r="BA300" s="115"/>
      <c r="BB300" s="109">
        <f t="shared" si="384"/>
        <v>2.0528685126919299E-5</v>
      </c>
      <c r="BC300" s="109">
        <f t="shared" si="385"/>
        <v>-1.8949637308196543E-5</v>
      </c>
      <c r="BD300" s="109">
        <f t="shared" si="386"/>
        <v>-2.0918421796523035E-5</v>
      </c>
      <c r="BE300" s="109">
        <f t="shared" si="387"/>
        <v>5.0441082566976547E-4</v>
      </c>
      <c r="BF300" s="118">
        <f t="shared" si="388"/>
        <v>4.8507145169196519E-4</v>
      </c>
      <c r="BG300" s="110"/>
      <c r="BH300" s="110"/>
      <c r="BI300" s="110"/>
      <c r="BJ300" s="110"/>
      <c r="BK300" s="110"/>
      <c r="BL300" s="110"/>
      <c r="BM300" s="110"/>
      <c r="BN300" s="110"/>
      <c r="BO300" s="110"/>
      <c r="BP300" s="115"/>
      <c r="BQ300" s="110"/>
      <c r="BR300" s="110"/>
      <c r="BS300" s="110"/>
      <c r="BT300" s="110"/>
      <c r="BU300" s="110"/>
      <c r="BV300" s="115"/>
      <c r="BW300" s="110"/>
      <c r="BX300" s="110"/>
      <c r="BY300" s="110"/>
      <c r="BZ300" s="110"/>
      <c r="CA300" s="110"/>
      <c r="CB300" s="110"/>
      <c r="CC300" s="110"/>
      <c r="CD300" s="110"/>
      <c r="CI300"/>
    </row>
    <row r="301" spans="1:87" x14ac:dyDescent="0.3">
      <c r="A301" s="17" t="s">
        <v>422</v>
      </c>
      <c r="B301" s="23" t="str">
        <f t="shared" si="381"/>
        <v>Wings</v>
      </c>
      <c r="C301" s="59"/>
      <c r="E301" s="17">
        <v>292</v>
      </c>
      <c r="F301" s="60" t="s">
        <v>423</v>
      </c>
      <c r="G301" s="115">
        <f>_xll.DBRW(pFact,$F$6,G$3,G$1,$F$1,$A301,"YTD")</f>
        <v>0</v>
      </c>
      <c r="H301" s="115">
        <f>_xll.DBRW(pFact,$F$6,H$3,H$1,$F$1,$A301,"YTD")</f>
        <v>9.3132257461547852E-10</v>
      </c>
      <c r="I301" s="115">
        <f>_xll.DBRW(pFact,$F$6,I$3,I$1,$F$1,$A301,"YTD")</f>
        <v>4.5300810597836971E-4</v>
      </c>
      <c r="J301" s="115"/>
      <c r="K301" s="113">
        <f>_xll.DBRW(pFact,$F$6,K$3,K$1,$F$1,$A301,"YTD")</f>
        <v>4.3594068847596645E-4</v>
      </c>
      <c r="L301" s="115"/>
      <c r="M301" s="115">
        <f>_xll.DBRW(pFact,$F$6,M$3,M$1,$F$1,$A301,"YTD")</f>
        <v>-9.3132257461547852E-10</v>
      </c>
      <c r="N301" s="115"/>
      <c r="O301" s="115"/>
      <c r="P301" s="115">
        <f t="shared" si="375"/>
        <v>4.3594068847596645E-4</v>
      </c>
      <c r="Q301" s="115"/>
      <c r="R301" s="115">
        <f t="shared" si="376"/>
        <v>-9.3132257461547852E-10</v>
      </c>
      <c r="S301" s="115"/>
      <c r="T301" s="115"/>
      <c r="U301" s="115"/>
      <c r="V301" s="116">
        <f>_xll.DBRW(pFact,$F$6,V$3,V$1,$F$1,$A301,"YTD")</f>
        <v>4.5300810597836971E-4</v>
      </c>
      <c r="W301" s="116">
        <f>_xll.DBRW(pFact,$F$6,W$3,W$1,$F$1,$A301,"YTD")</f>
        <v>4.3594068847596645E-4</v>
      </c>
      <c r="X301" s="116">
        <f>_xll.DBRW(pFact,$F$6,X$3,X$1,$F$1,$A301,"YTD")</f>
        <v>0</v>
      </c>
      <c r="Y301" s="116">
        <f>_xll.DBRW(pFact,$F$6,Y$3,Y$1,$F$1,$A301,"YTD")</f>
        <v>0</v>
      </c>
      <c r="Z301" s="116">
        <f>_xll.DBRW(pFact,$F$6,Z$3,Z$1,$F$1,$A301,"YTD")</f>
        <v>0</v>
      </c>
      <c r="AA301" s="116">
        <f>_xll.DBRW(pFact,$F$6,AA$3,AA$1,$F$1,$A301,"YTD")</f>
        <v>0</v>
      </c>
      <c r="AB301" s="116">
        <f>_xll.DBRW(pFact,$F$6,AB$3,AB$1,$F$1,$A301,"YTD")</f>
        <v>0</v>
      </c>
      <c r="AC301" s="116">
        <f>_xll.DBRW(pFact,$F$6,AC$3,AC$1,$F$1,$A301,"YTD")</f>
        <v>0</v>
      </c>
      <c r="AD301" s="116">
        <f>_xll.DBRW(pFact,$F$6,AD$3,AD$1,$F$1,$A301,"YTD")</f>
        <v>0</v>
      </c>
      <c r="AE301" s="116">
        <f>_xll.DBRW(pFact,$F$6,AE$3,AE$1,$F$1,$A301,"YTD")</f>
        <v>0</v>
      </c>
      <c r="AF301" s="116">
        <f>_xll.DBRW(pFact,$F$6,AF$3,AF$1,$F$1,$A301,"YTD")</f>
        <v>0</v>
      </c>
      <c r="AG301" s="116">
        <f>_xll.DBRW(pFact,$F$6,AG$3,AG$1,$F$1,$A301,"YTD")</f>
        <v>0</v>
      </c>
      <c r="AH301" s="115"/>
      <c r="AI301" s="115"/>
      <c r="AJ301" s="115"/>
      <c r="AK301" s="115"/>
      <c r="AL301" s="115"/>
      <c r="AM301" s="115"/>
      <c r="AN301" s="115"/>
      <c r="AO301" s="116">
        <f>_xll.DBRW(pFact,$F$6,AO$3,AO$1,$F$1,$A301,"YTD")</f>
        <v>0</v>
      </c>
      <c r="AP301" s="116">
        <f>_xll.DBRW(pFact,$F$6,AP$3,AP$1,$F$1,$A301,"YTD")</f>
        <v>-9.3132257461547852E-10</v>
      </c>
      <c r="AQ301" s="116">
        <f>_xll.DBRW(pFact,$F$6,AQ$3,AQ$1,$F$1,$A301,"YTD")</f>
        <v>-9.3132257461547852E-10</v>
      </c>
      <c r="AR301" s="116">
        <f>_xll.DBRW(pFact,$F$6,AR$3,AR$1,$F$1,$A301,"YTD")</f>
        <v>1.862645149230957E-9</v>
      </c>
      <c r="AS301" s="116">
        <f>_xll.DBRW(pFact,$F$6,AS$3,AS$1,$F$1,$A301,"YTD")</f>
        <v>0</v>
      </c>
      <c r="AT301" s="116">
        <f>_xll.DBRW(pFact,$F$6,AT$3,AT$1,$F$1,$A301,"YTD")</f>
        <v>-9.3132257461547852E-10</v>
      </c>
      <c r="AU301" s="116">
        <f>_xll.DBRW(pFact,$F$6,AU$3,AU$1,$F$1,$A301,"YTD")</f>
        <v>-2.4375393986701965E-3</v>
      </c>
      <c r="AV301" s="116">
        <f>_xll.DBRW(pFact,$F$6,AV$3,AV$1,$F$1,$A301,"YTD")</f>
        <v>0</v>
      </c>
      <c r="AW301" s="116">
        <f>_xll.DBRW(pFact,$F$6,AW$3,AW$1,$F$1,$A301,"YTD")</f>
        <v>1.862645149230957E-9</v>
      </c>
      <c r="AX301" s="116">
        <f>_xll.DBRW(pFact,$F$6,AX$3,AX$1,$F$1,$A301,"YTD")</f>
        <v>-9.3132257461547852E-10</v>
      </c>
      <c r="AY301" s="116">
        <f>_xll.DBRW(pFact,$F$6,AY$3,AY$1,$F$1,$A301,"YTD")</f>
        <v>0</v>
      </c>
      <c r="AZ301" s="116">
        <f>_xll.DBRW(pFact,$F$6,AZ$3,AZ$1,$F$1,$A301,"YTD")</f>
        <v>9.3132257461547852E-10</v>
      </c>
      <c r="BA301" s="115"/>
      <c r="BB301" s="109">
        <f t="shared" si="384"/>
        <v>-1.862645149230957E-9</v>
      </c>
      <c r="BC301" s="109">
        <f t="shared" si="385"/>
        <v>9.3132257461547852E-10</v>
      </c>
      <c r="BD301" s="109">
        <f t="shared" si="386"/>
        <v>-2.4375375360250473E-3</v>
      </c>
      <c r="BE301" s="109">
        <f t="shared" si="387"/>
        <v>0</v>
      </c>
      <c r="BF301" s="118">
        <f t="shared" si="388"/>
        <v>-2.4375384673476219E-3</v>
      </c>
      <c r="BG301" s="110"/>
      <c r="BH301" s="110"/>
      <c r="BI301" s="110"/>
      <c r="BJ301" s="110"/>
      <c r="BK301" s="110"/>
      <c r="BL301" s="110"/>
      <c r="BM301" s="110"/>
      <c r="BN301" s="110"/>
      <c r="BO301" s="110"/>
      <c r="BP301" s="115"/>
      <c r="BQ301" s="110"/>
      <c r="BR301" s="110"/>
      <c r="BS301" s="110"/>
      <c r="BT301" s="110"/>
      <c r="BU301" s="110"/>
      <c r="BV301" s="115"/>
      <c r="BW301" s="110"/>
      <c r="BX301" s="110"/>
      <c r="BY301" s="110"/>
      <c r="BZ301" s="110"/>
      <c r="CA301" s="110"/>
      <c r="CB301" s="110"/>
      <c r="CC301" s="110"/>
      <c r="CD301" s="110"/>
      <c r="CI301"/>
    </row>
    <row r="302" spans="1:87" x14ac:dyDescent="0.3">
      <c r="A302" s="17" t="s">
        <v>424</v>
      </c>
      <c r="B302" s="23" t="str">
        <f t="shared" si="381"/>
        <v>Wings</v>
      </c>
      <c r="C302" s="59"/>
      <c r="E302" s="17">
        <v>293</v>
      </c>
      <c r="F302" s="60" t="s">
        <v>425</v>
      </c>
      <c r="G302" s="115">
        <f>_xll.DBRW(pFact,$F$6,G$3,G$1,$F$1,$A302,"YTD")</f>
        <v>-2.3283064365386963E-10</v>
      </c>
      <c r="H302" s="115">
        <f>_xll.DBRW(pFact,$F$6,H$3,H$1,$F$1,$A302,"YTD")</f>
        <v>0</v>
      </c>
      <c r="I302" s="115">
        <f>_xll.DBRW(pFact,$F$6,I$3,I$1,$F$1,$A302,"YTD")</f>
        <v>-2.3283064365386963E-10</v>
      </c>
      <c r="J302" s="115"/>
      <c r="K302" s="113">
        <f>_xll.DBRW(pFact,$F$6,K$3,K$1,$F$1,$A302,"YTD")</f>
        <v>-1.1641532182693481E-10</v>
      </c>
      <c r="L302" s="115"/>
      <c r="M302" s="115">
        <f>_xll.DBRW(pFact,$F$6,M$3,M$1,$F$1,$A302,"YTD")</f>
        <v>-2.3283064365386963E-10</v>
      </c>
      <c r="N302" s="115"/>
      <c r="O302" s="115"/>
      <c r="P302" s="115">
        <f t="shared" si="375"/>
        <v>-1.1641532182693481E-10</v>
      </c>
      <c r="Q302" s="115"/>
      <c r="R302" s="115">
        <f t="shared" si="376"/>
        <v>-2.3283064365386963E-10</v>
      </c>
      <c r="S302" s="115"/>
      <c r="T302" s="115"/>
      <c r="U302" s="115"/>
      <c r="V302" s="116">
        <f>_xll.DBRW(pFact,$F$6,V$3,V$1,$F$1,$A302,"YTD")</f>
        <v>-2.3283064365386963E-10</v>
      </c>
      <c r="W302" s="116">
        <f>_xll.DBRW(pFact,$F$6,W$3,W$1,$F$1,$A302,"YTD")</f>
        <v>-1.1641532182693481E-10</v>
      </c>
      <c r="X302" s="116">
        <f>_xll.DBRW(pFact,$F$6,X$3,X$1,$F$1,$A302,"YTD")</f>
        <v>0</v>
      </c>
      <c r="Y302" s="116">
        <f>_xll.DBRW(pFact,$F$6,Y$3,Y$1,$F$1,$A302,"YTD")</f>
        <v>0</v>
      </c>
      <c r="Z302" s="116">
        <f>_xll.DBRW(pFact,$F$6,Z$3,Z$1,$F$1,$A302,"YTD")</f>
        <v>0</v>
      </c>
      <c r="AA302" s="116">
        <f>_xll.DBRW(pFact,$F$6,AA$3,AA$1,$F$1,$A302,"YTD")</f>
        <v>0</v>
      </c>
      <c r="AB302" s="116">
        <f>_xll.DBRW(pFact,$F$6,AB$3,AB$1,$F$1,$A302,"YTD")</f>
        <v>0</v>
      </c>
      <c r="AC302" s="116">
        <f>_xll.DBRW(pFact,$F$6,AC$3,AC$1,$F$1,$A302,"YTD")</f>
        <v>0</v>
      </c>
      <c r="AD302" s="116">
        <f>_xll.DBRW(pFact,$F$6,AD$3,AD$1,$F$1,$A302,"YTD")</f>
        <v>0</v>
      </c>
      <c r="AE302" s="116">
        <f>_xll.DBRW(pFact,$F$6,AE$3,AE$1,$F$1,$A302,"YTD")</f>
        <v>0</v>
      </c>
      <c r="AF302" s="116">
        <f>_xll.DBRW(pFact,$F$6,AF$3,AF$1,$F$1,$A302,"YTD")</f>
        <v>0</v>
      </c>
      <c r="AG302" s="116">
        <f>_xll.DBRW(pFact,$F$6,AG$3,AG$1,$F$1,$A302,"YTD")</f>
        <v>0</v>
      </c>
      <c r="AH302" s="115"/>
      <c r="AI302" s="115"/>
      <c r="AJ302" s="115"/>
      <c r="AK302" s="115"/>
      <c r="AL302" s="115"/>
      <c r="AM302" s="115"/>
      <c r="AN302" s="115"/>
      <c r="AO302" s="116">
        <f>_xll.DBRW(pFact,$F$6,AO$3,AO$1,$F$1,$A302,"YTD")</f>
        <v>-4.6566128730773926E-10</v>
      </c>
      <c r="AP302" s="116">
        <f>_xll.DBRW(pFact,$F$6,AP$3,AP$1,$F$1,$A302,"YTD")</f>
        <v>-2.3283064365386963E-10</v>
      </c>
      <c r="AQ302" s="116">
        <f>_xll.DBRW(pFact,$F$6,AQ$3,AQ$1,$F$1,$A302,"YTD")</f>
        <v>4.6566128730773926E-10</v>
      </c>
      <c r="AR302" s="116">
        <f>_xll.DBRW(pFact,$F$6,AR$3,AR$1,$F$1,$A302,"YTD")</f>
        <v>2.3283064365386963E-10</v>
      </c>
      <c r="AS302" s="116">
        <f>_xll.DBRW(pFact,$F$6,AS$3,AS$1,$F$1,$A302,"YTD")</f>
        <v>-2.3283064365386963E-10</v>
      </c>
      <c r="AT302" s="116">
        <f>_xll.DBRW(pFact,$F$6,AT$3,AT$1,$F$1,$A302,"YTD")</f>
        <v>0</v>
      </c>
      <c r="AU302" s="116">
        <f>_xll.DBRW(pFact,$F$6,AU$3,AU$1,$F$1,$A302,"YTD")</f>
        <v>-2.3283064365386963E-10</v>
      </c>
      <c r="AV302" s="116">
        <f>_xll.DBRW(pFact,$F$6,AV$3,AV$1,$F$1,$A302,"YTD")</f>
        <v>4.6566128730773926E-10</v>
      </c>
      <c r="AW302" s="116">
        <f>_xll.DBRW(pFact,$F$6,AW$3,AW$1,$F$1,$A302,"YTD")</f>
        <v>4.6566128730773926E-10</v>
      </c>
      <c r="AX302" s="116">
        <f>_xll.DBRW(pFact,$F$6,AX$3,AX$1,$F$1,$A302,"YTD")</f>
        <v>0</v>
      </c>
      <c r="AY302" s="116">
        <f>_xll.DBRW(pFact,$F$6,AY$3,AY$1,$F$1,$A302,"YTD")</f>
        <v>-2.3283064365386963E-10</v>
      </c>
      <c r="AZ302" s="116">
        <f>_xll.DBRW(pFact,$F$6,AZ$3,AZ$1,$F$1,$A302,"YTD")</f>
        <v>0</v>
      </c>
      <c r="BA302" s="115"/>
      <c r="BB302" s="109">
        <f t="shared" si="384"/>
        <v>-2.3283064365386963E-10</v>
      </c>
      <c r="BC302" s="109">
        <f t="shared" si="385"/>
        <v>0</v>
      </c>
      <c r="BD302" s="109">
        <f t="shared" si="386"/>
        <v>6.9849193096160889E-10</v>
      </c>
      <c r="BE302" s="109">
        <f t="shared" si="387"/>
        <v>-2.3283064365386963E-10</v>
      </c>
      <c r="BF302" s="118">
        <f t="shared" si="388"/>
        <v>2.3283064365386963E-10</v>
      </c>
      <c r="BG302" s="110"/>
      <c r="BH302" s="110"/>
      <c r="BI302" s="110"/>
      <c r="BJ302" s="110"/>
      <c r="BK302" s="110"/>
      <c r="BL302" s="110"/>
      <c r="BM302" s="110"/>
      <c r="BN302" s="110"/>
      <c r="BO302" s="110"/>
      <c r="BP302" s="115"/>
      <c r="BQ302" s="110"/>
      <c r="BR302" s="110"/>
      <c r="BS302" s="110"/>
      <c r="BT302" s="110"/>
      <c r="BU302" s="110"/>
      <c r="BV302" s="115"/>
      <c r="BW302" s="110"/>
      <c r="BX302" s="110"/>
      <c r="BY302" s="110"/>
      <c r="BZ302" s="110"/>
      <c r="CA302" s="110"/>
      <c r="CB302" s="110"/>
      <c r="CC302" s="110"/>
      <c r="CD302" s="110"/>
      <c r="CI302"/>
    </row>
    <row r="303" spans="1:87" x14ac:dyDescent="0.3">
      <c r="A303" s="17" t="s">
        <v>426</v>
      </c>
      <c r="B303" s="23" t="str">
        <f t="shared" si="381"/>
        <v>Wings</v>
      </c>
      <c r="C303" s="59"/>
      <c r="E303" s="17">
        <v>294</v>
      </c>
      <c r="F303" s="60" t="s">
        <v>427</v>
      </c>
      <c r="G303" s="115">
        <f>_xll.DBRW(pFact,$F$6,G$3,G$1,$F$1,$A303,"YTD")</f>
        <v>-4.6566128730773926E-10</v>
      </c>
      <c r="H303" s="115">
        <f>_xll.DBRW(pFact,$F$6,H$3,H$1,$F$1,$A303,"YTD")</f>
        <v>4.6566128730773926E-10</v>
      </c>
      <c r="I303" s="115">
        <f>_xll.DBRW(pFact,$F$6,I$3,I$1,$F$1,$A303,"YTD")</f>
        <v>4.2928149923682213E-10</v>
      </c>
      <c r="J303" s="115"/>
      <c r="K303" s="113">
        <f>_xll.DBRW(pFact,$F$6,K$3,K$1,$F$1,$A303,"YTD")</f>
        <v>-3.637978807091713E-11</v>
      </c>
      <c r="L303" s="115"/>
      <c r="M303" s="115">
        <f>_xll.DBRW(pFact,$F$6,M$3,M$1,$F$1,$A303,"YTD")</f>
        <v>-9.9999997764825821E-3</v>
      </c>
      <c r="N303" s="115"/>
      <c r="O303" s="115"/>
      <c r="P303" s="115">
        <f t="shared" si="375"/>
        <v>-3.637978807091713E-11</v>
      </c>
      <c r="Q303" s="115"/>
      <c r="R303" s="115">
        <f t="shared" si="376"/>
        <v>-9.9999997764825821E-3</v>
      </c>
      <c r="S303" s="115"/>
      <c r="T303" s="115"/>
      <c r="U303" s="115"/>
      <c r="V303" s="116">
        <f>_xll.DBRW(pFact,$F$6,V$3,V$1,$F$1,$A303,"YTD")</f>
        <v>4.2928149923682213E-10</v>
      </c>
      <c r="W303" s="116">
        <f>_xll.DBRW(pFact,$F$6,W$3,W$1,$F$1,$A303,"YTD")</f>
        <v>-3.637978807091713E-11</v>
      </c>
      <c r="X303" s="116">
        <f>_xll.DBRW(pFact,$F$6,X$3,X$1,$F$1,$A303,"YTD")</f>
        <v>0</v>
      </c>
      <c r="Y303" s="116">
        <f>_xll.DBRW(pFact,$F$6,Y$3,Y$1,$F$1,$A303,"YTD")</f>
        <v>0</v>
      </c>
      <c r="Z303" s="116">
        <f>_xll.DBRW(pFact,$F$6,Z$3,Z$1,$F$1,$A303,"YTD")</f>
        <v>0</v>
      </c>
      <c r="AA303" s="116">
        <f>_xll.DBRW(pFact,$F$6,AA$3,AA$1,$F$1,$A303,"YTD")</f>
        <v>0</v>
      </c>
      <c r="AB303" s="116">
        <f>_xll.DBRW(pFact,$F$6,AB$3,AB$1,$F$1,$A303,"YTD")</f>
        <v>0</v>
      </c>
      <c r="AC303" s="116">
        <f>_xll.DBRW(pFact,$F$6,AC$3,AC$1,$F$1,$A303,"YTD")</f>
        <v>0</v>
      </c>
      <c r="AD303" s="116">
        <f>_xll.DBRW(pFact,$F$6,AD$3,AD$1,$F$1,$A303,"YTD")</f>
        <v>0</v>
      </c>
      <c r="AE303" s="116">
        <f>_xll.DBRW(pFact,$F$6,AE$3,AE$1,$F$1,$A303,"YTD")</f>
        <v>0</v>
      </c>
      <c r="AF303" s="116">
        <f>_xll.DBRW(pFact,$F$6,AF$3,AF$1,$F$1,$A303,"YTD")</f>
        <v>0</v>
      </c>
      <c r="AG303" s="116">
        <f>_xll.DBRW(pFact,$F$6,AG$3,AG$1,$F$1,$A303,"YTD")</f>
        <v>0</v>
      </c>
      <c r="AH303" s="115"/>
      <c r="AI303" s="115"/>
      <c r="AJ303" s="115"/>
      <c r="AK303" s="115"/>
      <c r="AL303" s="115"/>
      <c r="AM303" s="115"/>
      <c r="AN303" s="115"/>
      <c r="AO303" s="116">
        <f>_xll.DBRW(pFact,$F$6,AO$3,AO$1,$F$1,$A303,"YTD")</f>
        <v>-1.0000000242143869E-2</v>
      </c>
      <c r="AP303" s="116">
        <f>_xll.DBRW(pFact,$F$6,AP$3,AP$1,$F$1,$A303,"YTD")</f>
        <v>-9.9999997764825821E-3</v>
      </c>
      <c r="AQ303" s="116">
        <f>_xll.DBRW(pFact,$F$6,AQ$3,AQ$1,$F$1,$A303,"YTD")</f>
        <v>-4.6566128730773926E-10</v>
      </c>
      <c r="AR303" s="116">
        <f>_xll.DBRW(pFact,$F$6,AR$3,AR$1,$F$1,$A303,"YTD")</f>
        <v>-1.0000000242143869E-2</v>
      </c>
      <c r="AS303" s="116">
        <f>_xll.DBRW(pFact,$F$6,AS$3,AS$1,$F$1,$A303,"YTD")</f>
        <v>-9.3132257461547852E-10</v>
      </c>
      <c r="AT303" s="116">
        <f>_xll.DBRW(pFact,$F$6,AT$3,AT$1,$F$1,$A303,"YTD")</f>
        <v>-4.6566128730773926E-10</v>
      </c>
      <c r="AU303" s="116">
        <f>_xll.DBRW(pFact,$F$6,AU$3,AU$1,$F$1,$A303,"YTD")</f>
        <v>-4.6566128730773926E-10</v>
      </c>
      <c r="AV303" s="116">
        <f>_xll.DBRW(pFact,$F$6,AV$3,AV$1,$F$1,$A303,"YTD")</f>
        <v>-9.3132257461547852E-10</v>
      </c>
      <c r="AW303" s="116">
        <f>_xll.DBRW(pFact,$F$6,AW$3,AW$1,$F$1,$A303,"YTD")</f>
        <v>-9.3132257461547852E-10</v>
      </c>
      <c r="AX303" s="116">
        <f>_xll.DBRW(pFact,$F$6,AX$3,AX$1,$F$1,$A303,"YTD")</f>
        <v>-4.6566128730773926E-10</v>
      </c>
      <c r="AY303" s="116">
        <f>_xll.DBRW(pFact,$F$6,AY$3,AY$1,$F$1,$A303,"YTD")</f>
        <v>-4.6566128730773926E-10</v>
      </c>
      <c r="AZ303" s="116">
        <f>_xll.DBRW(pFact,$F$6,AZ$3,AZ$1,$F$1,$A303,"YTD")</f>
        <v>4.6566128730773926E-10</v>
      </c>
      <c r="BA303" s="115"/>
      <c r="BB303" s="109">
        <f t="shared" si="384"/>
        <v>-2.0000000484287739E-2</v>
      </c>
      <c r="BC303" s="109">
        <f t="shared" si="385"/>
        <v>-1.0000001639127731E-2</v>
      </c>
      <c r="BD303" s="109">
        <f t="shared" si="386"/>
        <v>-2.3283064365386963E-9</v>
      </c>
      <c r="BE303" s="109">
        <f t="shared" si="387"/>
        <v>-4.6566128730773926E-10</v>
      </c>
      <c r="BF303" s="118">
        <f t="shared" si="388"/>
        <v>-3.0000004917383194E-2</v>
      </c>
      <c r="BG303" s="110"/>
      <c r="BH303" s="110"/>
      <c r="BI303" s="110"/>
      <c r="BJ303" s="110"/>
      <c r="BK303" s="110"/>
      <c r="BL303" s="110"/>
      <c r="BM303" s="110"/>
      <c r="BN303" s="110"/>
      <c r="BO303" s="110"/>
      <c r="BP303" s="115"/>
      <c r="BQ303" s="110"/>
      <c r="BR303" s="110"/>
      <c r="BS303" s="110"/>
      <c r="BT303" s="110"/>
      <c r="BU303" s="110"/>
      <c r="BV303" s="115"/>
      <c r="BW303" s="110"/>
      <c r="BX303" s="110"/>
      <c r="BY303" s="110"/>
      <c r="BZ303" s="110"/>
      <c r="CA303" s="110"/>
      <c r="CB303" s="110"/>
      <c r="CC303" s="110"/>
      <c r="CD303" s="110"/>
      <c r="CI303"/>
    </row>
    <row r="304" spans="1:87" x14ac:dyDescent="0.3">
      <c r="A304" s="17" t="s">
        <v>428</v>
      </c>
      <c r="B304" s="23" t="str">
        <f t="shared" si="381"/>
        <v>Wings</v>
      </c>
      <c r="C304" s="36"/>
      <c r="E304" s="17">
        <v>295</v>
      </c>
      <c r="F304" s="56" t="s">
        <v>429</v>
      </c>
      <c r="G304" s="115">
        <f>_xll.DBRW(pFact,$F$6,G$3,G$1,$F$1,$A304,"YTD")</f>
        <v>0</v>
      </c>
      <c r="H304" s="115">
        <f>_xll.DBRW(pFact,$F$6,H$3,H$1,$F$1,$A304,"YTD")</f>
        <v>0</v>
      </c>
      <c r="I304" s="115">
        <f>_xll.DBRW(pFact,$F$6,I$3,I$1,$F$1,$A304,"YTD")</f>
        <v>0</v>
      </c>
      <c r="J304" s="115"/>
      <c r="K304" s="113">
        <f>_xll.DBRW(pFact,$F$6,K$3,K$1,$F$1,$A304,"YTD")</f>
        <v>-4.6566128730773926E-10</v>
      </c>
      <c r="L304" s="115"/>
      <c r="M304" s="115">
        <f>_xll.DBRW(pFact,$F$6,M$3,M$1,$F$1,$A304,"YTD")</f>
        <v>1.862645149230957E-9</v>
      </c>
      <c r="N304" s="115"/>
      <c r="O304" s="115"/>
      <c r="P304" s="115">
        <f t="shared" si="375"/>
        <v>-4.6566128730773926E-10</v>
      </c>
      <c r="Q304" s="115"/>
      <c r="R304" s="115">
        <f t="shared" si="376"/>
        <v>1.862645149230957E-9</v>
      </c>
      <c r="S304" s="115"/>
      <c r="T304" s="115"/>
      <c r="U304" s="115"/>
      <c r="V304" s="116">
        <f>_xll.DBRW(pFact,$F$6,V$3,V$1,$F$1,$A304,"YTD")</f>
        <v>0</v>
      </c>
      <c r="W304" s="116">
        <f>_xll.DBRW(pFact,$F$6,W$3,W$1,$F$1,$A304,"YTD")</f>
        <v>-4.6566128730773926E-10</v>
      </c>
      <c r="X304" s="116">
        <f>_xll.DBRW(pFact,$F$6,X$3,X$1,$F$1,$A304,"YTD")</f>
        <v>0</v>
      </c>
      <c r="Y304" s="116">
        <f>_xll.DBRW(pFact,$F$6,Y$3,Y$1,$F$1,$A304,"YTD")</f>
        <v>0</v>
      </c>
      <c r="Z304" s="116">
        <f>_xll.DBRW(pFact,$F$6,Z$3,Z$1,$F$1,$A304,"YTD")</f>
        <v>0</v>
      </c>
      <c r="AA304" s="116">
        <f>_xll.DBRW(pFact,$F$6,AA$3,AA$1,$F$1,$A304,"YTD")</f>
        <v>0</v>
      </c>
      <c r="AB304" s="116">
        <f>_xll.DBRW(pFact,$F$6,AB$3,AB$1,$F$1,$A304,"YTD")</f>
        <v>0</v>
      </c>
      <c r="AC304" s="116">
        <f>_xll.DBRW(pFact,$F$6,AC$3,AC$1,$F$1,$A304,"YTD")</f>
        <v>0</v>
      </c>
      <c r="AD304" s="116">
        <f>_xll.DBRW(pFact,$F$6,AD$3,AD$1,$F$1,$A304,"YTD")</f>
        <v>0</v>
      </c>
      <c r="AE304" s="116">
        <f>_xll.DBRW(pFact,$F$6,AE$3,AE$1,$F$1,$A304,"YTD")</f>
        <v>0</v>
      </c>
      <c r="AF304" s="116">
        <f>_xll.DBRW(pFact,$F$6,AF$3,AF$1,$F$1,$A304,"YTD")</f>
        <v>0</v>
      </c>
      <c r="AG304" s="116">
        <f>_xll.DBRW(pFact,$F$6,AG$3,AG$1,$F$1,$A304,"YTD")</f>
        <v>0</v>
      </c>
      <c r="AH304" s="115"/>
      <c r="AI304" s="115"/>
      <c r="AJ304" s="115"/>
      <c r="AK304" s="115"/>
      <c r="AL304" s="115"/>
      <c r="AM304" s="115"/>
      <c r="AN304" s="115"/>
      <c r="AO304" s="116">
        <f>_xll.DBRW(pFact,$F$6,AO$3,AO$1,$F$1,$A304,"YTD")</f>
        <v>1.862645149230957E-9</v>
      </c>
      <c r="AP304" s="116">
        <f>_xll.DBRW(pFact,$F$6,AP$3,AP$1,$F$1,$A304,"YTD")</f>
        <v>1.862645149230957E-9</v>
      </c>
      <c r="AQ304" s="116">
        <f>_xll.DBRW(pFact,$F$6,AQ$3,AQ$1,$F$1,$A304,"YTD")</f>
        <v>-4.6566128730773926E-10</v>
      </c>
      <c r="AR304" s="116">
        <f>_xll.DBRW(pFact,$F$6,AR$3,AR$1,$F$1,$A304,"YTD")</f>
        <v>0</v>
      </c>
      <c r="AS304" s="116">
        <f>_xll.DBRW(pFact,$F$6,AS$3,AS$1,$F$1,$A304,"YTD")</f>
        <v>-9.3132257461547852E-10</v>
      </c>
      <c r="AT304" s="116">
        <f>_xll.DBRW(pFact,$F$6,AT$3,AT$1,$F$1,$A304,"YTD")</f>
        <v>0</v>
      </c>
      <c r="AU304" s="116">
        <f>_xll.DBRW(pFact,$F$6,AU$3,AU$1,$F$1,$A304,"YTD")</f>
        <v>-9.3132257461547852E-10</v>
      </c>
      <c r="AV304" s="116">
        <f>_xll.DBRW(pFact,$F$6,AV$3,AV$1,$F$1,$A304,"YTD")</f>
        <v>-1.862645149230957E-9</v>
      </c>
      <c r="AW304" s="116">
        <f>_xll.DBRW(pFact,$F$6,AW$3,AW$1,$F$1,$A304,"YTD")</f>
        <v>9.3132257461547852E-10</v>
      </c>
      <c r="AX304" s="116">
        <f>_xll.DBRW(pFact,$F$6,AX$3,AX$1,$F$1,$A304,"YTD")</f>
        <v>0</v>
      </c>
      <c r="AY304" s="116">
        <f>_xll.DBRW(pFact,$F$6,AY$3,AY$1,$F$1,$A304,"YTD")</f>
        <v>0</v>
      </c>
      <c r="AZ304" s="116">
        <f>_xll.DBRW(pFact,$F$6,AZ$3,AZ$1,$F$1,$A304,"YTD")</f>
        <v>0</v>
      </c>
      <c r="BA304" s="115"/>
      <c r="BB304" s="109">
        <f t="shared" si="384"/>
        <v>3.2596290111541748E-9</v>
      </c>
      <c r="BC304" s="109">
        <f t="shared" si="385"/>
        <v>-9.3132257461547852E-10</v>
      </c>
      <c r="BD304" s="109">
        <f t="shared" si="386"/>
        <v>-1.862645149230957E-9</v>
      </c>
      <c r="BE304" s="109">
        <f t="shared" si="387"/>
        <v>0</v>
      </c>
      <c r="BF304" s="118">
        <f t="shared" si="388"/>
        <v>4.6566128730773926E-10</v>
      </c>
      <c r="BG304" s="110"/>
      <c r="BH304" s="110"/>
      <c r="BI304" s="110"/>
      <c r="BJ304" s="110"/>
      <c r="BK304" s="110"/>
      <c r="BL304" s="110"/>
      <c r="BM304" s="110"/>
      <c r="BN304" s="110"/>
      <c r="BO304" s="110"/>
      <c r="BP304" s="115"/>
      <c r="BQ304" s="110"/>
      <c r="BR304" s="110"/>
      <c r="BS304" s="110"/>
      <c r="BT304" s="110"/>
      <c r="BU304" s="110"/>
      <c r="BV304" s="115"/>
      <c r="BW304" s="110"/>
      <c r="BX304" s="110"/>
      <c r="BY304" s="110"/>
      <c r="BZ304" s="110"/>
      <c r="CA304" s="110"/>
      <c r="CB304" s="110"/>
      <c r="CC304" s="110"/>
      <c r="CD304" s="110"/>
      <c r="CI304"/>
    </row>
    <row r="305" spans="1:87" outlineLevel="1" x14ac:dyDescent="0.3">
      <c r="A305" s="17" t="s">
        <v>428</v>
      </c>
      <c r="B305" s="107" t="s">
        <v>370</v>
      </c>
      <c r="C305"/>
      <c r="E305" s="17">
        <v>296</v>
      </c>
      <c r="F305" s="57" t="s">
        <v>371</v>
      </c>
      <c r="G305" s="158">
        <f>_xll.DBRW(pStaging,G$1,$F$6,"all depts",$B305,$F$1,G$3,$A305,"AGM_Import_Closing","Local Currency Value")</f>
        <v>0</v>
      </c>
      <c r="H305" s="158">
        <f>_xll.DBRW(pStaging,H$1,$F$6,"all depts",$B305,$F$1,H$3,$A305,"AGM_Import_Closing","Local Currency Value")</f>
        <v>0</v>
      </c>
      <c r="I305" s="158">
        <f>_xll.DBRW(pStaging,I$1,$F$6,"all depts",$B305,$F$1,I$3,$A305,"AGM_Import_Closing","Local Currency Value")</f>
        <v>0</v>
      </c>
      <c r="J305" s="156"/>
      <c r="K305" s="157">
        <f>_xll.DBRW(pStaging,K$1,$F$6,"all depts",$B305,$F$1,K$3,$A305,"AGM_Import_Closing","Local Currency Value")</f>
        <v>0</v>
      </c>
      <c r="L305" s="158"/>
      <c r="M305" s="158">
        <f>_xll.DBRW(pStaging,M$1,$F$6,"all depts",$B305,$F$1,M$3,$A305,"AGM_Import_Closing","Local Currency Value")</f>
        <v>0</v>
      </c>
      <c r="N305" s="158"/>
      <c r="O305" s="158"/>
      <c r="P305" s="158">
        <f t="shared" si="375"/>
        <v>0</v>
      </c>
      <c r="Q305" s="158"/>
      <c r="R305" s="158">
        <f t="shared" si="376"/>
        <v>0</v>
      </c>
      <c r="S305" s="158"/>
      <c r="T305" s="158"/>
      <c r="U305" s="158"/>
      <c r="V305" s="159">
        <f>_xll.DBRW(pStaging,V$1,$F$6,"all depts",$B305,$F$1,V$3,$A305,"AGM_Import_Closing","Local Currency Value")</f>
        <v>0</v>
      </c>
      <c r="W305" s="159">
        <f>_xll.DBRW(pStaging,W$1,$F$6,"all depts",$B305,$F$1,W$3,$A305,"AGM_Import_Closing","Local Currency Value")</f>
        <v>0</v>
      </c>
      <c r="X305" s="159">
        <f>_xll.DBRW(pStaging,X$1,$F$6,"all depts",$B305,$F$1,X$3,$A305,"AGM_Import_Closing","Local Currency Value")</f>
        <v>0</v>
      </c>
      <c r="Y305" s="159">
        <f>_xll.DBRW(pStaging,Y$1,$F$6,"all depts",$B305,$F$1,Y$3,$A305,"AGM_Import_Closing","Local Currency Value")</f>
        <v>0</v>
      </c>
      <c r="Z305" s="159">
        <f>_xll.DBRW(pStaging,Z$1,$F$6,"all depts",$B305,$F$1,Z$3,$A305,"AGM_Import_Closing","Local Currency Value")</f>
        <v>0</v>
      </c>
      <c r="AA305" s="159">
        <f>_xll.DBRW(pStaging,AA$1,$F$6,"all depts",$B305,$F$1,AA$3,$A305,"AGM_Import_Closing","Local Currency Value")</f>
        <v>0</v>
      </c>
      <c r="AB305" s="159">
        <f>_xll.DBRW(pStaging,AB$1,$F$6,"all depts",$B305,$F$1,AB$3,$A305,"AGM_Import_Closing","Local Currency Value")</f>
        <v>0</v>
      </c>
      <c r="AC305" s="159">
        <f>_xll.DBRW(pStaging,AC$1,$F$6,"all depts",$B305,$F$1,AC$3,$A305,"AGM_Import_Closing","Local Currency Value")</f>
        <v>0</v>
      </c>
      <c r="AD305" s="159">
        <f>_xll.DBRW(pStaging,AD$1,$F$6,"all depts",$B305,$F$1,AD$3,$A305,"AGM_Import_Closing","Local Currency Value")</f>
        <v>0</v>
      </c>
      <c r="AE305" s="159">
        <f>_xll.DBRW(pStaging,AE$1,$F$6,"all depts",$B305,$F$1,AE$3,$A305,"AGM_Import_Closing","Local Currency Value")</f>
        <v>0</v>
      </c>
      <c r="AF305" s="159">
        <f>_xll.DBRW(pStaging,AF$1,$F$6,"all depts",$B305,$F$1,AF$3,$A305,"AGM_Import_Closing","Local Currency Value")</f>
        <v>0</v>
      </c>
      <c r="AG305" s="159">
        <f>_xll.DBRW(pStaging,AG$1,$F$6,"all depts",$B305,$F$1,AG$3,$A305,"AGM_Import_Closing","Local Currency Value")</f>
        <v>0</v>
      </c>
      <c r="AH305" s="158"/>
      <c r="AI305" s="158"/>
      <c r="AJ305" s="158"/>
      <c r="AK305" s="158"/>
      <c r="AL305" s="158"/>
      <c r="AM305" s="158"/>
      <c r="AN305" s="158"/>
      <c r="AO305" s="159">
        <f>_xll.DBRW(pStaging,AO$1,$F$6,"all depts",$B305,$F$1,AO$3,$A305,"AGM_Import_Closing","Local Currency Value")</f>
        <v>0</v>
      </c>
      <c r="AP305" s="159">
        <f>_xll.DBRW(pStaging,AP$1,$F$6,"all depts",$B305,$F$1,AP$3,$A305,"AGM_Import_Closing","Local Currency Value")</f>
        <v>0</v>
      </c>
      <c r="AQ305" s="159">
        <f>_xll.DBRW(pStaging,AQ$1,$F$6,"all depts",$B305,$F$1,AQ$3,$A305,"AGM_Import_Closing","Local Currency Value")</f>
        <v>0</v>
      </c>
      <c r="AR305" s="159">
        <f>_xll.DBRW(pStaging,AR$1,$F$6,"all depts",$B305,$F$1,AR$3,$A305,"AGM_Import_Closing","Local Currency Value")</f>
        <v>0</v>
      </c>
      <c r="AS305" s="159">
        <f>_xll.DBRW(pStaging,AS$1,$F$6,"all depts",$B305,$F$1,AS$3,$A305,"AGM_Import_Closing","Local Currency Value")</f>
        <v>0</v>
      </c>
      <c r="AT305" s="159">
        <f>_xll.DBRW(pStaging,AT$1,$F$6,"all depts",$B305,$F$1,AT$3,$A305,"AGM_Import_Closing","Local Currency Value")</f>
        <v>0</v>
      </c>
      <c r="AU305" s="159">
        <f>_xll.DBRW(pStaging,AU$1,$F$6,"all depts",$B305,$F$1,AU$3,$A305,"AGM_Import_Closing","Local Currency Value")</f>
        <v>0</v>
      </c>
      <c r="AV305" s="159">
        <f>_xll.DBRW(pStaging,AV$1,$F$6,"all depts",$B305,$F$1,AV$3,$A305,"AGM_Import_Closing","Local Currency Value")</f>
        <v>0</v>
      </c>
      <c r="AW305" s="159">
        <f>_xll.DBRW(pStaging,AW$1,$F$6,"all depts",$B305,$F$1,AW$3,$A305,"AGM_Import_Closing","Local Currency Value")</f>
        <v>0</v>
      </c>
      <c r="AX305" s="159">
        <f>_xll.DBRW(pStaging,AX$1,$F$6,"all depts",$B305,$F$1,AX$3,$A305,"AGM_Import_Closing","Local Currency Value")</f>
        <v>0</v>
      </c>
      <c r="AY305" s="159">
        <f>_xll.DBRW(pStaging,AY$1,$F$6,"all depts",$B305,$F$1,AY$3,$A305,"AGM_Import_Closing","Local Currency Value")</f>
        <v>0</v>
      </c>
      <c r="AZ305" s="159">
        <f>_xll.DBRW(pStaging,AZ$1,$F$6,"all depts",$B305,$F$1,AZ$3,$A305,"AGM_Import_Closing","Local Currency Value")</f>
        <v>0</v>
      </c>
      <c r="BA305" s="158"/>
      <c r="BB305" s="119">
        <f t="shared" si="384"/>
        <v>0</v>
      </c>
      <c r="BC305" s="119">
        <f t="shared" si="385"/>
        <v>0</v>
      </c>
      <c r="BD305" s="119">
        <f t="shared" si="386"/>
        <v>0</v>
      </c>
      <c r="BE305" s="119">
        <f t="shared" si="387"/>
        <v>0</v>
      </c>
      <c r="BF305" s="166">
        <f t="shared" si="388"/>
        <v>0</v>
      </c>
      <c r="BG305" s="110"/>
      <c r="BH305" s="110"/>
      <c r="BI305" s="110"/>
      <c r="BJ305" s="110"/>
      <c r="BK305" s="110"/>
      <c r="BL305" s="110"/>
      <c r="BM305" s="110"/>
      <c r="BN305" s="110"/>
      <c r="BO305" s="110"/>
      <c r="BP305" s="115"/>
      <c r="BQ305" s="110"/>
      <c r="BR305" s="110"/>
      <c r="BS305" s="110"/>
      <c r="BT305" s="110"/>
      <c r="BU305" s="110"/>
      <c r="BV305" s="115"/>
      <c r="BW305" s="110"/>
      <c r="BX305" s="110"/>
      <c r="BY305" s="110"/>
      <c r="BZ305" s="110"/>
      <c r="CA305" s="110"/>
      <c r="CB305" s="110"/>
      <c r="CC305" s="110"/>
      <c r="CD305" s="110"/>
      <c r="CI305"/>
    </row>
    <row r="306" spans="1:87" outlineLevel="1" x14ac:dyDescent="0.3">
      <c r="A306" s="17" t="s">
        <v>428</v>
      </c>
      <c r="B306" s="107" t="s">
        <v>372</v>
      </c>
      <c r="C306"/>
      <c r="E306" s="17">
        <v>297</v>
      </c>
      <c r="F306" s="57" t="s">
        <v>373</v>
      </c>
      <c r="G306" s="158">
        <f>_xll.DBRW(pStaging,G$1,$F$6,"all depts",$B306,$F$1,G$3,$A306,"AGM_Import_Closing","Local Currency Value")</f>
        <v>0</v>
      </c>
      <c r="H306" s="158">
        <f>_xll.DBRW(pStaging,H$1,$F$6,"all depts",$B306,$F$1,H$3,$A306,"AGM_Import_Closing","Local Currency Value")</f>
        <v>0</v>
      </c>
      <c r="I306" s="158">
        <f>_xll.DBRW(pStaging,I$1,$F$6,"all depts",$B306,$F$1,I$3,$A306,"AGM_Import_Closing","Local Currency Value")</f>
        <v>0</v>
      </c>
      <c r="J306" s="156"/>
      <c r="K306" s="157">
        <f>_xll.DBRW(pStaging,K$1,$F$6,"all depts",$B306,$F$1,K$3,$A306,"AGM_Import_Closing","Local Currency Value")</f>
        <v>0</v>
      </c>
      <c r="L306" s="158"/>
      <c r="M306" s="158">
        <f>_xll.DBRW(pStaging,M$1,$F$6,"all depts",$B306,$F$1,M$3,$A306,"AGM_Import_Closing","Local Currency Value")</f>
        <v>0</v>
      </c>
      <c r="N306" s="158"/>
      <c r="O306" s="158"/>
      <c r="P306" s="158">
        <f t="shared" si="375"/>
        <v>0</v>
      </c>
      <c r="Q306" s="158"/>
      <c r="R306" s="158">
        <f t="shared" si="376"/>
        <v>0</v>
      </c>
      <c r="S306" s="158"/>
      <c r="T306" s="158"/>
      <c r="U306" s="158"/>
      <c r="V306" s="159">
        <f>_xll.DBRW(pStaging,V$1,$F$6,"all depts",$B306,$F$1,V$3,$A306,"AGM_Import_Closing","Local Currency Value")</f>
        <v>0</v>
      </c>
      <c r="W306" s="159">
        <f>_xll.DBRW(pStaging,W$1,$F$6,"all depts",$B306,$F$1,W$3,$A306,"AGM_Import_Closing","Local Currency Value")</f>
        <v>0</v>
      </c>
      <c r="X306" s="159">
        <f>_xll.DBRW(pStaging,X$1,$F$6,"all depts",$B306,$F$1,X$3,$A306,"AGM_Import_Closing","Local Currency Value")</f>
        <v>0</v>
      </c>
      <c r="Y306" s="159">
        <f>_xll.DBRW(pStaging,Y$1,$F$6,"all depts",$B306,$F$1,Y$3,$A306,"AGM_Import_Closing","Local Currency Value")</f>
        <v>0</v>
      </c>
      <c r="Z306" s="159">
        <f>_xll.DBRW(pStaging,Z$1,$F$6,"all depts",$B306,$F$1,Z$3,$A306,"AGM_Import_Closing","Local Currency Value")</f>
        <v>0</v>
      </c>
      <c r="AA306" s="159">
        <f>_xll.DBRW(pStaging,AA$1,$F$6,"all depts",$B306,$F$1,AA$3,$A306,"AGM_Import_Closing","Local Currency Value")</f>
        <v>0</v>
      </c>
      <c r="AB306" s="159">
        <f>_xll.DBRW(pStaging,AB$1,$F$6,"all depts",$B306,$F$1,AB$3,$A306,"AGM_Import_Closing","Local Currency Value")</f>
        <v>0</v>
      </c>
      <c r="AC306" s="159">
        <f>_xll.DBRW(pStaging,AC$1,$F$6,"all depts",$B306,$F$1,AC$3,$A306,"AGM_Import_Closing","Local Currency Value")</f>
        <v>0</v>
      </c>
      <c r="AD306" s="159">
        <f>_xll.DBRW(pStaging,AD$1,$F$6,"all depts",$B306,$F$1,AD$3,$A306,"AGM_Import_Closing","Local Currency Value")</f>
        <v>0</v>
      </c>
      <c r="AE306" s="159">
        <f>_xll.DBRW(pStaging,AE$1,$F$6,"all depts",$B306,$F$1,AE$3,$A306,"AGM_Import_Closing","Local Currency Value")</f>
        <v>0</v>
      </c>
      <c r="AF306" s="159">
        <f>_xll.DBRW(pStaging,AF$1,$F$6,"all depts",$B306,$F$1,AF$3,$A306,"AGM_Import_Closing","Local Currency Value")</f>
        <v>0</v>
      </c>
      <c r="AG306" s="159">
        <f>_xll.DBRW(pStaging,AG$1,$F$6,"all depts",$B306,$F$1,AG$3,$A306,"AGM_Import_Closing","Local Currency Value")</f>
        <v>0</v>
      </c>
      <c r="AH306" s="158"/>
      <c r="AI306" s="158"/>
      <c r="AJ306" s="158"/>
      <c r="AK306" s="158"/>
      <c r="AL306" s="158"/>
      <c r="AM306" s="158"/>
      <c r="AN306" s="158"/>
      <c r="AO306" s="159">
        <f>_xll.DBRW(pStaging,AO$1,$F$6,"all depts",$B306,$F$1,AO$3,$A306,"AGM_Import_Closing","Local Currency Value")</f>
        <v>0</v>
      </c>
      <c r="AP306" s="159">
        <f>_xll.DBRW(pStaging,AP$1,$F$6,"all depts",$B306,$F$1,AP$3,$A306,"AGM_Import_Closing","Local Currency Value")</f>
        <v>0</v>
      </c>
      <c r="AQ306" s="159">
        <f>_xll.DBRW(pStaging,AQ$1,$F$6,"all depts",$B306,$F$1,AQ$3,$A306,"AGM_Import_Closing","Local Currency Value")</f>
        <v>0</v>
      </c>
      <c r="AR306" s="159">
        <f>_xll.DBRW(pStaging,AR$1,$F$6,"all depts",$B306,$F$1,AR$3,$A306,"AGM_Import_Closing","Local Currency Value")</f>
        <v>0</v>
      </c>
      <c r="AS306" s="159">
        <f>_xll.DBRW(pStaging,AS$1,$F$6,"all depts",$B306,$F$1,AS$3,$A306,"AGM_Import_Closing","Local Currency Value")</f>
        <v>0</v>
      </c>
      <c r="AT306" s="159">
        <f>_xll.DBRW(pStaging,AT$1,$F$6,"all depts",$B306,$F$1,AT$3,$A306,"AGM_Import_Closing","Local Currency Value")</f>
        <v>0</v>
      </c>
      <c r="AU306" s="159">
        <f>_xll.DBRW(pStaging,AU$1,$F$6,"all depts",$B306,$F$1,AU$3,$A306,"AGM_Import_Closing","Local Currency Value")</f>
        <v>0</v>
      </c>
      <c r="AV306" s="159">
        <f>_xll.DBRW(pStaging,AV$1,$F$6,"all depts",$B306,$F$1,AV$3,$A306,"AGM_Import_Closing","Local Currency Value")</f>
        <v>0</v>
      </c>
      <c r="AW306" s="159">
        <f>_xll.DBRW(pStaging,AW$1,$F$6,"all depts",$B306,$F$1,AW$3,$A306,"AGM_Import_Closing","Local Currency Value")</f>
        <v>0</v>
      </c>
      <c r="AX306" s="159">
        <f>_xll.DBRW(pStaging,AX$1,$F$6,"all depts",$B306,$F$1,AX$3,$A306,"AGM_Import_Closing","Local Currency Value")</f>
        <v>0</v>
      </c>
      <c r="AY306" s="159">
        <f>_xll.DBRW(pStaging,AY$1,$F$6,"all depts",$B306,$F$1,AY$3,$A306,"AGM_Import_Closing","Local Currency Value")</f>
        <v>0</v>
      </c>
      <c r="AZ306" s="159">
        <f>_xll.DBRW(pStaging,AZ$1,$F$6,"all depts",$B306,$F$1,AZ$3,$A306,"AGM_Import_Closing","Local Currency Value")</f>
        <v>0</v>
      </c>
      <c r="BA306" s="158"/>
      <c r="BB306" s="119">
        <f t="shared" si="384"/>
        <v>0</v>
      </c>
      <c r="BC306" s="119">
        <f t="shared" si="385"/>
        <v>0</v>
      </c>
      <c r="BD306" s="119">
        <f t="shared" si="386"/>
        <v>0</v>
      </c>
      <c r="BE306" s="119">
        <f t="shared" si="387"/>
        <v>0</v>
      </c>
      <c r="BF306" s="166">
        <f t="shared" si="388"/>
        <v>0</v>
      </c>
      <c r="BG306" s="110"/>
      <c r="BH306" s="110"/>
      <c r="BI306" s="110"/>
      <c r="BJ306" s="110"/>
      <c r="BK306" s="110"/>
      <c r="BL306" s="110"/>
      <c r="BM306" s="110"/>
      <c r="BN306" s="110"/>
      <c r="BO306" s="110"/>
      <c r="BP306" s="115"/>
      <c r="BQ306" s="110"/>
      <c r="BR306" s="110"/>
      <c r="BS306" s="110"/>
      <c r="BT306" s="110"/>
      <c r="BU306" s="110"/>
      <c r="BV306" s="115"/>
      <c r="BW306" s="110"/>
      <c r="BX306" s="110"/>
      <c r="BY306" s="110"/>
      <c r="BZ306" s="110"/>
      <c r="CA306" s="110"/>
      <c r="CB306" s="110"/>
      <c r="CC306" s="110"/>
      <c r="CD306" s="110"/>
      <c r="CI306"/>
    </row>
    <row r="307" spans="1:87" outlineLevel="1" x14ac:dyDescent="0.3">
      <c r="A307" s="17" t="s">
        <v>428</v>
      </c>
      <c r="B307" s="107" t="s">
        <v>374</v>
      </c>
      <c r="C307"/>
      <c r="E307" s="17">
        <v>298</v>
      </c>
      <c r="F307" s="57" t="s">
        <v>375</v>
      </c>
      <c r="G307" s="158">
        <f>_xll.DBRW(pStaging,G$1,$F$6,"all depts",$B307,$F$1,G$3,$A307,"AGM_Import_Closing","Local Currency Value")</f>
        <v>0</v>
      </c>
      <c r="H307" s="158">
        <f>_xll.DBRW(pStaging,H$1,$F$6,"all depts",$B307,$F$1,H$3,$A307,"AGM_Import_Closing","Local Currency Value")</f>
        <v>0</v>
      </c>
      <c r="I307" s="158">
        <f>_xll.DBRW(pStaging,I$1,$F$6,"all depts",$B307,$F$1,I$3,$A307,"AGM_Import_Closing","Local Currency Value")</f>
        <v>0</v>
      </c>
      <c r="J307" s="156"/>
      <c r="K307" s="157">
        <f>_xll.DBRW(pStaging,K$1,$F$6,"all depts",$B307,$F$1,K$3,$A307,"AGM_Import_Closing","Local Currency Value")</f>
        <v>0</v>
      </c>
      <c r="L307" s="158"/>
      <c r="M307" s="158">
        <f>_xll.DBRW(pStaging,M$1,$F$6,"all depts",$B307,$F$1,M$3,$A307,"AGM_Import_Closing","Local Currency Value")</f>
        <v>0</v>
      </c>
      <c r="N307" s="158"/>
      <c r="O307" s="158"/>
      <c r="P307" s="158">
        <f t="shared" si="375"/>
        <v>0</v>
      </c>
      <c r="Q307" s="158"/>
      <c r="R307" s="158">
        <f t="shared" si="376"/>
        <v>0</v>
      </c>
      <c r="S307" s="158"/>
      <c r="T307" s="158"/>
      <c r="U307" s="158"/>
      <c r="V307" s="159">
        <f>_xll.DBRW(pStaging,V$1,$F$6,"all depts",$B307,$F$1,V$3,$A307,"AGM_Import_Closing","Local Currency Value")</f>
        <v>0</v>
      </c>
      <c r="W307" s="159">
        <f>_xll.DBRW(pStaging,W$1,$F$6,"all depts",$B307,$F$1,W$3,$A307,"AGM_Import_Closing","Local Currency Value")</f>
        <v>0</v>
      </c>
      <c r="X307" s="159">
        <f>_xll.DBRW(pStaging,X$1,$F$6,"all depts",$B307,$F$1,X$3,$A307,"AGM_Import_Closing","Local Currency Value")</f>
        <v>0</v>
      </c>
      <c r="Y307" s="159">
        <f>_xll.DBRW(pStaging,Y$1,$F$6,"all depts",$B307,$F$1,Y$3,$A307,"AGM_Import_Closing","Local Currency Value")</f>
        <v>0</v>
      </c>
      <c r="Z307" s="159">
        <f>_xll.DBRW(pStaging,Z$1,$F$6,"all depts",$B307,$F$1,Z$3,$A307,"AGM_Import_Closing","Local Currency Value")</f>
        <v>0</v>
      </c>
      <c r="AA307" s="159">
        <f>_xll.DBRW(pStaging,AA$1,$F$6,"all depts",$B307,$F$1,AA$3,$A307,"AGM_Import_Closing","Local Currency Value")</f>
        <v>0</v>
      </c>
      <c r="AB307" s="159">
        <f>_xll.DBRW(pStaging,AB$1,$F$6,"all depts",$B307,$F$1,AB$3,$A307,"AGM_Import_Closing","Local Currency Value")</f>
        <v>0</v>
      </c>
      <c r="AC307" s="159">
        <f>_xll.DBRW(pStaging,AC$1,$F$6,"all depts",$B307,$F$1,AC$3,$A307,"AGM_Import_Closing","Local Currency Value")</f>
        <v>0</v>
      </c>
      <c r="AD307" s="159">
        <f>_xll.DBRW(pStaging,AD$1,$F$6,"all depts",$B307,$F$1,AD$3,$A307,"AGM_Import_Closing","Local Currency Value")</f>
        <v>0</v>
      </c>
      <c r="AE307" s="159">
        <f>_xll.DBRW(pStaging,AE$1,$F$6,"all depts",$B307,$F$1,AE$3,$A307,"AGM_Import_Closing","Local Currency Value")</f>
        <v>0</v>
      </c>
      <c r="AF307" s="159">
        <f>_xll.DBRW(pStaging,AF$1,$F$6,"all depts",$B307,$F$1,AF$3,$A307,"AGM_Import_Closing","Local Currency Value")</f>
        <v>0</v>
      </c>
      <c r="AG307" s="159">
        <f>_xll.DBRW(pStaging,AG$1,$F$6,"all depts",$B307,$F$1,AG$3,$A307,"AGM_Import_Closing","Local Currency Value")</f>
        <v>0</v>
      </c>
      <c r="AH307" s="158"/>
      <c r="AI307" s="158"/>
      <c r="AJ307" s="158"/>
      <c r="AK307" s="158"/>
      <c r="AL307" s="158"/>
      <c r="AM307" s="158"/>
      <c r="AN307" s="158"/>
      <c r="AO307" s="159">
        <f>_xll.DBRW(pStaging,AO$1,$F$6,"all depts",$B307,$F$1,AO$3,$A307,"AGM_Import_Closing","Local Currency Value")</f>
        <v>0</v>
      </c>
      <c r="AP307" s="159">
        <f>_xll.DBRW(pStaging,AP$1,$F$6,"all depts",$B307,$F$1,AP$3,$A307,"AGM_Import_Closing","Local Currency Value")</f>
        <v>0</v>
      </c>
      <c r="AQ307" s="159">
        <f>_xll.DBRW(pStaging,AQ$1,$F$6,"all depts",$B307,$F$1,AQ$3,$A307,"AGM_Import_Closing","Local Currency Value")</f>
        <v>0</v>
      </c>
      <c r="AR307" s="159">
        <f>_xll.DBRW(pStaging,AR$1,$F$6,"all depts",$B307,$F$1,AR$3,$A307,"AGM_Import_Closing","Local Currency Value")</f>
        <v>0</v>
      </c>
      <c r="AS307" s="159">
        <f>_xll.DBRW(pStaging,AS$1,$F$6,"all depts",$B307,$F$1,AS$3,$A307,"AGM_Import_Closing","Local Currency Value")</f>
        <v>0</v>
      </c>
      <c r="AT307" s="159">
        <f>_xll.DBRW(pStaging,AT$1,$F$6,"all depts",$B307,$F$1,AT$3,$A307,"AGM_Import_Closing","Local Currency Value")</f>
        <v>0</v>
      </c>
      <c r="AU307" s="159">
        <f>_xll.DBRW(pStaging,AU$1,$F$6,"all depts",$B307,$F$1,AU$3,$A307,"AGM_Import_Closing","Local Currency Value")</f>
        <v>0</v>
      </c>
      <c r="AV307" s="159">
        <f>_xll.DBRW(pStaging,AV$1,$F$6,"all depts",$B307,$F$1,AV$3,$A307,"AGM_Import_Closing","Local Currency Value")</f>
        <v>0</v>
      </c>
      <c r="AW307" s="159">
        <f>_xll.DBRW(pStaging,AW$1,$F$6,"all depts",$B307,$F$1,AW$3,$A307,"AGM_Import_Closing","Local Currency Value")</f>
        <v>0</v>
      </c>
      <c r="AX307" s="159">
        <f>_xll.DBRW(pStaging,AX$1,$F$6,"all depts",$B307,$F$1,AX$3,$A307,"AGM_Import_Closing","Local Currency Value")</f>
        <v>0</v>
      </c>
      <c r="AY307" s="159">
        <f>_xll.DBRW(pStaging,AY$1,$F$6,"all depts",$B307,$F$1,AY$3,$A307,"AGM_Import_Closing","Local Currency Value")</f>
        <v>0</v>
      </c>
      <c r="AZ307" s="159">
        <f>_xll.DBRW(pStaging,AZ$1,$F$6,"all depts",$B307,$F$1,AZ$3,$A307,"AGM_Import_Closing","Local Currency Value")</f>
        <v>0</v>
      </c>
      <c r="BA307" s="158"/>
      <c r="BB307" s="119">
        <f t="shared" si="384"/>
        <v>0</v>
      </c>
      <c r="BC307" s="119">
        <f t="shared" si="385"/>
        <v>0</v>
      </c>
      <c r="BD307" s="119">
        <f t="shared" si="386"/>
        <v>0</v>
      </c>
      <c r="BE307" s="119">
        <f t="shared" si="387"/>
        <v>0</v>
      </c>
      <c r="BF307" s="166">
        <f t="shared" si="388"/>
        <v>0</v>
      </c>
      <c r="BG307" s="110"/>
      <c r="BH307" s="110"/>
      <c r="BI307" s="110"/>
      <c r="BJ307" s="110"/>
      <c r="BK307" s="110"/>
      <c r="BL307" s="110"/>
      <c r="BM307" s="110"/>
      <c r="BN307" s="110"/>
      <c r="BO307" s="110"/>
      <c r="BP307" s="115"/>
      <c r="BQ307" s="110"/>
      <c r="BR307" s="110"/>
      <c r="BS307" s="110"/>
      <c r="BT307" s="110"/>
      <c r="BU307" s="110"/>
      <c r="BV307" s="115"/>
      <c r="BW307" s="110"/>
      <c r="BX307" s="110"/>
      <c r="BY307" s="110"/>
      <c r="BZ307" s="110"/>
      <c r="CA307" s="110"/>
      <c r="CB307" s="110"/>
      <c r="CC307" s="110"/>
      <c r="CD307" s="110"/>
      <c r="CI307"/>
    </row>
    <row r="308" spans="1:87" outlineLevel="1" x14ac:dyDescent="0.3">
      <c r="A308" s="17" t="s">
        <v>428</v>
      </c>
      <c r="B308" s="107" t="s">
        <v>376</v>
      </c>
      <c r="C308"/>
      <c r="E308" s="17">
        <v>299</v>
      </c>
      <c r="F308" s="57" t="s">
        <v>377</v>
      </c>
      <c r="G308" s="158">
        <f>_xll.DBRW(pStaging,G$1,$F$6,"all depts",$B308,$F$1,G$3,$A308,"AGM_Import_Closing","Local Currency Value")</f>
        <v>0</v>
      </c>
      <c r="H308" s="158">
        <f>_xll.DBRW(pStaging,H$1,$F$6,"all depts",$B308,$F$1,H$3,$A308,"AGM_Import_Closing","Local Currency Value")</f>
        <v>0</v>
      </c>
      <c r="I308" s="158">
        <f>_xll.DBRW(pStaging,I$1,$F$6,"all depts",$B308,$F$1,I$3,$A308,"AGM_Import_Closing","Local Currency Value")</f>
        <v>0</v>
      </c>
      <c r="J308" s="156"/>
      <c r="K308" s="157">
        <f>_xll.DBRW(pStaging,K$1,$F$6,"all depts",$B308,$F$1,K$3,$A308,"AGM_Import_Closing","Local Currency Value")</f>
        <v>0</v>
      </c>
      <c r="L308" s="158"/>
      <c r="M308" s="158">
        <f>_xll.DBRW(pStaging,M$1,$F$6,"all depts",$B308,$F$1,M$3,$A308,"AGM_Import_Closing","Local Currency Value")</f>
        <v>0</v>
      </c>
      <c r="N308" s="158"/>
      <c r="O308" s="158"/>
      <c r="P308" s="158">
        <f t="shared" si="375"/>
        <v>0</v>
      </c>
      <c r="Q308" s="158"/>
      <c r="R308" s="158">
        <f t="shared" si="376"/>
        <v>0</v>
      </c>
      <c r="S308" s="158"/>
      <c r="T308" s="158"/>
      <c r="U308" s="158"/>
      <c r="V308" s="159">
        <f>_xll.DBRW(pStaging,V$1,$F$6,"all depts",$B308,$F$1,V$3,$A308,"AGM_Import_Closing","Local Currency Value")</f>
        <v>0</v>
      </c>
      <c r="W308" s="159">
        <f>_xll.DBRW(pStaging,W$1,$F$6,"all depts",$B308,$F$1,W$3,$A308,"AGM_Import_Closing","Local Currency Value")</f>
        <v>0</v>
      </c>
      <c r="X308" s="159">
        <f>_xll.DBRW(pStaging,X$1,$F$6,"all depts",$B308,$F$1,X$3,$A308,"AGM_Import_Closing","Local Currency Value")</f>
        <v>0</v>
      </c>
      <c r="Y308" s="159">
        <f>_xll.DBRW(pStaging,Y$1,$F$6,"all depts",$B308,$F$1,Y$3,$A308,"AGM_Import_Closing","Local Currency Value")</f>
        <v>0</v>
      </c>
      <c r="Z308" s="159">
        <f>_xll.DBRW(pStaging,Z$1,$F$6,"all depts",$B308,$F$1,Z$3,$A308,"AGM_Import_Closing","Local Currency Value")</f>
        <v>0</v>
      </c>
      <c r="AA308" s="159">
        <f>_xll.DBRW(pStaging,AA$1,$F$6,"all depts",$B308,$F$1,AA$3,$A308,"AGM_Import_Closing","Local Currency Value")</f>
        <v>0</v>
      </c>
      <c r="AB308" s="159">
        <f>_xll.DBRW(pStaging,AB$1,$F$6,"all depts",$B308,$F$1,AB$3,$A308,"AGM_Import_Closing","Local Currency Value")</f>
        <v>0</v>
      </c>
      <c r="AC308" s="159">
        <f>_xll.DBRW(pStaging,AC$1,$F$6,"all depts",$B308,$F$1,AC$3,$A308,"AGM_Import_Closing","Local Currency Value")</f>
        <v>0</v>
      </c>
      <c r="AD308" s="159">
        <f>_xll.DBRW(pStaging,AD$1,$F$6,"all depts",$B308,$F$1,AD$3,$A308,"AGM_Import_Closing","Local Currency Value")</f>
        <v>0</v>
      </c>
      <c r="AE308" s="159">
        <f>_xll.DBRW(pStaging,AE$1,$F$6,"all depts",$B308,$F$1,AE$3,$A308,"AGM_Import_Closing","Local Currency Value")</f>
        <v>0</v>
      </c>
      <c r="AF308" s="159">
        <f>_xll.DBRW(pStaging,AF$1,$F$6,"all depts",$B308,$F$1,AF$3,$A308,"AGM_Import_Closing","Local Currency Value")</f>
        <v>0</v>
      </c>
      <c r="AG308" s="159">
        <f>_xll.DBRW(pStaging,AG$1,$F$6,"all depts",$B308,$F$1,AG$3,$A308,"AGM_Import_Closing","Local Currency Value")</f>
        <v>0</v>
      </c>
      <c r="AH308" s="158"/>
      <c r="AI308" s="158"/>
      <c r="AJ308" s="158"/>
      <c r="AK308" s="158"/>
      <c r="AL308" s="158"/>
      <c r="AM308" s="158"/>
      <c r="AN308" s="158"/>
      <c r="AO308" s="159">
        <f>_xll.DBRW(pStaging,AO$1,$F$6,"all depts",$B308,$F$1,AO$3,$A308,"AGM_Import_Closing","Local Currency Value")</f>
        <v>0</v>
      </c>
      <c r="AP308" s="159">
        <f>_xll.DBRW(pStaging,AP$1,$F$6,"all depts",$B308,$F$1,AP$3,$A308,"AGM_Import_Closing","Local Currency Value")</f>
        <v>0</v>
      </c>
      <c r="AQ308" s="159">
        <f>_xll.DBRW(pStaging,AQ$1,$F$6,"all depts",$B308,$F$1,AQ$3,$A308,"AGM_Import_Closing","Local Currency Value")</f>
        <v>0</v>
      </c>
      <c r="AR308" s="159">
        <f>_xll.DBRW(pStaging,AR$1,$F$6,"all depts",$B308,$F$1,AR$3,$A308,"AGM_Import_Closing","Local Currency Value")</f>
        <v>0</v>
      </c>
      <c r="AS308" s="159">
        <f>_xll.DBRW(pStaging,AS$1,$F$6,"all depts",$B308,$F$1,AS$3,$A308,"AGM_Import_Closing","Local Currency Value")</f>
        <v>0</v>
      </c>
      <c r="AT308" s="159">
        <f>_xll.DBRW(pStaging,AT$1,$F$6,"all depts",$B308,$F$1,AT$3,$A308,"AGM_Import_Closing","Local Currency Value")</f>
        <v>0</v>
      </c>
      <c r="AU308" s="159">
        <f>_xll.DBRW(pStaging,AU$1,$F$6,"all depts",$B308,$F$1,AU$3,$A308,"AGM_Import_Closing","Local Currency Value")</f>
        <v>0</v>
      </c>
      <c r="AV308" s="159">
        <f>_xll.DBRW(pStaging,AV$1,$F$6,"all depts",$B308,$F$1,AV$3,$A308,"AGM_Import_Closing","Local Currency Value")</f>
        <v>0</v>
      </c>
      <c r="AW308" s="159">
        <f>_xll.DBRW(pStaging,AW$1,$F$6,"all depts",$B308,$F$1,AW$3,$A308,"AGM_Import_Closing","Local Currency Value")</f>
        <v>0</v>
      </c>
      <c r="AX308" s="159">
        <f>_xll.DBRW(pStaging,AX$1,$F$6,"all depts",$B308,$F$1,AX$3,$A308,"AGM_Import_Closing","Local Currency Value")</f>
        <v>0</v>
      </c>
      <c r="AY308" s="159">
        <f>_xll.DBRW(pStaging,AY$1,$F$6,"all depts",$B308,$F$1,AY$3,$A308,"AGM_Import_Closing","Local Currency Value")</f>
        <v>0</v>
      </c>
      <c r="AZ308" s="159">
        <f>_xll.DBRW(pStaging,AZ$1,$F$6,"all depts",$B308,$F$1,AZ$3,$A308,"AGM_Import_Closing","Local Currency Value")</f>
        <v>0</v>
      </c>
      <c r="BA308" s="158"/>
      <c r="BB308" s="119">
        <f t="shared" si="384"/>
        <v>0</v>
      </c>
      <c r="BC308" s="119">
        <f t="shared" si="385"/>
        <v>0</v>
      </c>
      <c r="BD308" s="119">
        <f t="shared" si="386"/>
        <v>0</v>
      </c>
      <c r="BE308" s="119">
        <f t="shared" si="387"/>
        <v>0</v>
      </c>
      <c r="BF308" s="166">
        <f t="shared" si="388"/>
        <v>0</v>
      </c>
      <c r="BG308" s="110"/>
      <c r="BH308" s="110"/>
      <c r="BI308" s="110"/>
      <c r="BJ308" s="110"/>
      <c r="BK308" s="110"/>
      <c r="BL308" s="110"/>
      <c r="BM308" s="110"/>
      <c r="BN308" s="110"/>
      <c r="BO308" s="110"/>
      <c r="BP308" s="115"/>
      <c r="BQ308" s="110"/>
      <c r="BR308" s="110"/>
      <c r="BS308" s="110"/>
      <c r="BT308" s="110"/>
      <c r="BU308" s="110"/>
      <c r="BV308" s="115"/>
      <c r="BW308" s="110"/>
      <c r="BX308" s="110"/>
      <c r="BY308" s="110"/>
      <c r="BZ308" s="110"/>
      <c r="CA308" s="110"/>
      <c r="CB308" s="110"/>
      <c r="CC308" s="110"/>
      <c r="CD308" s="110"/>
      <c r="CI308"/>
    </row>
    <row r="309" spans="1:87" outlineLevel="1" x14ac:dyDescent="0.3">
      <c r="A309" s="17" t="s">
        <v>428</v>
      </c>
      <c r="B309" s="107" t="s">
        <v>378</v>
      </c>
      <c r="C309"/>
      <c r="E309" s="17">
        <v>300</v>
      </c>
      <c r="F309" s="57" t="s">
        <v>379</v>
      </c>
      <c r="G309" s="158">
        <f>_xll.DBRW(pStaging,G$1,$F$6,"all depts",$B309,$F$1,G$3,$A309,"AGM_Import_Closing","Local Currency Value")</f>
        <v>0</v>
      </c>
      <c r="H309" s="158">
        <f>_xll.DBRW(pStaging,H$1,$F$6,"all depts",$B309,$F$1,H$3,$A309,"AGM_Import_Closing","Local Currency Value")</f>
        <v>0</v>
      </c>
      <c r="I309" s="158">
        <f>_xll.DBRW(pStaging,I$1,$F$6,"all depts",$B309,$F$1,I$3,$A309,"AGM_Import_Closing","Local Currency Value")</f>
        <v>0</v>
      </c>
      <c r="J309" s="156"/>
      <c r="K309" s="157">
        <f>_xll.DBRW(pStaging,K$1,$F$6,"all depts",$B309,$F$1,K$3,$A309,"AGM_Import_Closing","Local Currency Value")</f>
        <v>0</v>
      </c>
      <c r="L309" s="158"/>
      <c r="M309" s="158">
        <f>_xll.DBRW(pStaging,M$1,$F$6,"all depts",$B309,$F$1,M$3,$A309,"AGM_Import_Closing","Local Currency Value")</f>
        <v>0</v>
      </c>
      <c r="N309" s="158"/>
      <c r="O309" s="158"/>
      <c r="P309" s="158">
        <f t="shared" si="375"/>
        <v>0</v>
      </c>
      <c r="Q309" s="158"/>
      <c r="R309" s="158">
        <f t="shared" si="376"/>
        <v>0</v>
      </c>
      <c r="S309" s="158"/>
      <c r="T309" s="158"/>
      <c r="U309" s="158"/>
      <c r="V309" s="159">
        <f>_xll.DBRW(pStaging,V$1,$F$6,"all depts",$B309,$F$1,V$3,$A309,"AGM_Import_Closing","Local Currency Value")</f>
        <v>0</v>
      </c>
      <c r="W309" s="159">
        <f>_xll.DBRW(pStaging,W$1,$F$6,"all depts",$B309,$F$1,W$3,$A309,"AGM_Import_Closing","Local Currency Value")</f>
        <v>0</v>
      </c>
      <c r="X309" s="159">
        <f>_xll.DBRW(pStaging,X$1,$F$6,"all depts",$B309,$F$1,X$3,$A309,"AGM_Import_Closing","Local Currency Value")</f>
        <v>0</v>
      </c>
      <c r="Y309" s="159">
        <f>_xll.DBRW(pStaging,Y$1,$F$6,"all depts",$B309,$F$1,Y$3,$A309,"AGM_Import_Closing","Local Currency Value")</f>
        <v>0</v>
      </c>
      <c r="Z309" s="159">
        <f>_xll.DBRW(pStaging,Z$1,$F$6,"all depts",$B309,$F$1,Z$3,$A309,"AGM_Import_Closing","Local Currency Value")</f>
        <v>0</v>
      </c>
      <c r="AA309" s="159">
        <f>_xll.DBRW(pStaging,AA$1,$F$6,"all depts",$B309,$F$1,AA$3,$A309,"AGM_Import_Closing","Local Currency Value")</f>
        <v>0</v>
      </c>
      <c r="AB309" s="159">
        <f>_xll.DBRW(pStaging,AB$1,$F$6,"all depts",$B309,$F$1,AB$3,$A309,"AGM_Import_Closing","Local Currency Value")</f>
        <v>0</v>
      </c>
      <c r="AC309" s="159">
        <f>_xll.DBRW(pStaging,AC$1,$F$6,"all depts",$B309,$F$1,AC$3,$A309,"AGM_Import_Closing","Local Currency Value")</f>
        <v>0</v>
      </c>
      <c r="AD309" s="159">
        <f>_xll.DBRW(pStaging,AD$1,$F$6,"all depts",$B309,$F$1,AD$3,$A309,"AGM_Import_Closing","Local Currency Value")</f>
        <v>0</v>
      </c>
      <c r="AE309" s="159">
        <f>_xll.DBRW(pStaging,AE$1,$F$6,"all depts",$B309,$F$1,AE$3,$A309,"AGM_Import_Closing","Local Currency Value")</f>
        <v>0</v>
      </c>
      <c r="AF309" s="159">
        <f>_xll.DBRW(pStaging,AF$1,$F$6,"all depts",$B309,$F$1,AF$3,$A309,"AGM_Import_Closing","Local Currency Value")</f>
        <v>0</v>
      </c>
      <c r="AG309" s="159">
        <f>_xll.DBRW(pStaging,AG$1,$F$6,"all depts",$B309,$F$1,AG$3,$A309,"AGM_Import_Closing","Local Currency Value")</f>
        <v>0</v>
      </c>
      <c r="AH309" s="158"/>
      <c r="AI309" s="158"/>
      <c r="AJ309" s="158"/>
      <c r="AK309" s="158"/>
      <c r="AL309" s="158"/>
      <c r="AM309" s="158"/>
      <c r="AN309" s="158"/>
      <c r="AO309" s="159">
        <f>_xll.DBRW(pStaging,AO$1,$F$6,"all depts",$B309,$F$1,AO$3,$A309,"AGM_Import_Closing","Local Currency Value")</f>
        <v>0</v>
      </c>
      <c r="AP309" s="159">
        <f>_xll.DBRW(pStaging,AP$1,$F$6,"all depts",$B309,$F$1,AP$3,$A309,"AGM_Import_Closing","Local Currency Value")</f>
        <v>0</v>
      </c>
      <c r="AQ309" s="159">
        <f>_xll.DBRW(pStaging,AQ$1,$F$6,"all depts",$B309,$F$1,AQ$3,$A309,"AGM_Import_Closing","Local Currency Value")</f>
        <v>0</v>
      </c>
      <c r="AR309" s="159">
        <f>_xll.DBRW(pStaging,AR$1,$F$6,"all depts",$B309,$F$1,AR$3,$A309,"AGM_Import_Closing","Local Currency Value")</f>
        <v>0</v>
      </c>
      <c r="AS309" s="159">
        <f>_xll.DBRW(pStaging,AS$1,$F$6,"all depts",$B309,$F$1,AS$3,$A309,"AGM_Import_Closing","Local Currency Value")</f>
        <v>0</v>
      </c>
      <c r="AT309" s="159">
        <f>_xll.DBRW(pStaging,AT$1,$F$6,"all depts",$B309,$F$1,AT$3,$A309,"AGM_Import_Closing","Local Currency Value")</f>
        <v>0</v>
      </c>
      <c r="AU309" s="159">
        <f>_xll.DBRW(pStaging,AU$1,$F$6,"all depts",$B309,$F$1,AU$3,$A309,"AGM_Import_Closing","Local Currency Value")</f>
        <v>0</v>
      </c>
      <c r="AV309" s="159">
        <f>_xll.DBRW(pStaging,AV$1,$F$6,"all depts",$B309,$F$1,AV$3,$A309,"AGM_Import_Closing","Local Currency Value")</f>
        <v>0</v>
      </c>
      <c r="AW309" s="159">
        <f>_xll.DBRW(pStaging,AW$1,$F$6,"all depts",$B309,$F$1,AW$3,$A309,"AGM_Import_Closing","Local Currency Value")</f>
        <v>0</v>
      </c>
      <c r="AX309" s="159">
        <f>_xll.DBRW(pStaging,AX$1,$F$6,"all depts",$B309,$F$1,AX$3,$A309,"AGM_Import_Closing","Local Currency Value")</f>
        <v>0</v>
      </c>
      <c r="AY309" s="159">
        <f>_xll.DBRW(pStaging,AY$1,$F$6,"all depts",$B309,$F$1,AY$3,$A309,"AGM_Import_Closing","Local Currency Value")</f>
        <v>0</v>
      </c>
      <c r="AZ309" s="159">
        <f>_xll.DBRW(pStaging,AZ$1,$F$6,"all depts",$B309,$F$1,AZ$3,$A309,"AGM_Import_Closing","Local Currency Value")</f>
        <v>0</v>
      </c>
      <c r="BA309" s="158"/>
      <c r="BB309" s="119">
        <f t="shared" si="384"/>
        <v>0</v>
      </c>
      <c r="BC309" s="119">
        <f t="shared" si="385"/>
        <v>0</v>
      </c>
      <c r="BD309" s="119">
        <f t="shared" si="386"/>
        <v>0</v>
      </c>
      <c r="BE309" s="119">
        <f t="shared" si="387"/>
        <v>0</v>
      </c>
      <c r="BF309" s="166">
        <f t="shared" si="388"/>
        <v>0</v>
      </c>
      <c r="BG309" s="110"/>
      <c r="BH309" s="110"/>
      <c r="BI309" s="110"/>
      <c r="BJ309" s="110"/>
      <c r="BK309" s="110"/>
      <c r="BL309" s="110"/>
      <c r="BM309" s="110"/>
      <c r="BN309" s="110"/>
      <c r="BO309" s="110"/>
      <c r="BP309" s="115"/>
      <c r="BQ309" s="110"/>
      <c r="BR309" s="110"/>
      <c r="BS309" s="110"/>
      <c r="BT309" s="110"/>
      <c r="BU309" s="110"/>
      <c r="BV309" s="115"/>
      <c r="BW309" s="110"/>
      <c r="BX309" s="110"/>
      <c r="BY309" s="110"/>
      <c r="BZ309" s="110"/>
      <c r="CA309" s="110"/>
      <c r="CB309" s="110"/>
      <c r="CC309" s="110"/>
      <c r="CD309" s="110"/>
      <c r="CI309"/>
    </row>
    <row r="310" spans="1:87" outlineLevel="1" x14ac:dyDescent="0.3">
      <c r="A310" s="17" t="s">
        <v>428</v>
      </c>
      <c r="B310" s="107" t="s">
        <v>335</v>
      </c>
      <c r="C310"/>
      <c r="E310" s="17">
        <v>301</v>
      </c>
      <c r="F310" s="57" t="s">
        <v>380</v>
      </c>
      <c r="G310" s="158">
        <f>_xll.DBRW(pStaging,G$1,$F$6,"all depts",$B310,$F$1,G$3,$A310,"AGM_Import_Closing","Local Currency Value")</f>
        <v>0</v>
      </c>
      <c r="H310" s="158">
        <f>_xll.DBRW(pStaging,H$1,$F$6,"all depts",$B310,$F$1,H$3,$A310,"AGM_Import_Closing","Local Currency Value")</f>
        <v>0</v>
      </c>
      <c r="I310" s="158">
        <f>_xll.DBRW(pStaging,I$1,$F$6,"all depts",$B310,$F$1,I$3,$A310,"AGM_Import_Closing","Local Currency Value")</f>
        <v>0</v>
      </c>
      <c r="J310" s="156"/>
      <c r="K310" s="157">
        <f>_xll.DBRW(pStaging,K$1,$F$6,"all depts",$B310,$F$1,K$3,$A310,"AGM_Import_Closing","Local Currency Value")</f>
        <v>0</v>
      </c>
      <c r="L310" s="158"/>
      <c r="M310" s="158">
        <f>_xll.DBRW(pStaging,M$1,$F$6,"all depts",$B310,$F$1,M$3,$A310,"AGM_Import_Closing","Local Currency Value")</f>
        <v>0</v>
      </c>
      <c r="N310" s="158"/>
      <c r="O310" s="158"/>
      <c r="P310" s="158">
        <f t="shared" ref="P310:P373" si="389">K310</f>
        <v>0</v>
      </c>
      <c r="Q310" s="158"/>
      <c r="R310" s="158">
        <f t="shared" ref="R310:R373" si="390">M310</f>
        <v>0</v>
      </c>
      <c r="S310" s="158"/>
      <c r="T310" s="158"/>
      <c r="U310" s="158"/>
      <c r="V310" s="159">
        <f>_xll.DBRW(pStaging,V$1,$F$6,"all depts",$B310,$F$1,V$3,$A310,"AGM_Import_Closing","Local Currency Value")</f>
        <v>0</v>
      </c>
      <c r="W310" s="159">
        <f>_xll.DBRW(pStaging,W$1,$F$6,"all depts",$B310,$F$1,W$3,$A310,"AGM_Import_Closing","Local Currency Value")</f>
        <v>0</v>
      </c>
      <c r="X310" s="159">
        <f>_xll.DBRW(pStaging,X$1,$F$6,"all depts",$B310,$F$1,X$3,$A310,"AGM_Import_Closing","Local Currency Value")</f>
        <v>0</v>
      </c>
      <c r="Y310" s="159">
        <f>_xll.DBRW(pStaging,Y$1,$F$6,"all depts",$B310,$F$1,Y$3,$A310,"AGM_Import_Closing","Local Currency Value")</f>
        <v>0</v>
      </c>
      <c r="Z310" s="159">
        <f>_xll.DBRW(pStaging,Z$1,$F$6,"all depts",$B310,$F$1,Z$3,$A310,"AGM_Import_Closing","Local Currency Value")</f>
        <v>0</v>
      </c>
      <c r="AA310" s="159">
        <f>_xll.DBRW(pStaging,AA$1,$F$6,"all depts",$B310,$F$1,AA$3,$A310,"AGM_Import_Closing","Local Currency Value")</f>
        <v>0</v>
      </c>
      <c r="AB310" s="159">
        <f>_xll.DBRW(pStaging,AB$1,$F$6,"all depts",$B310,$F$1,AB$3,$A310,"AGM_Import_Closing","Local Currency Value")</f>
        <v>0</v>
      </c>
      <c r="AC310" s="159">
        <f>_xll.DBRW(pStaging,AC$1,$F$6,"all depts",$B310,$F$1,AC$3,$A310,"AGM_Import_Closing","Local Currency Value")</f>
        <v>0</v>
      </c>
      <c r="AD310" s="159">
        <f>_xll.DBRW(pStaging,AD$1,$F$6,"all depts",$B310,$F$1,AD$3,$A310,"AGM_Import_Closing","Local Currency Value")</f>
        <v>0</v>
      </c>
      <c r="AE310" s="159">
        <f>_xll.DBRW(pStaging,AE$1,$F$6,"all depts",$B310,$F$1,AE$3,$A310,"AGM_Import_Closing","Local Currency Value")</f>
        <v>0</v>
      </c>
      <c r="AF310" s="159">
        <f>_xll.DBRW(pStaging,AF$1,$F$6,"all depts",$B310,$F$1,AF$3,$A310,"AGM_Import_Closing","Local Currency Value")</f>
        <v>0</v>
      </c>
      <c r="AG310" s="159">
        <f>_xll.DBRW(pStaging,AG$1,$F$6,"all depts",$B310,$F$1,AG$3,$A310,"AGM_Import_Closing","Local Currency Value")</f>
        <v>0</v>
      </c>
      <c r="AH310" s="158"/>
      <c r="AI310" s="158"/>
      <c r="AJ310" s="158"/>
      <c r="AK310" s="158"/>
      <c r="AL310" s="158"/>
      <c r="AM310" s="158"/>
      <c r="AN310" s="158"/>
      <c r="AO310" s="159">
        <f>_xll.DBRW(pStaging,AO$1,$F$6,"all depts",$B310,$F$1,AO$3,$A310,"AGM_Import_Closing","Local Currency Value")</f>
        <v>0</v>
      </c>
      <c r="AP310" s="159">
        <f>_xll.DBRW(pStaging,AP$1,$F$6,"all depts",$B310,$F$1,AP$3,$A310,"AGM_Import_Closing","Local Currency Value")</f>
        <v>0</v>
      </c>
      <c r="AQ310" s="159">
        <f>_xll.DBRW(pStaging,AQ$1,$F$6,"all depts",$B310,$F$1,AQ$3,$A310,"AGM_Import_Closing","Local Currency Value")</f>
        <v>0</v>
      </c>
      <c r="AR310" s="159">
        <f>_xll.DBRW(pStaging,AR$1,$F$6,"all depts",$B310,$F$1,AR$3,$A310,"AGM_Import_Closing","Local Currency Value")</f>
        <v>0</v>
      </c>
      <c r="AS310" s="159">
        <f>_xll.DBRW(pStaging,AS$1,$F$6,"all depts",$B310,$F$1,AS$3,$A310,"AGM_Import_Closing","Local Currency Value")</f>
        <v>0</v>
      </c>
      <c r="AT310" s="159">
        <f>_xll.DBRW(pStaging,AT$1,$F$6,"all depts",$B310,$F$1,AT$3,$A310,"AGM_Import_Closing","Local Currency Value")</f>
        <v>0</v>
      </c>
      <c r="AU310" s="159">
        <f>_xll.DBRW(pStaging,AU$1,$F$6,"all depts",$B310,$F$1,AU$3,$A310,"AGM_Import_Closing","Local Currency Value")</f>
        <v>0</v>
      </c>
      <c r="AV310" s="159">
        <f>_xll.DBRW(pStaging,AV$1,$F$6,"all depts",$B310,$F$1,AV$3,$A310,"AGM_Import_Closing","Local Currency Value")</f>
        <v>0</v>
      </c>
      <c r="AW310" s="159">
        <f>_xll.DBRW(pStaging,AW$1,$F$6,"all depts",$B310,$F$1,AW$3,$A310,"AGM_Import_Closing","Local Currency Value")</f>
        <v>0</v>
      </c>
      <c r="AX310" s="159">
        <f>_xll.DBRW(pStaging,AX$1,$F$6,"all depts",$B310,$F$1,AX$3,$A310,"AGM_Import_Closing","Local Currency Value")</f>
        <v>0</v>
      </c>
      <c r="AY310" s="159">
        <f>_xll.DBRW(pStaging,AY$1,$F$6,"all depts",$B310,$F$1,AY$3,$A310,"AGM_Import_Closing","Local Currency Value")</f>
        <v>0</v>
      </c>
      <c r="AZ310" s="159">
        <f>_xll.DBRW(pStaging,AZ$1,$F$6,"all depts",$B310,$F$1,AZ$3,$A310,"AGM_Import_Closing","Local Currency Value")</f>
        <v>0</v>
      </c>
      <c r="BA310" s="158"/>
      <c r="BB310" s="119">
        <f t="shared" si="384"/>
        <v>0</v>
      </c>
      <c r="BC310" s="119">
        <f t="shared" si="385"/>
        <v>0</v>
      </c>
      <c r="BD310" s="119">
        <f t="shared" si="386"/>
        <v>0</v>
      </c>
      <c r="BE310" s="119">
        <f t="shared" si="387"/>
        <v>0</v>
      </c>
      <c r="BF310" s="166">
        <f t="shared" si="388"/>
        <v>0</v>
      </c>
      <c r="BG310" s="110"/>
      <c r="BH310" s="110"/>
      <c r="BI310" s="110"/>
      <c r="BJ310" s="110"/>
      <c r="BK310" s="110"/>
      <c r="BL310" s="110"/>
      <c r="BM310" s="110"/>
      <c r="BN310" s="110"/>
      <c r="BO310" s="110"/>
      <c r="BP310" s="115"/>
      <c r="BQ310" s="110"/>
      <c r="BR310" s="110"/>
      <c r="BS310" s="110"/>
      <c r="BT310" s="110"/>
      <c r="BU310" s="110"/>
      <c r="BV310" s="115"/>
      <c r="BW310" s="110"/>
      <c r="BX310" s="110"/>
      <c r="BY310" s="110"/>
      <c r="BZ310" s="110"/>
      <c r="CA310" s="110"/>
      <c r="CB310" s="110"/>
      <c r="CC310" s="110"/>
      <c r="CD310" s="110"/>
      <c r="CI310"/>
    </row>
    <row r="311" spans="1:87" outlineLevel="1" x14ac:dyDescent="0.3">
      <c r="A311" s="17" t="s">
        <v>428</v>
      </c>
      <c r="B311" s="107" t="s">
        <v>2</v>
      </c>
      <c r="C311"/>
      <c r="E311" s="17">
        <v>302</v>
      </c>
      <c r="F311" s="57" t="s">
        <v>381</v>
      </c>
      <c r="G311" s="158">
        <f>_xll.DBRW(pStaging,G$1,$F$6,"all depts",$B311,$F$1,G$3,$A311,"AGM_Import_Closing","Local Currency Value")</f>
        <v>0</v>
      </c>
      <c r="H311" s="158">
        <f>_xll.DBRW(pStaging,H$1,$F$6,"all depts",$B311,$F$1,H$3,$A311,"AGM_Import_Closing","Local Currency Value")</f>
        <v>0</v>
      </c>
      <c r="I311" s="158">
        <f>_xll.DBRW(pStaging,I$1,$F$6,"all depts",$B311,$F$1,I$3,$A311,"AGM_Import_Closing","Local Currency Value")</f>
        <v>0</v>
      </c>
      <c r="J311" s="156"/>
      <c r="K311" s="157">
        <f>_xll.DBRW(pStaging,K$1,$F$6,"all depts",$B311,$F$1,K$3,$A311,"AGM_Import_Closing","Local Currency Value")</f>
        <v>0</v>
      </c>
      <c r="L311" s="158"/>
      <c r="M311" s="158">
        <f>_xll.DBRW(pStaging,M$1,$F$6,"all depts",$B311,$F$1,M$3,$A311,"AGM_Import_Closing","Local Currency Value")</f>
        <v>0</v>
      </c>
      <c r="N311" s="158"/>
      <c r="O311" s="158"/>
      <c r="P311" s="158">
        <f t="shared" si="389"/>
        <v>0</v>
      </c>
      <c r="Q311" s="158"/>
      <c r="R311" s="158">
        <f t="shared" si="390"/>
        <v>0</v>
      </c>
      <c r="S311" s="158"/>
      <c r="T311" s="158"/>
      <c r="U311" s="158"/>
      <c r="V311" s="159">
        <f>_xll.DBRW(pStaging,V$1,$F$6,"all depts",$B311,$F$1,V$3,$A311,"AGM_Import_Closing","Local Currency Value")</f>
        <v>0</v>
      </c>
      <c r="W311" s="159">
        <f>_xll.DBRW(pStaging,W$1,$F$6,"all depts",$B311,$F$1,W$3,$A311,"AGM_Import_Closing","Local Currency Value")</f>
        <v>0</v>
      </c>
      <c r="X311" s="159">
        <f>_xll.DBRW(pStaging,X$1,$F$6,"all depts",$B311,$F$1,X$3,$A311,"AGM_Import_Closing","Local Currency Value")</f>
        <v>0</v>
      </c>
      <c r="Y311" s="159">
        <f>_xll.DBRW(pStaging,Y$1,$F$6,"all depts",$B311,$F$1,Y$3,$A311,"AGM_Import_Closing","Local Currency Value")</f>
        <v>0</v>
      </c>
      <c r="Z311" s="159">
        <f>_xll.DBRW(pStaging,Z$1,$F$6,"all depts",$B311,$F$1,Z$3,$A311,"AGM_Import_Closing","Local Currency Value")</f>
        <v>0</v>
      </c>
      <c r="AA311" s="159">
        <f>_xll.DBRW(pStaging,AA$1,$F$6,"all depts",$B311,$F$1,AA$3,$A311,"AGM_Import_Closing","Local Currency Value")</f>
        <v>0</v>
      </c>
      <c r="AB311" s="159">
        <f>_xll.DBRW(pStaging,AB$1,$F$6,"all depts",$B311,$F$1,AB$3,$A311,"AGM_Import_Closing","Local Currency Value")</f>
        <v>0</v>
      </c>
      <c r="AC311" s="159">
        <f>_xll.DBRW(pStaging,AC$1,$F$6,"all depts",$B311,$F$1,AC$3,$A311,"AGM_Import_Closing","Local Currency Value")</f>
        <v>0</v>
      </c>
      <c r="AD311" s="159">
        <f>_xll.DBRW(pStaging,AD$1,$F$6,"all depts",$B311,$F$1,AD$3,$A311,"AGM_Import_Closing","Local Currency Value")</f>
        <v>0</v>
      </c>
      <c r="AE311" s="159">
        <f>_xll.DBRW(pStaging,AE$1,$F$6,"all depts",$B311,$F$1,AE$3,$A311,"AGM_Import_Closing","Local Currency Value")</f>
        <v>0</v>
      </c>
      <c r="AF311" s="159">
        <f>_xll.DBRW(pStaging,AF$1,$F$6,"all depts",$B311,$F$1,AF$3,$A311,"AGM_Import_Closing","Local Currency Value")</f>
        <v>0</v>
      </c>
      <c r="AG311" s="159">
        <f>_xll.DBRW(pStaging,AG$1,$F$6,"all depts",$B311,$F$1,AG$3,$A311,"AGM_Import_Closing","Local Currency Value")</f>
        <v>0</v>
      </c>
      <c r="AH311" s="158"/>
      <c r="AI311" s="158"/>
      <c r="AJ311" s="158"/>
      <c r="AK311" s="158"/>
      <c r="AL311" s="158"/>
      <c r="AM311" s="158"/>
      <c r="AN311" s="158"/>
      <c r="AO311" s="159">
        <f>_xll.DBRW(pStaging,AO$1,$F$6,"all depts",$B311,$F$1,AO$3,$A311,"AGM_Import_Closing","Local Currency Value")</f>
        <v>0</v>
      </c>
      <c r="AP311" s="159">
        <f>_xll.DBRW(pStaging,AP$1,$F$6,"all depts",$B311,$F$1,AP$3,$A311,"AGM_Import_Closing","Local Currency Value")</f>
        <v>0</v>
      </c>
      <c r="AQ311" s="159">
        <f>_xll.DBRW(pStaging,AQ$1,$F$6,"all depts",$B311,$F$1,AQ$3,$A311,"AGM_Import_Closing","Local Currency Value")</f>
        <v>0</v>
      </c>
      <c r="AR311" s="159">
        <f>_xll.DBRW(pStaging,AR$1,$F$6,"all depts",$B311,$F$1,AR$3,$A311,"AGM_Import_Closing","Local Currency Value")</f>
        <v>0</v>
      </c>
      <c r="AS311" s="159">
        <f>_xll.DBRW(pStaging,AS$1,$F$6,"all depts",$B311,$F$1,AS$3,$A311,"AGM_Import_Closing","Local Currency Value")</f>
        <v>0</v>
      </c>
      <c r="AT311" s="159">
        <f>_xll.DBRW(pStaging,AT$1,$F$6,"all depts",$B311,$F$1,AT$3,$A311,"AGM_Import_Closing","Local Currency Value")</f>
        <v>0</v>
      </c>
      <c r="AU311" s="159">
        <f>_xll.DBRW(pStaging,AU$1,$F$6,"all depts",$B311,$F$1,AU$3,$A311,"AGM_Import_Closing","Local Currency Value")</f>
        <v>0</v>
      </c>
      <c r="AV311" s="159">
        <f>_xll.DBRW(pStaging,AV$1,$F$6,"all depts",$B311,$F$1,AV$3,$A311,"AGM_Import_Closing","Local Currency Value")</f>
        <v>0</v>
      </c>
      <c r="AW311" s="159">
        <f>_xll.DBRW(pStaging,AW$1,$F$6,"all depts",$B311,$F$1,AW$3,$A311,"AGM_Import_Closing","Local Currency Value")</f>
        <v>0</v>
      </c>
      <c r="AX311" s="159">
        <f>_xll.DBRW(pStaging,AX$1,$F$6,"all depts",$B311,$F$1,AX$3,$A311,"AGM_Import_Closing","Local Currency Value")</f>
        <v>0</v>
      </c>
      <c r="AY311" s="159">
        <f>_xll.DBRW(pStaging,AY$1,$F$6,"all depts",$B311,$F$1,AY$3,$A311,"AGM_Import_Closing","Local Currency Value")</f>
        <v>0</v>
      </c>
      <c r="AZ311" s="159">
        <f>_xll.DBRW(pStaging,AZ$1,$F$6,"all depts",$B311,$F$1,AZ$3,$A311,"AGM_Import_Closing","Local Currency Value")</f>
        <v>0</v>
      </c>
      <c r="BA311" s="158"/>
      <c r="BB311" s="119">
        <f t="shared" si="384"/>
        <v>0</v>
      </c>
      <c r="BC311" s="119">
        <f t="shared" si="385"/>
        <v>0</v>
      </c>
      <c r="BD311" s="119">
        <f t="shared" si="386"/>
        <v>0</v>
      </c>
      <c r="BE311" s="119">
        <f t="shared" si="387"/>
        <v>0</v>
      </c>
      <c r="BF311" s="166">
        <f t="shared" si="388"/>
        <v>0</v>
      </c>
      <c r="BG311" s="110"/>
      <c r="BH311" s="110"/>
      <c r="BI311" s="110"/>
      <c r="BJ311" s="110"/>
      <c r="BK311" s="110"/>
      <c r="BL311" s="110"/>
      <c r="BM311" s="110"/>
      <c r="BN311" s="110"/>
      <c r="BO311" s="110"/>
      <c r="BP311" s="115"/>
      <c r="BQ311" s="110"/>
      <c r="BR311" s="110"/>
      <c r="BS311" s="110"/>
      <c r="BT311" s="110"/>
      <c r="BU311" s="110"/>
      <c r="BV311" s="115"/>
      <c r="BW311" s="110"/>
      <c r="BX311" s="110"/>
      <c r="BY311" s="110"/>
      <c r="BZ311" s="110"/>
      <c r="CA311" s="110"/>
      <c r="CB311" s="110"/>
      <c r="CC311" s="110"/>
      <c r="CD311" s="110"/>
      <c r="CI311"/>
    </row>
    <row r="312" spans="1:87" outlineLevel="1" x14ac:dyDescent="0.3">
      <c r="A312" s="17" t="s">
        <v>428</v>
      </c>
      <c r="B312" s="107" t="s">
        <v>382</v>
      </c>
      <c r="C312"/>
      <c r="E312" s="17">
        <v>303</v>
      </c>
      <c r="F312" s="57" t="s">
        <v>383</v>
      </c>
      <c r="G312" s="158">
        <f>_xll.DBRW(pStaging,G$1,$F$6,"all depts",$B312,$F$1,G$3,$A312,"AGM_Import_Closing","Local Currency Value")</f>
        <v>0</v>
      </c>
      <c r="H312" s="158">
        <f>_xll.DBRW(pStaging,H$1,$F$6,"all depts",$B312,$F$1,H$3,$A312,"AGM_Import_Closing","Local Currency Value")</f>
        <v>0</v>
      </c>
      <c r="I312" s="158">
        <f>_xll.DBRW(pStaging,I$1,$F$6,"all depts",$B312,$F$1,I$3,$A312,"AGM_Import_Closing","Local Currency Value")</f>
        <v>0</v>
      </c>
      <c r="J312" s="156"/>
      <c r="K312" s="157">
        <f>_xll.DBRW(pStaging,K$1,$F$6,"all depts",$B312,$F$1,K$3,$A312,"AGM_Import_Closing","Local Currency Value")</f>
        <v>0</v>
      </c>
      <c r="L312" s="158"/>
      <c r="M312" s="158">
        <f>_xll.DBRW(pStaging,M$1,$F$6,"all depts",$B312,$F$1,M$3,$A312,"AGM_Import_Closing","Local Currency Value")</f>
        <v>0</v>
      </c>
      <c r="N312" s="158"/>
      <c r="O312" s="158"/>
      <c r="P312" s="158">
        <f t="shared" si="389"/>
        <v>0</v>
      </c>
      <c r="Q312" s="158"/>
      <c r="R312" s="158">
        <f t="shared" si="390"/>
        <v>0</v>
      </c>
      <c r="S312" s="158"/>
      <c r="T312" s="158"/>
      <c r="U312" s="158"/>
      <c r="V312" s="159">
        <f>_xll.DBRW(pStaging,V$1,$F$6,"all depts",$B312,$F$1,V$3,$A312,"AGM_Import_Closing","Local Currency Value")</f>
        <v>0</v>
      </c>
      <c r="W312" s="159">
        <f>_xll.DBRW(pStaging,W$1,$F$6,"all depts",$B312,$F$1,W$3,$A312,"AGM_Import_Closing","Local Currency Value")</f>
        <v>0</v>
      </c>
      <c r="X312" s="159">
        <f>_xll.DBRW(pStaging,X$1,$F$6,"all depts",$B312,$F$1,X$3,$A312,"AGM_Import_Closing","Local Currency Value")</f>
        <v>0</v>
      </c>
      <c r="Y312" s="159">
        <f>_xll.DBRW(pStaging,Y$1,$F$6,"all depts",$B312,$F$1,Y$3,$A312,"AGM_Import_Closing","Local Currency Value")</f>
        <v>0</v>
      </c>
      <c r="Z312" s="159">
        <f>_xll.DBRW(pStaging,Z$1,$F$6,"all depts",$B312,$F$1,Z$3,$A312,"AGM_Import_Closing","Local Currency Value")</f>
        <v>0</v>
      </c>
      <c r="AA312" s="159">
        <f>_xll.DBRW(pStaging,AA$1,$F$6,"all depts",$B312,$F$1,AA$3,$A312,"AGM_Import_Closing","Local Currency Value")</f>
        <v>0</v>
      </c>
      <c r="AB312" s="159">
        <f>_xll.DBRW(pStaging,AB$1,$F$6,"all depts",$B312,$F$1,AB$3,$A312,"AGM_Import_Closing","Local Currency Value")</f>
        <v>0</v>
      </c>
      <c r="AC312" s="159">
        <f>_xll.DBRW(pStaging,AC$1,$F$6,"all depts",$B312,$F$1,AC$3,$A312,"AGM_Import_Closing","Local Currency Value")</f>
        <v>0</v>
      </c>
      <c r="AD312" s="159">
        <f>_xll.DBRW(pStaging,AD$1,$F$6,"all depts",$B312,$F$1,AD$3,$A312,"AGM_Import_Closing","Local Currency Value")</f>
        <v>0</v>
      </c>
      <c r="AE312" s="159">
        <f>_xll.DBRW(pStaging,AE$1,$F$6,"all depts",$B312,$F$1,AE$3,$A312,"AGM_Import_Closing","Local Currency Value")</f>
        <v>0</v>
      </c>
      <c r="AF312" s="159">
        <f>_xll.DBRW(pStaging,AF$1,$F$6,"all depts",$B312,$F$1,AF$3,$A312,"AGM_Import_Closing","Local Currency Value")</f>
        <v>0</v>
      </c>
      <c r="AG312" s="159">
        <f>_xll.DBRW(pStaging,AG$1,$F$6,"all depts",$B312,$F$1,AG$3,$A312,"AGM_Import_Closing","Local Currency Value")</f>
        <v>0</v>
      </c>
      <c r="AH312" s="158"/>
      <c r="AI312" s="158"/>
      <c r="AJ312" s="158"/>
      <c r="AK312" s="158"/>
      <c r="AL312" s="158"/>
      <c r="AM312" s="158"/>
      <c r="AN312" s="158"/>
      <c r="AO312" s="159">
        <f>_xll.DBRW(pStaging,AO$1,$F$6,"all depts",$B312,$F$1,AO$3,$A312,"AGM_Import_Closing","Local Currency Value")</f>
        <v>0</v>
      </c>
      <c r="AP312" s="159">
        <f>_xll.DBRW(pStaging,AP$1,$F$6,"all depts",$B312,$F$1,AP$3,$A312,"AGM_Import_Closing","Local Currency Value")</f>
        <v>0</v>
      </c>
      <c r="AQ312" s="159">
        <f>_xll.DBRW(pStaging,AQ$1,$F$6,"all depts",$B312,$F$1,AQ$3,$A312,"AGM_Import_Closing","Local Currency Value")</f>
        <v>0</v>
      </c>
      <c r="AR312" s="159">
        <f>_xll.DBRW(pStaging,AR$1,$F$6,"all depts",$B312,$F$1,AR$3,$A312,"AGM_Import_Closing","Local Currency Value")</f>
        <v>0</v>
      </c>
      <c r="AS312" s="159">
        <f>_xll.DBRW(pStaging,AS$1,$F$6,"all depts",$B312,$F$1,AS$3,$A312,"AGM_Import_Closing","Local Currency Value")</f>
        <v>0</v>
      </c>
      <c r="AT312" s="159">
        <f>_xll.DBRW(pStaging,AT$1,$F$6,"all depts",$B312,$F$1,AT$3,$A312,"AGM_Import_Closing","Local Currency Value")</f>
        <v>0</v>
      </c>
      <c r="AU312" s="159">
        <f>_xll.DBRW(pStaging,AU$1,$F$6,"all depts",$B312,$F$1,AU$3,$A312,"AGM_Import_Closing","Local Currency Value")</f>
        <v>0</v>
      </c>
      <c r="AV312" s="159">
        <f>_xll.DBRW(pStaging,AV$1,$F$6,"all depts",$B312,$F$1,AV$3,$A312,"AGM_Import_Closing","Local Currency Value")</f>
        <v>0</v>
      </c>
      <c r="AW312" s="159">
        <f>_xll.DBRW(pStaging,AW$1,$F$6,"all depts",$B312,$F$1,AW$3,$A312,"AGM_Import_Closing","Local Currency Value")</f>
        <v>0</v>
      </c>
      <c r="AX312" s="159">
        <f>_xll.DBRW(pStaging,AX$1,$F$6,"all depts",$B312,$F$1,AX$3,$A312,"AGM_Import_Closing","Local Currency Value")</f>
        <v>0</v>
      </c>
      <c r="AY312" s="159">
        <f>_xll.DBRW(pStaging,AY$1,$F$6,"all depts",$B312,$F$1,AY$3,$A312,"AGM_Import_Closing","Local Currency Value")</f>
        <v>0</v>
      </c>
      <c r="AZ312" s="159">
        <f>_xll.DBRW(pStaging,AZ$1,$F$6,"all depts",$B312,$F$1,AZ$3,$A312,"AGM_Import_Closing","Local Currency Value")</f>
        <v>0</v>
      </c>
      <c r="BA312" s="158"/>
      <c r="BB312" s="119">
        <f t="shared" si="384"/>
        <v>0</v>
      </c>
      <c r="BC312" s="119">
        <f t="shared" si="385"/>
        <v>0</v>
      </c>
      <c r="BD312" s="119">
        <f t="shared" si="386"/>
        <v>0</v>
      </c>
      <c r="BE312" s="119">
        <f t="shared" si="387"/>
        <v>0</v>
      </c>
      <c r="BF312" s="166">
        <f t="shared" si="388"/>
        <v>0</v>
      </c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5"/>
      <c r="BQ312" s="110"/>
      <c r="BR312" s="110"/>
      <c r="BS312" s="110"/>
      <c r="BT312" s="110"/>
      <c r="BU312" s="110"/>
      <c r="BV312" s="115"/>
      <c r="BW312" s="110"/>
      <c r="BX312" s="110"/>
      <c r="BY312" s="110"/>
      <c r="BZ312" s="110"/>
      <c r="CA312" s="110"/>
      <c r="CB312" s="110"/>
      <c r="CC312" s="110"/>
      <c r="CD312" s="110"/>
      <c r="CI312"/>
    </row>
    <row r="313" spans="1:87" outlineLevel="1" x14ac:dyDescent="0.3">
      <c r="A313" s="17" t="s">
        <v>428</v>
      </c>
      <c r="B313" s="107" t="s">
        <v>337</v>
      </c>
      <c r="C313"/>
      <c r="E313" s="17">
        <v>304</v>
      </c>
      <c r="F313" s="57" t="s">
        <v>384</v>
      </c>
      <c r="G313" s="158">
        <f>_xll.DBRW(pStaging,G$1,$F$6,"all depts",$B313,$F$1,G$3,$A313,"AGM_Import_Closing","Local Currency Value")</f>
        <v>0</v>
      </c>
      <c r="H313" s="158">
        <f>_xll.DBRW(pStaging,H$1,$F$6,"all depts",$B313,$F$1,H$3,$A313,"AGM_Import_Closing","Local Currency Value")</f>
        <v>0</v>
      </c>
      <c r="I313" s="158">
        <f>_xll.DBRW(pStaging,I$1,$F$6,"all depts",$B313,$F$1,I$3,$A313,"AGM_Import_Closing","Local Currency Value")</f>
        <v>0</v>
      </c>
      <c r="J313" s="156"/>
      <c r="K313" s="157">
        <f>_xll.DBRW(pStaging,K$1,$F$6,"all depts",$B313,$F$1,K$3,$A313,"AGM_Import_Closing","Local Currency Value")</f>
        <v>0</v>
      </c>
      <c r="L313" s="158"/>
      <c r="M313" s="158">
        <f>_xll.DBRW(pStaging,M$1,$F$6,"all depts",$B313,$F$1,M$3,$A313,"AGM_Import_Closing","Local Currency Value")</f>
        <v>0</v>
      </c>
      <c r="N313" s="158"/>
      <c r="O313" s="158"/>
      <c r="P313" s="158">
        <f t="shared" si="389"/>
        <v>0</v>
      </c>
      <c r="Q313" s="158"/>
      <c r="R313" s="158">
        <f t="shared" si="390"/>
        <v>0</v>
      </c>
      <c r="S313" s="158"/>
      <c r="T313" s="158"/>
      <c r="U313" s="158"/>
      <c r="V313" s="159">
        <f>_xll.DBRW(pStaging,V$1,$F$6,"all depts",$B313,$F$1,V$3,$A313,"AGM_Import_Closing","Local Currency Value")</f>
        <v>0</v>
      </c>
      <c r="W313" s="159">
        <f>_xll.DBRW(pStaging,W$1,$F$6,"all depts",$B313,$F$1,W$3,$A313,"AGM_Import_Closing","Local Currency Value")</f>
        <v>0</v>
      </c>
      <c r="X313" s="159">
        <f>_xll.DBRW(pStaging,X$1,$F$6,"all depts",$B313,$F$1,X$3,$A313,"AGM_Import_Closing","Local Currency Value")</f>
        <v>0</v>
      </c>
      <c r="Y313" s="159">
        <f>_xll.DBRW(pStaging,Y$1,$F$6,"all depts",$B313,$F$1,Y$3,$A313,"AGM_Import_Closing","Local Currency Value")</f>
        <v>0</v>
      </c>
      <c r="Z313" s="159">
        <f>_xll.DBRW(pStaging,Z$1,$F$6,"all depts",$B313,$F$1,Z$3,$A313,"AGM_Import_Closing","Local Currency Value")</f>
        <v>0</v>
      </c>
      <c r="AA313" s="159">
        <f>_xll.DBRW(pStaging,AA$1,$F$6,"all depts",$B313,$F$1,AA$3,$A313,"AGM_Import_Closing","Local Currency Value")</f>
        <v>0</v>
      </c>
      <c r="AB313" s="159">
        <f>_xll.DBRW(pStaging,AB$1,$F$6,"all depts",$B313,$F$1,AB$3,$A313,"AGM_Import_Closing","Local Currency Value")</f>
        <v>0</v>
      </c>
      <c r="AC313" s="159">
        <f>_xll.DBRW(pStaging,AC$1,$F$6,"all depts",$B313,$F$1,AC$3,$A313,"AGM_Import_Closing","Local Currency Value")</f>
        <v>0</v>
      </c>
      <c r="AD313" s="159">
        <f>_xll.DBRW(pStaging,AD$1,$F$6,"all depts",$B313,$F$1,AD$3,$A313,"AGM_Import_Closing","Local Currency Value")</f>
        <v>0</v>
      </c>
      <c r="AE313" s="159">
        <f>_xll.DBRW(pStaging,AE$1,$F$6,"all depts",$B313,$F$1,AE$3,$A313,"AGM_Import_Closing","Local Currency Value")</f>
        <v>0</v>
      </c>
      <c r="AF313" s="159">
        <f>_xll.DBRW(pStaging,AF$1,$F$6,"all depts",$B313,$F$1,AF$3,$A313,"AGM_Import_Closing","Local Currency Value")</f>
        <v>0</v>
      </c>
      <c r="AG313" s="159">
        <f>_xll.DBRW(pStaging,AG$1,$F$6,"all depts",$B313,$F$1,AG$3,$A313,"AGM_Import_Closing","Local Currency Value")</f>
        <v>0</v>
      </c>
      <c r="AH313" s="158"/>
      <c r="AI313" s="158"/>
      <c r="AJ313" s="158"/>
      <c r="AK313" s="158"/>
      <c r="AL313" s="158"/>
      <c r="AM313" s="158"/>
      <c r="AN313" s="158"/>
      <c r="AO313" s="159">
        <f>_xll.DBRW(pStaging,AO$1,$F$6,"all depts",$B313,$F$1,AO$3,$A313,"AGM_Import_Closing","Local Currency Value")</f>
        <v>0</v>
      </c>
      <c r="AP313" s="159">
        <f>_xll.DBRW(pStaging,AP$1,$F$6,"all depts",$B313,$F$1,AP$3,$A313,"AGM_Import_Closing","Local Currency Value")</f>
        <v>0</v>
      </c>
      <c r="AQ313" s="159">
        <f>_xll.DBRW(pStaging,AQ$1,$F$6,"all depts",$B313,$F$1,AQ$3,$A313,"AGM_Import_Closing","Local Currency Value")</f>
        <v>0</v>
      </c>
      <c r="AR313" s="159">
        <f>_xll.DBRW(pStaging,AR$1,$F$6,"all depts",$B313,$F$1,AR$3,$A313,"AGM_Import_Closing","Local Currency Value")</f>
        <v>0</v>
      </c>
      <c r="AS313" s="159">
        <f>_xll.DBRW(pStaging,AS$1,$F$6,"all depts",$B313,$F$1,AS$3,$A313,"AGM_Import_Closing","Local Currency Value")</f>
        <v>0</v>
      </c>
      <c r="AT313" s="159">
        <f>_xll.DBRW(pStaging,AT$1,$F$6,"all depts",$B313,$F$1,AT$3,$A313,"AGM_Import_Closing","Local Currency Value")</f>
        <v>0</v>
      </c>
      <c r="AU313" s="159">
        <f>_xll.DBRW(pStaging,AU$1,$F$6,"all depts",$B313,$F$1,AU$3,$A313,"AGM_Import_Closing","Local Currency Value")</f>
        <v>0</v>
      </c>
      <c r="AV313" s="159">
        <f>_xll.DBRW(pStaging,AV$1,$F$6,"all depts",$B313,$F$1,AV$3,$A313,"AGM_Import_Closing","Local Currency Value")</f>
        <v>0</v>
      </c>
      <c r="AW313" s="159">
        <f>_xll.DBRW(pStaging,AW$1,$F$6,"all depts",$B313,$F$1,AW$3,$A313,"AGM_Import_Closing","Local Currency Value")</f>
        <v>0</v>
      </c>
      <c r="AX313" s="159">
        <f>_xll.DBRW(pStaging,AX$1,$F$6,"all depts",$B313,$F$1,AX$3,$A313,"AGM_Import_Closing","Local Currency Value")</f>
        <v>0</v>
      </c>
      <c r="AY313" s="159">
        <f>_xll.DBRW(pStaging,AY$1,$F$6,"all depts",$B313,$F$1,AY$3,$A313,"AGM_Import_Closing","Local Currency Value")</f>
        <v>0</v>
      </c>
      <c r="AZ313" s="159">
        <f>_xll.DBRW(pStaging,AZ$1,$F$6,"all depts",$B313,$F$1,AZ$3,$A313,"AGM_Import_Closing","Local Currency Value")</f>
        <v>0</v>
      </c>
      <c r="BA313" s="158"/>
      <c r="BB313" s="119">
        <f t="shared" si="384"/>
        <v>0</v>
      </c>
      <c r="BC313" s="119">
        <f t="shared" si="385"/>
        <v>0</v>
      </c>
      <c r="BD313" s="119">
        <f t="shared" si="386"/>
        <v>0</v>
      </c>
      <c r="BE313" s="119">
        <f t="shared" si="387"/>
        <v>0</v>
      </c>
      <c r="BF313" s="166">
        <f t="shared" si="388"/>
        <v>0</v>
      </c>
      <c r="BG313" s="110"/>
      <c r="BH313" s="110"/>
      <c r="BI313" s="110"/>
      <c r="BJ313" s="110"/>
      <c r="BK313" s="110"/>
      <c r="BL313" s="110"/>
      <c r="BM313" s="110"/>
      <c r="BN313" s="110"/>
      <c r="BO313" s="110"/>
      <c r="BP313" s="115"/>
      <c r="BQ313" s="110"/>
      <c r="BR313" s="110"/>
      <c r="BS313" s="110"/>
      <c r="BT313" s="110"/>
      <c r="BU313" s="110"/>
      <c r="BV313" s="115"/>
      <c r="BW313" s="110"/>
      <c r="BX313" s="110"/>
      <c r="BY313" s="110"/>
      <c r="BZ313" s="110"/>
      <c r="CA313" s="110"/>
      <c r="CB313" s="110"/>
      <c r="CC313" s="110"/>
      <c r="CD313" s="110"/>
      <c r="CI313"/>
    </row>
    <row r="314" spans="1:87" outlineLevel="1" x14ac:dyDescent="0.3">
      <c r="A314" s="17" t="s">
        <v>428</v>
      </c>
      <c r="B314" s="107" t="s">
        <v>385</v>
      </c>
      <c r="C314"/>
      <c r="E314" s="17">
        <v>305</v>
      </c>
      <c r="F314" s="57" t="s">
        <v>386</v>
      </c>
      <c r="G314" s="158">
        <f>_xll.DBRW(pStaging,G$1,$F$6,"all depts",$B314,$F$1,G$3,$A314,"AGM_Import_Closing","Local Currency Value")</f>
        <v>0</v>
      </c>
      <c r="H314" s="158">
        <f>_xll.DBRW(pStaging,H$1,$F$6,"all depts",$B314,$F$1,H$3,$A314,"AGM_Import_Closing","Local Currency Value")</f>
        <v>0</v>
      </c>
      <c r="I314" s="158">
        <f>_xll.DBRW(pStaging,I$1,$F$6,"all depts",$B314,$F$1,I$3,$A314,"AGM_Import_Closing","Local Currency Value")</f>
        <v>0</v>
      </c>
      <c r="J314" s="156"/>
      <c r="K314" s="157">
        <f>_xll.DBRW(pStaging,K$1,$F$6,"all depts",$B314,$F$1,K$3,$A314,"AGM_Import_Closing","Local Currency Value")</f>
        <v>0</v>
      </c>
      <c r="L314" s="158"/>
      <c r="M314" s="158">
        <f>_xll.DBRW(pStaging,M$1,$F$6,"all depts",$B314,$F$1,M$3,$A314,"AGM_Import_Closing","Local Currency Value")</f>
        <v>0</v>
      </c>
      <c r="N314" s="158"/>
      <c r="O314" s="158"/>
      <c r="P314" s="158">
        <f t="shared" si="389"/>
        <v>0</v>
      </c>
      <c r="Q314" s="158"/>
      <c r="R314" s="158">
        <f t="shared" si="390"/>
        <v>0</v>
      </c>
      <c r="S314" s="158"/>
      <c r="T314" s="158"/>
      <c r="U314" s="158"/>
      <c r="V314" s="159">
        <f>_xll.DBRW(pStaging,V$1,$F$6,"all depts",$B314,$F$1,V$3,$A314,"AGM_Import_Closing","Local Currency Value")</f>
        <v>0</v>
      </c>
      <c r="W314" s="159">
        <f>_xll.DBRW(pStaging,W$1,$F$6,"all depts",$B314,$F$1,W$3,$A314,"AGM_Import_Closing","Local Currency Value")</f>
        <v>0</v>
      </c>
      <c r="X314" s="159">
        <f>_xll.DBRW(pStaging,X$1,$F$6,"all depts",$B314,$F$1,X$3,$A314,"AGM_Import_Closing","Local Currency Value")</f>
        <v>0</v>
      </c>
      <c r="Y314" s="159">
        <f>_xll.DBRW(pStaging,Y$1,$F$6,"all depts",$B314,$F$1,Y$3,$A314,"AGM_Import_Closing","Local Currency Value")</f>
        <v>0</v>
      </c>
      <c r="Z314" s="159">
        <f>_xll.DBRW(pStaging,Z$1,$F$6,"all depts",$B314,$F$1,Z$3,$A314,"AGM_Import_Closing","Local Currency Value")</f>
        <v>0</v>
      </c>
      <c r="AA314" s="159">
        <f>_xll.DBRW(pStaging,AA$1,$F$6,"all depts",$B314,$F$1,AA$3,$A314,"AGM_Import_Closing","Local Currency Value")</f>
        <v>0</v>
      </c>
      <c r="AB314" s="159">
        <f>_xll.DBRW(pStaging,AB$1,$F$6,"all depts",$B314,$F$1,AB$3,$A314,"AGM_Import_Closing","Local Currency Value")</f>
        <v>0</v>
      </c>
      <c r="AC314" s="159">
        <f>_xll.DBRW(pStaging,AC$1,$F$6,"all depts",$B314,$F$1,AC$3,$A314,"AGM_Import_Closing","Local Currency Value")</f>
        <v>0</v>
      </c>
      <c r="AD314" s="159">
        <f>_xll.DBRW(pStaging,AD$1,$F$6,"all depts",$B314,$F$1,AD$3,$A314,"AGM_Import_Closing","Local Currency Value")</f>
        <v>0</v>
      </c>
      <c r="AE314" s="159">
        <f>_xll.DBRW(pStaging,AE$1,$F$6,"all depts",$B314,$F$1,AE$3,$A314,"AGM_Import_Closing","Local Currency Value")</f>
        <v>0</v>
      </c>
      <c r="AF314" s="159">
        <f>_xll.DBRW(pStaging,AF$1,$F$6,"all depts",$B314,$F$1,AF$3,$A314,"AGM_Import_Closing","Local Currency Value")</f>
        <v>0</v>
      </c>
      <c r="AG314" s="159">
        <f>_xll.DBRW(pStaging,AG$1,$F$6,"all depts",$B314,$F$1,AG$3,$A314,"AGM_Import_Closing","Local Currency Value")</f>
        <v>0</v>
      </c>
      <c r="AH314" s="158"/>
      <c r="AI314" s="158"/>
      <c r="AJ314" s="158"/>
      <c r="AK314" s="158"/>
      <c r="AL314" s="158"/>
      <c r="AM314" s="158"/>
      <c r="AN314" s="158"/>
      <c r="AO314" s="159">
        <f>_xll.DBRW(pStaging,AO$1,$F$6,"all depts",$B314,$F$1,AO$3,$A314,"AGM_Import_Closing","Local Currency Value")</f>
        <v>0</v>
      </c>
      <c r="AP314" s="159">
        <f>_xll.DBRW(pStaging,AP$1,$F$6,"all depts",$B314,$F$1,AP$3,$A314,"AGM_Import_Closing","Local Currency Value")</f>
        <v>0</v>
      </c>
      <c r="AQ314" s="159">
        <f>_xll.DBRW(pStaging,AQ$1,$F$6,"all depts",$B314,$F$1,AQ$3,$A314,"AGM_Import_Closing","Local Currency Value")</f>
        <v>0</v>
      </c>
      <c r="AR314" s="159">
        <f>_xll.DBRW(pStaging,AR$1,$F$6,"all depts",$B314,$F$1,AR$3,$A314,"AGM_Import_Closing","Local Currency Value")</f>
        <v>0</v>
      </c>
      <c r="AS314" s="159">
        <f>_xll.DBRW(pStaging,AS$1,$F$6,"all depts",$B314,$F$1,AS$3,$A314,"AGM_Import_Closing","Local Currency Value")</f>
        <v>0</v>
      </c>
      <c r="AT314" s="159">
        <f>_xll.DBRW(pStaging,AT$1,$F$6,"all depts",$B314,$F$1,AT$3,$A314,"AGM_Import_Closing","Local Currency Value")</f>
        <v>0</v>
      </c>
      <c r="AU314" s="159">
        <f>_xll.DBRW(pStaging,AU$1,$F$6,"all depts",$B314,$F$1,AU$3,$A314,"AGM_Import_Closing","Local Currency Value")</f>
        <v>0</v>
      </c>
      <c r="AV314" s="159">
        <f>_xll.DBRW(pStaging,AV$1,$F$6,"all depts",$B314,$F$1,AV$3,$A314,"AGM_Import_Closing","Local Currency Value")</f>
        <v>0</v>
      </c>
      <c r="AW314" s="159">
        <f>_xll.DBRW(pStaging,AW$1,$F$6,"all depts",$B314,$F$1,AW$3,$A314,"AGM_Import_Closing","Local Currency Value")</f>
        <v>0</v>
      </c>
      <c r="AX314" s="159">
        <f>_xll.DBRW(pStaging,AX$1,$F$6,"all depts",$B314,$F$1,AX$3,$A314,"AGM_Import_Closing","Local Currency Value")</f>
        <v>0</v>
      </c>
      <c r="AY314" s="159">
        <f>_xll.DBRW(pStaging,AY$1,$F$6,"all depts",$B314,$F$1,AY$3,$A314,"AGM_Import_Closing","Local Currency Value")</f>
        <v>0</v>
      </c>
      <c r="AZ314" s="159">
        <f>_xll.DBRW(pStaging,AZ$1,$F$6,"all depts",$B314,$F$1,AZ$3,$A314,"AGM_Import_Closing","Local Currency Value")</f>
        <v>0</v>
      </c>
      <c r="BA314" s="158"/>
      <c r="BB314" s="119">
        <f t="shared" si="384"/>
        <v>0</v>
      </c>
      <c r="BC314" s="119">
        <f t="shared" si="385"/>
        <v>0</v>
      </c>
      <c r="BD314" s="119">
        <f t="shared" si="386"/>
        <v>0</v>
      </c>
      <c r="BE314" s="119">
        <f t="shared" si="387"/>
        <v>0</v>
      </c>
      <c r="BF314" s="166">
        <f t="shared" si="388"/>
        <v>0</v>
      </c>
      <c r="BG314" s="110"/>
      <c r="BH314" s="110"/>
      <c r="BI314" s="110"/>
      <c r="BJ314" s="110"/>
      <c r="BK314" s="110"/>
      <c r="BL314" s="110"/>
      <c r="BM314" s="110"/>
      <c r="BN314" s="110"/>
      <c r="BO314" s="110"/>
      <c r="BP314" s="115"/>
      <c r="BQ314" s="110"/>
      <c r="BR314" s="110"/>
      <c r="BS314" s="110"/>
      <c r="BT314" s="110"/>
      <c r="BU314" s="110"/>
      <c r="BV314" s="115"/>
      <c r="BW314" s="110"/>
      <c r="BX314" s="110"/>
      <c r="BY314" s="110"/>
      <c r="BZ314" s="110"/>
      <c r="CA314" s="110"/>
      <c r="CB314" s="110"/>
      <c r="CC314" s="110"/>
      <c r="CD314" s="110"/>
      <c r="CI314"/>
    </row>
    <row r="315" spans="1:87" outlineLevel="1" x14ac:dyDescent="0.3">
      <c r="A315" s="17" t="s">
        <v>428</v>
      </c>
      <c r="B315" s="107" t="s">
        <v>349</v>
      </c>
      <c r="C315"/>
      <c r="E315" s="17">
        <v>306</v>
      </c>
      <c r="F315" s="57" t="s">
        <v>387</v>
      </c>
      <c r="G315" s="158">
        <f>_xll.DBRW(pStaging,G$1,$F$6,"all depts",$B315,$F$1,G$3,$A315,"AGM_Import_Closing","Local Currency Value")</f>
        <v>0</v>
      </c>
      <c r="H315" s="158">
        <f>_xll.DBRW(pStaging,H$1,$F$6,"all depts",$B315,$F$1,H$3,$A315,"AGM_Import_Closing","Local Currency Value")</f>
        <v>0</v>
      </c>
      <c r="I315" s="158">
        <f>_xll.DBRW(pStaging,I$1,$F$6,"all depts",$B315,$F$1,I$3,$A315,"AGM_Import_Closing","Local Currency Value")</f>
        <v>0</v>
      </c>
      <c r="J315" s="156"/>
      <c r="K315" s="157">
        <f>_xll.DBRW(pStaging,K$1,$F$6,"all depts",$B315,$F$1,K$3,$A315,"AGM_Import_Closing","Local Currency Value")</f>
        <v>0</v>
      </c>
      <c r="L315" s="158"/>
      <c r="M315" s="158">
        <f>_xll.DBRW(pStaging,M$1,$F$6,"all depts",$B315,$F$1,M$3,$A315,"AGM_Import_Closing","Local Currency Value")</f>
        <v>0</v>
      </c>
      <c r="N315" s="158"/>
      <c r="O315" s="158"/>
      <c r="P315" s="158">
        <f t="shared" si="389"/>
        <v>0</v>
      </c>
      <c r="Q315" s="158"/>
      <c r="R315" s="158">
        <f t="shared" si="390"/>
        <v>0</v>
      </c>
      <c r="S315" s="158"/>
      <c r="T315" s="158"/>
      <c r="U315" s="158"/>
      <c r="V315" s="159">
        <f>_xll.DBRW(pStaging,V$1,$F$6,"all depts",$B315,$F$1,V$3,$A315,"AGM_Import_Closing","Local Currency Value")</f>
        <v>0</v>
      </c>
      <c r="W315" s="159">
        <f>_xll.DBRW(pStaging,W$1,$F$6,"all depts",$B315,$F$1,W$3,$A315,"AGM_Import_Closing","Local Currency Value")</f>
        <v>0</v>
      </c>
      <c r="X315" s="159">
        <f>_xll.DBRW(pStaging,X$1,$F$6,"all depts",$B315,$F$1,X$3,$A315,"AGM_Import_Closing","Local Currency Value")</f>
        <v>0</v>
      </c>
      <c r="Y315" s="159">
        <f>_xll.DBRW(pStaging,Y$1,$F$6,"all depts",$B315,$F$1,Y$3,$A315,"AGM_Import_Closing","Local Currency Value")</f>
        <v>0</v>
      </c>
      <c r="Z315" s="159">
        <f>_xll.DBRW(pStaging,Z$1,$F$6,"all depts",$B315,$F$1,Z$3,$A315,"AGM_Import_Closing","Local Currency Value")</f>
        <v>0</v>
      </c>
      <c r="AA315" s="159">
        <f>_xll.DBRW(pStaging,AA$1,$F$6,"all depts",$B315,$F$1,AA$3,$A315,"AGM_Import_Closing","Local Currency Value")</f>
        <v>0</v>
      </c>
      <c r="AB315" s="159">
        <f>_xll.DBRW(pStaging,AB$1,$F$6,"all depts",$B315,$F$1,AB$3,$A315,"AGM_Import_Closing","Local Currency Value")</f>
        <v>0</v>
      </c>
      <c r="AC315" s="159">
        <f>_xll.DBRW(pStaging,AC$1,$F$6,"all depts",$B315,$F$1,AC$3,$A315,"AGM_Import_Closing","Local Currency Value")</f>
        <v>0</v>
      </c>
      <c r="AD315" s="159">
        <f>_xll.DBRW(pStaging,AD$1,$F$6,"all depts",$B315,$F$1,AD$3,$A315,"AGM_Import_Closing","Local Currency Value")</f>
        <v>0</v>
      </c>
      <c r="AE315" s="159">
        <f>_xll.DBRW(pStaging,AE$1,$F$6,"all depts",$B315,$F$1,AE$3,$A315,"AGM_Import_Closing","Local Currency Value")</f>
        <v>0</v>
      </c>
      <c r="AF315" s="159">
        <f>_xll.DBRW(pStaging,AF$1,$F$6,"all depts",$B315,$F$1,AF$3,$A315,"AGM_Import_Closing","Local Currency Value")</f>
        <v>0</v>
      </c>
      <c r="AG315" s="159">
        <f>_xll.DBRW(pStaging,AG$1,$F$6,"all depts",$B315,$F$1,AG$3,$A315,"AGM_Import_Closing","Local Currency Value")</f>
        <v>0</v>
      </c>
      <c r="AH315" s="158"/>
      <c r="AI315" s="158"/>
      <c r="AJ315" s="158"/>
      <c r="AK315" s="158"/>
      <c r="AL315" s="158"/>
      <c r="AM315" s="158"/>
      <c r="AN315" s="158"/>
      <c r="AO315" s="159">
        <f>_xll.DBRW(pStaging,AO$1,$F$6,"all depts",$B315,$F$1,AO$3,$A315,"AGM_Import_Closing","Local Currency Value")</f>
        <v>0</v>
      </c>
      <c r="AP315" s="159">
        <f>_xll.DBRW(pStaging,AP$1,$F$6,"all depts",$B315,$F$1,AP$3,$A315,"AGM_Import_Closing","Local Currency Value")</f>
        <v>0</v>
      </c>
      <c r="AQ315" s="159">
        <f>_xll.DBRW(pStaging,AQ$1,$F$6,"all depts",$B315,$F$1,AQ$3,$A315,"AGM_Import_Closing","Local Currency Value")</f>
        <v>0</v>
      </c>
      <c r="AR315" s="159">
        <f>_xll.DBRW(pStaging,AR$1,$F$6,"all depts",$B315,$F$1,AR$3,$A315,"AGM_Import_Closing","Local Currency Value")</f>
        <v>0</v>
      </c>
      <c r="AS315" s="159">
        <f>_xll.DBRW(pStaging,AS$1,$F$6,"all depts",$B315,$F$1,AS$3,$A315,"AGM_Import_Closing","Local Currency Value")</f>
        <v>0</v>
      </c>
      <c r="AT315" s="159">
        <f>_xll.DBRW(pStaging,AT$1,$F$6,"all depts",$B315,$F$1,AT$3,$A315,"AGM_Import_Closing","Local Currency Value")</f>
        <v>0</v>
      </c>
      <c r="AU315" s="159">
        <f>_xll.DBRW(pStaging,AU$1,$F$6,"all depts",$B315,$F$1,AU$3,$A315,"AGM_Import_Closing","Local Currency Value")</f>
        <v>0</v>
      </c>
      <c r="AV315" s="159">
        <f>_xll.DBRW(pStaging,AV$1,$F$6,"all depts",$B315,$F$1,AV$3,$A315,"AGM_Import_Closing","Local Currency Value")</f>
        <v>0</v>
      </c>
      <c r="AW315" s="159">
        <f>_xll.DBRW(pStaging,AW$1,$F$6,"all depts",$B315,$F$1,AW$3,$A315,"AGM_Import_Closing","Local Currency Value")</f>
        <v>0</v>
      </c>
      <c r="AX315" s="159">
        <f>_xll.DBRW(pStaging,AX$1,$F$6,"all depts",$B315,$F$1,AX$3,$A315,"AGM_Import_Closing","Local Currency Value")</f>
        <v>0</v>
      </c>
      <c r="AY315" s="159">
        <f>_xll.DBRW(pStaging,AY$1,$F$6,"all depts",$B315,$F$1,AY$3,$A315,"AGM_Import_Closing","Local Currency Value")</f>
        <v>0</v>
      </c>
      <c r="AZ315" s="159">
        <f>_xll.DBRW(pStaging,AZ$1,$F$6,"all depts",$B315,$F$1,AZ$3,$A315,"AGM_Import_Closing","Local Currency Value")</f>
        <v>0</v>
      </c>
      <c r="BA315" s="158"/>
      <c r="BB315" s="119">
        <f t="shared" si="384"/>
        <v>0</v>
      </c>
      <c r="BC315" s="119">
        <f t="shared" si="385"/>
        <v>0</v>
      </c>
      <c r="BD315" s="119">
        <f t="shared" si="386"/>
        <v>0</v>
      </c>
      <c r="BE315" s="119">
        <f t="shared" si="387"/>
        <v>0</v>
      </c>
      <c r="BF315" s="166">
        <f t="shared" si="388"/>
        <v>0</v>
      </c>
      <c r="BG315" s="110"/>
      <c r="BH315" s="110"/>
      <c r="BI315" s="110"/>
      <c r="BJ315" s="110"/>
      <c r="BK315" s="110"/>
      <c r="BL315" s="110"/>
      <c r="BM315" s="110"/>
      <c r="BN315" s="110"/>
      <c r="BO315" s="110"/>
      <c r="BP315" s="115"/>
      <c r="BQ315" s="110"/>
      <c r="BR315" s="110"/>
      <c r="BS315" s="110"/>
      <c r="BT315" s="110"/>
      <c r="BU315" s="110"/>
      <c r="BV315" s="115"/>
      <c r="BW315" s="110"/>
      <c r="BX315" s="110"/>
      <c r="BY315" s="110"/>
      <c r="BZ315" s="110"/>
      <c r="CA315" s="110"/>
      <c r="CB315" s="110"/>
      <c r="CC315" s="110"/>
      <c r="CD315" s="110"/>
      <c r="CI315"/>
    </row>
    <row r="316" spans="1:87" outlineLevel="1" x14ac:dyDescent="0.3">
      <c r="A316" s="17" t="s">
        <v>428</v>
      </c>
      <c r="B316" s="107" t="s">
        <v>388</v>
      </c>
      <c r="C316"/>
      <c r="E316" s="17">
        <v>307</v>
      </c>
      <c r="F316" s="57" t="s">
        <v>389</v>
      </c>
      <c r="G316" s="158">
        <f>_xll.DBRW(pStaging,G$1,$F$6,"all depts",$B316,$F$1,G$3,$A316,"AGM_Import_Closing","Local Currency Value")</f>
        <v>0</v>
      </c>
      <c r="H316" s="158">
        <f>_xll.DBRW(pStaging,H$1,$F$6,"all depts",$B316,$F$1,H$3,$A316,"AGM_Import_Closing","Local Currency Value")</f>
        <v>0</v>
      </c>
      <c r="I316" s="158">
        <f>_xll.DBRW(pStaging,I$1,$F$6,"all depts",$B316,$F$1,I$3,$A316,"AGM_Import_Closing","Local Currency Value")</f>
        <v>0</v>
      </c>
      <c r="J316" s="156"/>
      <c r="K316" s="157">
        <f>_xll.DBRW(pStaging,K$1,$F$6,"all depts",$B316,$F$1,K$3,$A316,"AGM_Import_Closing","Local Currency Value")</f>
        <v>0</v>
      </c>
      <c r="L316" s="158"/>
      <c r="M316" s="158">
        <f>_xll.DBRW(pStaging,M$1,$F$6,"all depts",$B316,$F$1,M$3,$A316,"AGM_Import_Closing","Local Currency Value")</f>
        <v>0</v>
      </c>
      <c r="N316" s="158"/>
      <c r="O316" s="158"/>
      <c r="P316" s="158">
        <f t="shared" si="389"/>
        <v>0</v>
      </c>
      <c r="Q316" s="158"/>
      <c r="R316" s="158">
        <f t="shared" si="390"/>
        <v>0</v>
      </c>
      <c r="S316" s="158"/>
      <c r="T316" s="158"/>
      <c r="U316" s="158"/>
      <c r="V316" s="159">
        <f>_xll.DBRW(pStaging,V$1,$F$6,"all depts",$B316,$F$1,V$3,$A316,"AGM_Import_Closing","Local Currency Value")</f>
        <v>0</v>
      </c>
      <c r="W316" s="159">
        <f>_xll.DBRW(pStaging,W$1,$F$6,"all depts",$B316,$F$1,W$3,$A316,"AGM_Import_Closing","Local Currency Value")</f>
        <v>0</v>
      </c>
      <c r="X316" s="159">
        <f>_xll.DBRW(pStaging,X$1,$F$6,"all depts",$B316,$F$1,X$3,$A316,"AGM_Import_Closing","Local Currency Value")</f>
        <v>0</v>
      </c>
      <c r="Y316" s="159">
        <f>_xll.DBRW(pStaging,Y$1,$F$6,"all depts",$B316,$F$1,Y$3,$A316,"AGM_Import_Closing","Local Currency Value")</f>
        <v>0</v>
      </c>
      <c r="Z316" s="159">
        <f>_xll.DBRW(pStaging,Z$1,$F$6,"all depts",$B316,$F$1,Z$3,$A316,"AGM_Import_Closing","Local Currency Value")</f>
        <v>0</v>
      </c>
      <c r="AA316" s="159">
        <f>_xll.DBRW(pStaging,AA$1,$F$6,"all depts",$B316,$F$1,AA$3,$A316,"AGM_Import_Closing","Local Currency Value")</f>
        <v>0</v>
      </c>
      <c r="AB316" s="159">
        <f>_xll.DBRW(pStaging,AB$1,$F$6,"all depts",$B316,$F$1,AB$3,$A316,"AGM_Import_Closing","Local Currency Value")</f>
        <v>0</v>
      </c>
      <c r="AC316" s="159">
        <f>_xll.DBRW(pStaging,AC$1,$F$6,"all depts",$B316,$F$1,AC$3,$A316,"AGM_Import_Closing","Local Currency Value")</f>
        <v>0</v>
      </c>
      <c r="AD316" s="159">
        <f>_xll.DBRW(pStaging,AD$1,$F$6,"all depts",$B316,$F$1,AD$3,$A316,"AGM_Import_Closing","Local Currency Value")</f>
        <v>0</v>
      </c>
      <c r="AE316" s="159">
        <f>_xll.DBRW(pStaging,AE$1,$F$6,"all depts",$B316,$F$1,AE$3,$A316,"AGM_Import_Closing","Local Currency Value")</f>
        <v>0</v>
      </c>
      <c r="AF316" s="159">
        <f>_xll.DBRW(pStaging,AF$1,$F$6,"all depts",$B316,$F$1,AF$3,$A316,"AGM_Import_Closing","Local Currency Value")</f>
        <v>0</v>
      </c>
      <c r="AG316" s="159">
        <f>_xll.DBRW(pStaging,AG$1,$F$6,"all depts",$B316,$F$1,AG$3,$A316,"AGM_Import_Closing","Local Currency Value")</f>
        <v>0</v>
      </c>
      <c r="AH316" s="158"/>
      <c r="AI316" s="158"/>
      <c r="AJ316" s="158"/>
      <c r="AK316" s="158"/>
      <c r="AL316" s="158"/>
      <c r="AM316" s="158"/>
      <c r="AN316" s="158"/>
      <c r="AO316" s="159">
        <f>_xll.DBRW(pStaging,AO$1,$F$6,"all depts",$B316,$F$1,AO$3,$A316,"AGM_Import_Closing","Local Currency Value")</f>
        <v>0</v>
      </c>
      <c r="AP316" s="159">
        <f>_xll.DBRW(pStaging,AP$1,$F$6,"all depts",$B316,$F$1,AP$3,$A316,"AGM_Import_Closing","Local Currency Value")</f>
        <v>0</v>
      </c>
      <c r="AQ316" s="159">
        <f>_xll.DBRW(pStaging,AQ$1,$F$6,"all depts",$B316,$F$1,AQ$3,$A316,"AGM_Import_Closing","Local Currency Value")</f>
        <v>0</v>
      </c>
      <c r="AR316" s="159">
        <f>_xll.DBRW(pStaging,AR$1,$F$6,"all depts",$B316,$F$1,AR$3,$A316,"AGM_Import_Closing","Local Currency Value")</f>
        <v>0</v>
      </c>
      <c r="AS316" s="159">
        <f>_xll.DBRW(pStaging,AS$1,$F$6,"all depts",$B316,$F$1,AS$3,$A316,"AGM_Import_Closing","Local Currency Value")</f>
        <v>0</v>
      </c>
      <c r="AT316" s="159">
        <f>_xll.DBRW(pStaging,AT$1,$F$6,"all depts",$B316,$F$1,AT$3,$A316,"AGM_Import_Closing","Local Currency Value")</f>
        <v>0</v>
      </c>
      <c r="AU316" s="159">
        <f>_xll.DBRW(pStaging,AU$1,$F$6,"all depts",$B316,$F$1,AU$3,$A316,"AGM_Import_Closing","Local Currency Value")</f>
        <v>0</v>
      </c>
      <c r="AV316" s="159">
        <f>_xll.DBRW(pStaging,AV$1,$F$6,"all depts",$B316,$F$1,AV$3,$A316,"AGM_Import_Closing","Local Currency Value")</f>
        <v>0</v>
      </c>
      <c r="AW316" s="159">
        <f>_xll.DBRW(pStaging,AW$1,$F$6,"all depts",$B316,$F$1,AW$3,$A316,"AGM_Import_Closing","Local Currency Value")</f>
        <v>0</v>
      </c>
      <c r="AX316" s="159">
        <f>_xll.DBRW(pStaging,AX$1,$F$6,"all depts",$B316,$F$1,AX$3,$A316,"AGM_Import_Closing","Local Currency Value")</f>
        <v>0</v>
      </c>
      <c r="AY316" s="159">
        <f>_xll.DBRW(pStaging,AY$1,$F$6,"all depts",$B316,$F$1,AY$3,$A316,"AGM_Import_Closing","Local Currency Value")</f>
        <v>0</v>
      </c>
      <c r="AZ316" s="159">
        <f>_xll.DBRW(pStaging,AZ$1,$F$6,"all depts",$B316,$F$1,AZ$3,$A316,"AGM_Import_Closing","Local Currency Value")</f>
        <v>0</v>
      </c>
      <c r="BA316" s="158"/>
      <c r="BB316" s="119">
        <f t="shared" si="384"/>
        <v>0</v>
      </c>
      <c r="BC316" s="119">
        <f t="shared" si="385"/>
        <v>0</v>
      </c>
      <c r="BD316" s="119">
        <f t="shared" si="386"/>
        <v>0</v>
      </c>
      <c r="BE316" s="119">
        <f t="shared" si="387"/>
        <v>0</v>
      </c>
      <c r="BF316" s="166">
        <f t="shared" si="388"/>
        <v>0</v>
      </c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5"/>
      <c r="BQ316" s="110"/>
      <c r="BR316" s="110"/>
      <c r="BS316" s="110"/>
      <c r="BT316" s="110"/>
      <c r="BU316" s="110"/>
      <c r="BV316" s="115"/>
      <c r="BW316" s="110"/>
      <c r="BX316" s="110"/>
      <c r="BY316" s="110"/>
      <c r="BZ316" s="110"/>
      <c r="CA316" s="110"/>
      <c r="CB316" s="110"/>
      <c r="CC316" s="110"/>
      <c r="CD316" s="110"/>
      <c r="CI316"/>
    </row>
    <row r="317" spans="1:87" outlineLevel="1" x14ac:dyDescent="0.3">
      <c r="A317" s="17" t="s">
        <v>428</v>
      </c>
      <c r="B317" s="107" t="s">
        <v>341</v>
      </c>
      <c r="C317"/>
      <c r="E317" s="17">
        <v>308</v>
      </c>
      <c r="F317" s="57" t="s">
        <v>390</v>
      </c>
      <c r="G317" s="158">
        <f>_xll.DBRW(pStaging,G$1,$F$6,"all depts",$B317,$F$1,G$3,$A317,"AGM_Import_Closing","Local Currency Value")</f>
        <v>0</v>
      </c>
      <c r="H317" s="158">
        <f>_xll.DBRW(pStaging,H$1,$F$6,"all depts",$B317,$F$1,H$3,$A317,"AGM_Import_Closing","Local Currency Value")</f>
        <v>0</v>
      </c>
      <c r="I317" s="158">
        <f>_xll.DBRW(pStaging,I$1,$F$6,"all depts",$B317,$F$1,I$3,$A317,"AGM_Import_Closing","Local Currency Value")</f>
        <v>0</v>
      </c>
      <c r="J317" s="156"/>
      <c r="K317" s="157">
        <f>_xll.DBRW(pStaging,K$1,$F$6,"all depts",$B317,$F$1,K$3,$A317,"AGM_Import_Closing","Local Currency Value")</f>
        <v>0</v>
      </c>
      <c r="L317" s="158"/>
      <c r="M317" s="158">
        <f>_xll.DBRW(pStaging,M$1,$F$6,"all depts",$B317,$F$1,M$3,$A317,"AGM_Import_Closing","Local Currency Value")</f>
        <v>0</v>
      </c>
      <c r="N317" s="158"/>
      <c r="O317" s="158"/>
      <c r="P317" s="158">
        <f t="shared" si="389"/>
        <v>0</v>
      </c>
      <c r="Q317" s="158"/>
      <c r="R317" s="158">
        <f t="shared" si="390"/>
        <v>0</v>
      </c>
      <c r="S317" s="158"/>
      <c r="T317" s="158"/>
      <c r="U317" s="158"/>
      <c r="V317" s="159">
        <f>_xll.DBRW(pStaging,V$1,$F$6,"all depts",$B317,$F$1,V$3,$A317,"AGM_Import_Closing","Local Currency Value")</f>
        <v>0</v>
      </c>
      <c r="W317" s="159">
        <f>_xll.DBRW(pStaging,W$1,$F$6,"all depts",$B317,$F$1,W$3,$A317,"AGM_Import_Closing","Local Currency Value")</f>
        <v>0</v>
      </c>
      <c r="X317" s="159">
        <f>_xll.DBRW(pStaging,X$1,$F$6,"all depts",$B317,$F$1,X$3,$A317,"AGM_Import_Closing","Local Currency Value")</f>
        <v>0</v>
      </c>
      <c r="Y317" s="159">
        <f>_xll.DBRW(pStaging,Y$1,$F$6,"all depts",$B317,$F$1,Y$3,$A317,"AGM_Import_Closing","Local Currency Value")</f>
        <v>0</v>
      </c>
      <c r="Z317" s="159">
        <f>_xll.DBRW(pStaging,Z$1,$F$6,"all depts",$B317,$F$1,Z$3,$A317,"AGM_Import_Closing","Local Currency Value")</f>
        <v>0</v>
      </c>
      <c r="AA317" s="159">
        <f>_xll.DBRW(pStaging,AA$1,$F$6,"all depts",$B317,$F$1,AA$3,$A317,"AGM_Import_Closing","Local Currency Value")</f>
        <v>0</v>
      </c>
      <c r="AB317" s="159">
        <f>_xll.DBRW(pStaging,AB$1,$F$6,"all depts",$B317,$F$1,AB$3,$A317,"AGM_Import_Closing","Local Currency Value")</f>
        <v>0</v>
      </c>
      <c r="AC317" s="159">
        <f>_xll.DBRW(pStaging,AC$1,$F$6,"all depts",$B317,$F$1,AC$3,$A317,"AGM_Import_Closing","Local Currency Value")</f>
        <v>0</v>
      </c>
      <c r="AD317" s="159">
        <f>_xll.DBRW(pStaging,AD$1,$F$6,"all depts",$B317,$F$1,AD$3,$A317,"AGM_Import_Closing","Local Currency Value")</f>
        <v>0</v>
      </c>
      <c r="AE317" s="159">
        <f>_xll.DBRW(pStaging,AE$1,$F$6,"all depts",$B317,$F$1,AE$3,$A317,"AGM_Import_Closing","Local Currency Value")</f>
        <v>0</v>
      </c>
      <c r="AF317" s="159">
        <f>_xll.DBRW(pStaging,AF$1,$F$6,"all depts",$B317,$F$1,AF$3,$A317,"AGM_Import_Closing","Local Currency Value")</f>
        <v>0</v>
      </c>
      <c r="AG317" s="159">
        <f>_xll.DBRW(pStaging,AG$1,$F$6,"all depts",$B317,$F$1,AG$3,$A317,"AGM_Import_Closing","Local Currency Value")</f>
        <v>0</v>
      </c>
      <c r="AH317" s="158"/>
      <c r="AI317" s="158"/>
      <c r="AJ317" s="158"/>
      <c r="AK317" s="158"/>
      <c r="AL317" s="158"/>
      <c r="AM317" s="158"/>
      <c r="AN317" s="158"/>
      <c r="AO317" s="159">
        <f>_xll.DBRW(pStaging,AO$1,$F$6,"all depts",$B317,$F$1,AO$3,$A317,"AGM_Import_Closing","Local Currency Value")</f>
        <v>0</v>
      </c>
      <c r="AP317" s="159">
        <f>_xll.DBRW(pStaging,AP$1,$F$6,"all depts",$B317,$F$1,AP$3,$A317,"AGM_Import_Closing","Local Currency Value")</f>
        <v>0</v>
      </c>
      <c r="AQ317" s="159">
        <f>_xll.DBRW(pStaging,AQ$1,$F$6,"all depts",$B317,$F$1,AQ$3,$A317,"AGM_Import_Closing","Local Currency Value")</f>
        <v>0</v>
      </c>
      <c r="AR317" s="159">
        <f>_xll.DBRW(pStaging,AR$1,$F$6,"all depts",$B317,$F$1,AR$3,$A317,"AGM_Import_Closing","Local Currency Value")</f>
        <v>0</v>
      </c>
      <c r="AS317" s="159">
        <f>_xll.DBRW(pStaging,AS$1,$F$6,"all depts",$B317,$F$1,AS$3,$A317,"AGM_Import_Closing","Local Currency Value")</f>
        <v>0</v>
      </c>
      <c r="AT317" s="159">
        <f>_xll.DBRW(pStaging,AT$1,$F$6,"all depts",$B317,$F$1,AT$3,$A317,"AGM_Import_Closing","Local Currency Value")</f>
        <v>0</v>
      </c>
      <c r="AU317" s="159">
        <f>_xll.DBRW(pStaging,AU$1,$F$6,"all depts",$B317,$F$1,AU$3,$A317,"AGM_Import_Closing","Local Currency Value")</f>
        <v>0</v>
      </c>
      <c r="AV317" s="159">
        <f>_xll.DBRW(pStaging,AV$1,$F$6,"all depts",$B317,$F$1,AV$3,$A317,"AGM_Import_Closing","Local Currency Value")</f>
        <v>0</v>
      </c>
      <c r="AW317" s="159">
        <f>_xll.DBRW(pStaging,AW$1,$F$6,"all depts",$B317,$F$1,AW$3,$A317,"AGM_Import_Closing","Local Currency Value")</f>
        <v>0</v>
      </c>
      <c r="AX317" s="159">
        <f>_xll.DBRW(pStaging,AX$1,$F$6,"all depts",$B317,$F$1,AX$3,$A317,"AGM_Import_Closing","Local Currency Value")</f>
        <v>0</v>
      </c>
      <c r="AY317" s="159">
        <f>_xll.DBRW(pStaging,AY$1,$F$6,"all depts",$B317,$F$1,AY$3,$A317,"AGM_Import_Closing","Local Currency Value")</f>
        <v>0</v>
      </c>
      <c r="AZ317" s="159">
        <f>_xll.DBRW(pStaging,AZ$1,$F$6,"all depts",$B317,$F$1,AZ$3,$A317,"AGM_Import_Closing","Local Currency Value")</f>
        <v>0</v>
      </c>
      <c r="BA317" s="158"/>
      <c r="BB317" s="119">
        <f t="shared" si="384"/>
        <v>0</v>
      </c>
      <c r="BC317" s="119">
        <f t="shared" si="385"/>
        <v>0</v>
      </c>
      <c r="BD317" s="119">
        <f t="shared" si="386"/>
        <v>0</v>
      </c>
      <c r="BE317" s="119">
        <f t="shared" si="387"/>
        <v>0</v>
      </c>
      <c r="BF317" s="166">
        <f t="shared" si="388"/>
        <v>0</v>
      </c>
      <c r="BG317" s="110"/>
      <c r="BH317" s="110"/>
      <c r="BI317" s="110"/>
      <c r="BJ317" s="110"/>
      <c r="BK317" s="110"/>
      <c r="BL317" s="110"/>
      <c r="BM317" s="110"/>
      <c r="BN317" s="110"/>
      <c r="BO317" s="110"/>
      <c r="BP317" s="115"/>
      <c r="BQ317" s="110"/>
      <c r="BR317" s="110"/>
      <c r="BS317" s="110"/>
      <c r="BT317" s="110"/>
      <c r="BU317" s="110"/>
      <c r="BV317" s="115"/>
      <c r="BW317" s="110"/>
      <c r="BX317" s="110"/>
      <c r="BY317" s="110"/>
      <c r="BZ317" s="110"/>
      <c r="CA317" s="110"/>
      <c r="CB317" s="110"/>
      <c r="CC317" s="110"/>
      <c r="CD317" s="110"/>
      <c r="CI317"/>
    </row>
    <row r="318" spans="1:87" outlineLevel="1" x14ac:dyDescent="0.3">
      <c r="A318" s="17" t="s">
        <v>428</v>
      </c>
      <c r="B318" s="107" t="s">
        <v>347</v>
      </c>
      <c r="C318"/>
      <c r="E318" s="17">
        <v>309</v>
      </c>
      <c r="F318" s="57" t="s">
        <v>391</v>
      </c>
      <c r="G318" s="158">
        <f>_xll.DBRW(pStaging,G$1,$F$6,"all depts",$B318,$F$1,G$3,$A318,"AGM_Import_Closing","Local Currency Value")</f>
        <v>0</v>
      </c>
      <c r="H318" s="158">
        <f>_xll.DBRW(pStaging,H$1,$F$6,"all depts",$B318,$F$1,H$3,$A318,"AGM_Import_Closing","Local Currency Value")</f>
        <v>-1.1641532182693481E-10</v>
      </c>
      <c r="I318" s="158">
        <f>_xll.DBRW(pStaging,I$1,$F$6,"all depts",$B318,$F$1,I$3,$A318,"AGM_Import_Closing","Local Currency Value")</f>
        <v>0</v>
      </c>
      <c r="J318" s="156"/>
      <c r="K318" s="157">
        <f>_xll.DBRW(pStaging,K$1,$F$6,"all depts",$B318,$F$1,K$3,$A318,"AGM_Import_Closing","Local Currency Value")</f>
        <v>1.1641532182693481E-10</v>
      </c>
      <c r="L318" s="158"/>
      <c r="M318" s="158">
        <f>_xll.DBRW(pStaging,M$1,$F$6,"all depts",$B318,$F$1,M$3,$A318,"AGM_Import_Closing","Local Currency Value")</f>
        <v>0</v>
      </c>
      <c r="N318" s="158"/>
      <c r="O318" s="158"/>
      <c r="P318" s="158">
        <f t="shared" si="389"/>
        <v>1.1641532182693481E-10</v>
      </c>
      <c r="Q318" s="158"/>
      <c r="R318" s="158">
        <f t="shared" si="390"/>
        <v>0</v>
      </c>
      <c r="S318" s="158"/>
      <c r="T318" s="158"/>
      <c r="U318" s="158"/>
      <c r="V318" s="159">
        <f>_xll.DBRW(pStaging,V$1,$F$6,"all depts",$B318,$F$1,V$3,$A318,"AGM_Import_Closing","Local Currency Value")</f>
        <v>0</v>
      </c>
      <c r="W318" s="159">
        <f>_xll.DBRW(pStaging,W$1,$F$6,"all depts",$B318,$F$1,W$3,$A318,"AGM_Import_Closing","Local Currency Value")</f>
        <v>1.1641532182693481E-10</v>
      </c>
      <c r="X318" s="159">
        <f>_xll.DBRW(pStaging,X$1,$F$6,"all depts",$B318,$F$1,X$3,$A318,"AGM_Import_Closing","Local Currency Value")</f>
        <v>0</v>
      </c>
      <c r="Y318" s="159">
        <f>_xll.DBRW(pStaging,Y$1,$F$6,"all depts",$B318,$F$1,Y$3,$A318,"AGM_Import_Closing","Local Currency Value")</f>
        <v>0</v>
      </c>
      <c r="Z318" s="159">
        <f>_xll.DBRW(pStaging,Z$1,$F$6,"all depts",$B318,$F$1,Z$3,$A318,"AGM_Import_Closing","Local Currency Value")</f>
        <v>0</v>
      </c>
      <c r="AA318" s="159">
        <f>_xll.DBRW(pStaging,AA$1,$F$6,"all depts",$B318,$F$1,AA$3,$A318,"AGM_Import_Closing","Local Currency Value")</f>
        <v>0</v>
      </c>
      <c r="AB318" s="159">
        <f>_xll.DBRW(pStaging,AB$1,$F$6,"all depts",$B318,$F$1,AB$3,$A318,"AGM_Import_Closing","Local Currency Value")</f>
        <v>0</v>
      </c>
      <c r="AC318" s="159">
        <f>_xll.DBRW(pStaging,AC$1,$F$6,"all depts",$B318,$F$1,AC$3,$A318,"AGM_Import_Closing","Local Currency Value")</f>
        <v>0</v>
      </c>
      <c r="AD318" s="159">
        <f>_xll.DBRW(pStaging,AD$1,$F$6,"all depts",$B318,$F$1,AD$3,$A318,"AGM_Import_Closing","Local Currency Value")</f>
        <v>0</v>
      </c>
      <c r="AE318" s="159">
        <f>_xll.DBRW(pStaging,AE$1,$F$6,"all depts",$B318,$F$1,AE$3,$A318,"AGM_Import_Closing","Local Currency Value")</f>
        <v>0</v>
      </c>
      <c r="AF318" s="159">
        <f>_xll.DBRW(pStaging,AF$1,$F$6,"all depts",$B318,$F$1,AF$3,$A318,"AGM_Import_Closing","Local Currency Value")</f>
        <v>0</v>
      </c>
      <c r="AG318" s="159">
        <f>_xll.DBRW(pStaging,AG$1,$F$6,"all depts",$B318,$F$1,AG$3,$A318,"AGM_Import_Closing","Local Currency Value")</f>
        <v>0</v>
      </c>
      <c r="AH318" s="158"/>
      <c r="AI318" s="158"/>
      <c r="AJ318" s="158"/>
      <c r="AK318" s="158"/>
      <c r="AL318" s="158"/>
      <c r="AM318" s="158"/>
      <c r="AN318" s="158"/>
      <c r="AO318" s="159">
        <f>_xll.DBRW(pStaging,AO$1,$F$6,"all depts",$B318,$F$1,AO$3,$A318,"AGM_Import_Closing","Local Currency Value")</f>
        <v>0</v>
      </c>
      <c r="AP318" s="159">
        <f>_xll.DBRW(pStaging,AP$1,$F$6,"all depts",$B318,$F$1,AP$3,$A318,"AGM_Import_Closing","Local Currency Value")</f>
        <v>0</v>
      </c>
      <c r="AQ318" s="159">
        <f>_xll.DBRW(pStaging,AQ$1,$F$6,"all depts",$B318,$F$1,AQ$3,$A318,"AGM_Import_Closing","Local Currency Value")</f>
        <v>0</v>
      </c>
      <c r="AR318" s="159">
        <f>_xll.DBRW(pStaging,AR$1,$F$6,"all depts",$B318,$F$1,AR$3,$A318,"AGM_Import_Closing","Local Currency Value")</f>
        <v>0</v>
      </c>
      <c r="AS318" s="159">
        <f>_xll.DBRW(pStaging,AS$1,$F$6,"all depts",$B318,$F$1,AS$3,$A318,"AGM_Import_Closing","Local Currency Value")</f>
        <v>0</v>
      </c>
      <c r="AT318" s="159">
        <f>_xll.DBRW(pStaging,AT$1,$F$6,"all depts",$B318,$F$1,AT$3,$A318,"AGM_Import_Closing","Local Currency Value")</f>
        <v>0</v>
      </c>
      <c r="AU318" s="159">
        <f>_xll.DBRW(pStaging,AU$1,$F$6,"all depts",$B318,$F$1,AU$3,$A318,"AGM_Import_Closing","Local Currency Value")</f>
        <v>0</v>
      </c>
      <c r="AV318" s="159">
        <f>_xll.DBRW(pStaging,AV$1,$F$6,"all depts",$B318,$F$1,AV$3,$A318,"AGM_Import_Closing","Local Currency Value")</f>
        <v>-1.1641532182693481E-10</v>
      </c>
      <c r="AW318" s="159">
        <f>_xll.DBRW(pStaging,AW$1,$F$6,"all depts",$B318,$F$1,AW$3,$A318,"AGM_Import_Closing","Local Currency Value")</f>
        <v>-1.1641532182693481E-10</v>
      </c>
      <c r="AX318" s="159">
        <f>_xll.DBRW(pStaging,AX$1,$F$6,"all depts",$B318,$F$1,AX$3,$A318,"AGM_Import_Closing","Local Currency Value")</f>
        <v>0</v>
      </c>
      <c r="AY318" s="159">
        <f>_xll.DBRW(pStaging,AY$1,$F$6,"all depts",$B318,$F$1,AY$3,$A318,"AGM_Import_Closing","Local Currency Value")</f>
        <v>0</v>
      </c>
      <c r="AZ318" s="159">
        <f>_xll.DBRW(pStaging,AZ$1,$F$6,"all depts",$B318,$F$1,AZ$3,$A318,"AGM_Import_Closing","Local Currency Value")</f>
        <v>-1.1641532182693481E-10</v>
      </c>
      <c r="BA318" s="158"/>
      <c r="BB318" s="119">
        <f t="shared" si="384"/>
        <v>0</v>
      </c>
      <c r="BC318" s="119">
        <f t="shared" si="385"/>
        <v>0</v>
      </c>
      <c r="BD318" s="119">
        <f t="shared" si="386"/>
        <v>-2.3283064365386963E-10</v>
      </c>
      <c r="BE318" s="119">
        <f t="shared" si="387"/>
        <v>-1.1641532182693481E-10</v>
      </c>
      <c r="BF318" s="166">
        <f t="shared" si="388"/>
        <v>-3.4924596548080444E-10</v>
      </c>
      <c r="BG318" s="110"/>
      <c r="BH318" s="110"/>
      <c r="BI318" s="110"/>
      <c r="BJ318" s="110"/>
      <c r="BK318" s="110"/>
      <c r="BL318" s="110"/>
      <c r="BM318" s="110"/>
      <c r="BN318" s="110"/>
      <c r="BO318" s="110"/>
      <c r="BP318" s="115"/>
      <c r="BQ318" s="110"/>
      <c r="BR318" s="110"/>
      <c r="BS318" s="110"/>
      <c r="BT318" s="110"/>
      <c r="BU318" s="110"/>
      <c r="BV318" s="115"/>
      <c r="BW318" s="110"/>
      <c r="BX318" s="110"/>
      <c r="BY318" s="110"/>
      <c r="BZ318" s="110"/>
      <c r="CA318" s="110"/>
      <c r="CB318" s="110"/>
      <c r="CC318" s="110"/>
      <c r="CD318" s="110"/>
      <c r="CI318"/>
    </row>
    <row r="319" spans="1:87" outlineLevel="1" x14ac:dyDescent="0.3">
      <c r="A319" s="17" t="s">
        <v>428</v>
      </c>
      <c r="B319" s="107" t="s">
        <v>351</v>
      </c>
      <c r="C319"/>
      <c r="E319" s="17">
        <v>310</v>
      </c>
      <c r="F319" s="57" t="s">
        <v>392</v>
      </c>
      <c r="G319" s="158">
        <f>_xll.DBRW(pStaging,G$1,$F$6,"all depts",$B319,$F$1,G$3,$A319,"AGM_Import_Closing","Local Currency Value")</f>
        <v>0</v>
      </c>
      <c r="H319" s="158">
        <f>_xll.DBRW(pStaging,H$1,$F$6,"all depts",$B319,$F$1,H$3,$A319,"AGM_Import_Closing","Local Currency Value")</f>
        <v>0</v>
      </c>
      <c r="I319" s="158">
        <f>_xll.DBRW(pStaging,I$1,$F$6,"all depts",$B319,$F$1,I$3,$A319,"AGM_Import_Closing","Local Currency Value")</f>
        <v>0</v>
      </c>
      <c r="J319" s="156"/>
      <c r="K319" s="157">
        <f>_xll.DBRW(pStaging,K$1,$F$6,"all depts",$B319,$F$1,K$3,$A319,"AGM_Import_Closing","Local Currency Value")</f>
        <v>0</v>
      </c>
      <c r="L319" s="158"/>
      <c r="M319" s="158">
        <f>_xll.DBRW(pStaging,M$1,$F$6,"all depts",$B319,$F$1,M$3,$A319,"AGM_Import_Closing","Local Currency Value")</f>
        <v>0</v>
      </c>
      <c r="N319" s="158"/>
      <c r="O319" s="158"/>
      <c r="P319" s="158">
        <f t="shared" si="389"/>
        <v>0</v>
      </c>
      <c r="Q319" s="158"/>
      <c r="R319" s="158">
        <f t="shared" si="390"/>
        <v>0</v>
      </c>
      <c r="S319" s="158"/>
      <c r="T319" s="158"/>
      <c r="U319" s="158"/>
      <c r="V319" s="159">
        <f>_xll.DBRW(pStaging,V$1,$F$6,"all depts",$B319,$F$1,V$3,$A319,"AGM_Import_Closing","Local Currency Value")</f>
        <v>0</v>
      </c>
      <c r="W319" s="159">
        <f>_xll.DBRW(pStaging,W$1,$F$6,"all depts",$B319,$F$1,W$3,$A319,"AGM_Import_Closing","Local Currency Value")</f>
        <v>0</v>
      </c>
      <c r="X319" s="159">
        <f>_xll.DBRW(pStaging,X$1,$F$6,"all depts",$B319,$F$1,X$3,$A319,"AGM_Import_Closing","Local Currency Value")</f>
        <v>0</v>
      </c>
      <c r="Y319" s="159">
        <f>_xll.DBRW(pStaging,Y$1,$F$6,"all depts",$B319,$F$1,Y$3,$A319,"AGM_Import_Closing","Local Currency Value")</f>
        <v>0</v>
      </c>
      <c r="Z319" s="159">
        <f>_xll.DBRW(pStaging,Z$1,$F$6,"all depts",$B319,$F$1,Z$3,$A319,"AGM_Import_Closing","Local Currency Value")</f>
        <v>0</v>
      </c>
      <c r="AA319" s="159">
        <f>_xll.DBRW(pStaging,AA$1,$F$6,"all depts",$B319,$F$1,AA$3,$A319,"AGM_Import_Closing","Local Currency Value")</f>
        <v>0</v>
      </c>
      <c r="AB319" s="159">
        <f>_xll.DBRW(pStaging,AB$1,$F$6,"all depts",$B319,$F$1,AB$3,$A319,"AGM_Import_Closing","Local Currency Value")</f>
        <v>0</v>
      </c>
      <c r="AC319" s="159">
        <f>_xll.DBRW(pStaging,AC$1,$F$6,"all depts",$B319,$F$1,AC$3,$A319,"AGM_Import_Closing","Local Currency Value")</f>
        <v>0</v>
      </c>
      <c r="AD319" s="159">
        <f>_xll.DBRW(pStaging,AD$1,$F$6,"all depts",$B319,$F$1,AD$3,$A319,"AGM_Import_Closing","Local Currency Value")</f>
        <v>0</v>
      </c>
      <c r="AE319" s="159">
        <f>_xll.DBRW(pStaging,AE$1,$F$6,"all depts",$B319,$F$1,AE$3,$A319,"AGM_Import_Closing","Local Currency Value")</f>
        <v>0</v>
      </c>
      <c r="AF319" s="159">
        <f>_xll.DBRW(pStaging,AF$1,$F$6,"all depts",$B319,$F$1,AF$3,$A319,"AGM_Import_Closing","Local Currency Value")</f>
        <v>0</v>
      </c>
      <c r="AG319" s="159">
        <f>_xll.DBRW(pStaging,AG$1,$F$6,"all depts",$B319,$F$1,AG$3,$A319,"AGM_Import_Closing","Local Currency Value")</f>
        <v>0</v>
      </c>
      <c r="AH319" s="158"/>
      <c r="AI319" s="158"/>
      <c r="AJ319" s="158"/>
      <c r="AK319" s="158"/>
      <c r="AL319" s="158"/>
      <c r="AM319" s="158"/>
      <c r="AN319" s="158"/>
      <c r="AO319" s="159">
        <f>_xll.DBRW(pStaging,AO$1,$F$6,"all depts",$B319,$F$1,AO$3,$A319,"AGM_Import_Closing","Local Currency Value")</f>
        <v>0</v>
      </c>
      <c r="AP319" s="159">
        <f>_xll.DBRW(pStaging,AP$1,$F$6,"all depts",$B319,$F$1,AP$3,$A319,"AGM_Import_Closing","Local Currency Value")</f>
        <v>0</v>
      </c>
      <c r="AQ319" s="159">
        <f>_xll.DBRW(pStaging,AQ$1,$F$6,"all depts",$B319,$F$1,AQ$3,$A319,"AGM_Import_Closing","Local Currency Value")</f>
        <v>0</v>
      </c>
      <c r="AR319" s="159">
        <f>_xll.DBRW(pStaging,AR$1,$F$6,"all depts",$B319,$F$1,AR$3,$A319,"AGM_Import_Closing","Local Currency Value")</f>
        <v>0</v>
      </c>
      <c r="AS319" s="159">
        <f>_xll.DBRW(pStaging,AS$1,$F$6,"all depts",$B319,$F$1,AS$3,$A319,"AGM_Import_Closing","Local Currency Value")</f>
        <v>0</v>
      </c>
      <c r="AT319" s="159">
        <f>_xll.DBRW(pStaging,AT$1,$F$6,"all depts",$B319,$F$1,AT$3,$A319,"AGM_Import_Closing","Local Currency Value")</f>
        <v>0</v>
      </c>
      <c r="AU319" s="159">
        <f>_xll.DBRW(pStaging,AU$1,$F$6,"all depts",$B319,$F$1,AU$3,$A319,"AGM_Import_Closing","Local Currency Value")</f>
        <v>0</v>
      </c>
      <c r="AV319" s="159">
        <f>_xll.DBRW(pStaging,AV$1,$F$6,"all depts",$B319,$F$1,AV$3,$A319,"AGM_Import_Closing","Local Currency Value")</f>
        <v>0</v>
      </c>
      <c r="AW319" s="159">
        <f>_xll.DBRW(pStaging,AW$1,$F$6,"all depts",$B319,$F$1,AW$3,$A319,"AGM_Import_Closing","Local Currency Value")</f>
        <v>0</v>
      </c>
      <c r="AX319" s="159">
        <f>_xll.DBRW(pStaging,AX$1,$F$6,"all depts",$B319,$F$1,AX$3,$A319,"AGM_Import_Closing","Local Currency Value")</f>
        <v>0</v>
      </c>
      <c r="AY319" s="159">
        <f>_xll.DBRW(pStaging,AY$1,$F$6,"all depts",$B319,$F$1,AY$3,$A319,"AGM_Import_Closing","Local Currency Value")</f>
        <v>0</v>
      </c>
      <c r="AZ319" s="159">
        <f>_xll.DBRW(pStaging,AZ$1,$F$6,"all depts",$B319,$F$1,AZ$3,$A319,"AGM_Import_Closing","Local Currency Value")</f>
        <v>0</v>
      </c>
      <c r="BA319" s="158"/>
      <c r="BB319" s="119">
        <f t="shared" si="384"/>
        <v>0</v>
      </c>
      <c r="BC319" s="119">
        <f t="shared" si="385"/>
        <v>0</v>
      </c>
      <c r="BD319" s="119">
        <f t="shared" si="386"/>
        <v>0</v>
      </c>
      <c r="BE319" s="119">
        <f t="shared" si="387"/>
        <v>0</v>
      </c>
      <c r="BF319" s="166">
        <f t="shared" si="388"/>
        <v>0</v>
      </c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5"/>
      <c r="BQ319" s="110"/>
      <c r="BR319" s="110"/>
      <c r="BS319" s="110"/>
      <c r="BT319" s="110"/>
      <c r="BU319" s="110"/>
      <c r="BV319" s="115"/>
      <c r="BW319" s="110"/>
      <c r="BX319" s="110"/>
      <c r="BY319" s="110"/>
      <c r="BZ319" s="110"/>
      <c r="CA319" s="110"/>
      <c r="CB319" s="110"/>
      <c r="CC319" s="110"/>
      <c r="CD319" s="110"/>
      <c r="CI319"/>
    </row>
    <row r="320" spans="1:87" outlineLevel="1" x14ac:dyDescent="0.3">
      <c r="A320" s="17" t="s">
        <v>428</v>
      </c>
      <c r="B320" s="107" t="s">
        <v>1</v>
      </c>
      <c r="C320"/>
      <c r="E320" s="17">
        <v>311</v>
      </c>
      <c r="F320" s="57" t="s">
        <v>393</v>
      </c>
      <c r="G320" s="158">
        <f>_xll.DBRW(pStaging,G$1,$F$6,"all depts",$B320,$F$1,G$3,$A320,"AGM_Import_Closing","Local Currency Value")</f>
        <v>0</v>
      </c>
      <c r="H320" s="158">
        <f>_xll.DBRW(pStaging,H$1,$F$6,"all depts",$B320,$F$1,H$3,$A320,"AGM_Import_Closing","Local Currency Value")</f>
        <v>0</v>
      </c>
      <c r="I320" s="158">
        <f>_xll.DBRW(pStaging,I$1,$F$6,"all depts",$B320,$F$1,I$3,$A320,"AGM_Import_Closing","Local Currency Value")</f>
        <v>0</v>
      </c>
      <c r="J320" s="156"/>
      <c r="K320" s="157">
        <f>_xll.DBRW(pStaging,K$1,$F$6,"all depts",$B320,$F$1,K$3,$A320,"AGM_Import_Closing","Local Currency Value")</f>
        <v>0</v>
      </c>
      <c r="L320" s="158"/>
      <c r="M320" s="158">
        <f>_xll.DBRW(pStaging,M$1,$F$6,"all depts",$B320,$F$1,M$3,$A320,"AGM_Import_Closing","Local Currency Value")</f>
        <v>0</v>
      </c>
      <c r="N320" s="158"/>
      <c r="O320" s="158"/>
      <c r="P320" s="158">
        <f t="shared" si="389"/>
        <v>0</v>
      </c>
      <c r="Q320" s="158"/>
      <c r="R320" s="158">
        <f t="shared" si="390"/>
        <v>0</v>
      </c>
      <c r="S320" s="158"/>
      <c r="T320" s="158"/>
      <c r="U320" s="158"/>
      <c r="V320" s="159">
        <f>_xll.DBRW(pStaging,V$1,$F$6,"all depts",$B320,$F$1,V$3,$A320,"AGM_Import_Closing","Local Currency Value")</f>
        <v>0</v>
      </c>
      <c r="W320" s="159">
        <f>_xll.DBRW(pStaging,W$1,$F$6,"all depts",$B320,$F$1,W$3,$A320,"AGM_Import_Closing","Local Currency Value")</f>
        <v>0</v>
      </c>
      <c r="X320" s="159">
        <f>_xll.DBRW(pStaging,X$1,$F$6,"all depts",$B320,$F$1,X$3,$A320,"AGM_Import_Closing","Local Currency Value")</f>
        <v>0</v>
      </c>
      <c r="Y320" s="159">
        <f>_xll.DBRW(pStaging,Y$1,$F$6,"all depts",$B320,$F$1,Y$3,$A320,"AGM_Import_Closing","Local Currency Value")</f>
        <v>0</v>
      </c>
      <c r="Z320" s="159">
        <f>_xll.DBRW(pStaging,Z$1,$F$6,"all depts",$B320,$F$1,Z$3,$A320,"AGM_Import_Closing","Local Currency Value")</f>
        <v>0</v>
      </c>
      <c r="AA320" s="159">
        <f>_xll.DBRW(pStaging,AA$1,$F$6,"all depts",$B320,$F$1,AA$3,$A320,"AGM_Import_Closing","Local Currency Value")</f>
        <v>0</v>
      </c>
      <c r="AB320" s="159">
        <f>_xll.DBRW(pStaging,AB$1,$F$6,"all depts",$B320,$F$1,AB$3,$A320,"AGM_Import_Closing","Local Currency Value")</f>
        <v>0</v>
      </c>
      <c r="AC320" s="159">
        <f>_xll.DBRW(pStaging,AC$1,$F$6,"all depts",$B320,$F$1,AC$3,$A320,"AGM_Import_Closing","Local Currency Value")</f>
        <v>0</v>
      </c>
      <c r="AD320" s="159">
        <f>_xll.DBRW(pStaging,AD$1,$F$6,"all depts",$B320,$F$1,AD$3,$A320,"AGM_Import_Closing","Local Currency Value")</f>
        <v>0</v>
      </c>
      <c r="AE320" s="159">
        <f>_xll.DBRW(pStaging,AE$1,$F$6,"all depts",$B320,$F$1,AE$3,$A320,"AGM_Import_Closing","Local Currency Value")</f>
        <v>0</v>
      </c>
      <c r="AF320" s="159">
        <f>_xll.DBRW(pStaging,AF$1,$F$6,"all depts",$B320,$F$1,AF$3,$A320,"AGM_Import_Closing","Local Currency Value")</f>
        <v>0</v>
      </c>
      <c r="AG320" s="159">
        <f>_xll.DBRW(pStaging,AG$1,$F$6,"all depts",$B320,$F$1,AG$3,$A320,"AGM_Import_Closing","Local Currency Value")</f>
        <v>0</v>
      </c>
      <c r="AH320" s="158"/>
      <c r="AI320" s="158"/>
      <c r="AJ320" s="158"/>
      <c r="AK320" s="158"/>
      <c r="AL320" s="158"/>
      <c r="AM320" s="158"/>
      <c r="AN320" s="158"/>
      <c r="AO320" s="159">
        <f>_xll.DBRW(pStaging,AO$1,$F$6,"all depts",$B320,$F$1,AO$3,$A320,"AGM_Import_Closing","Local Currency Value")</f>
        <v>-7.2759576141834259E-12</v>
      </c>
      <c r="AP320" s="159">
        <f>_xll.DBRW(pStaging,AP$1,$F$6,"all depts",$B320,$F$1,AP$3,$A320,"AGM_Import_Closing","Local Currency Value")</f>
        <v>0</v>
      </c>
      <c r="AQ320" s="159">
        <f>_xll.DBRW(pStaging,AQ$1,$F$6,"all depts",$B320,$F$1,AQ$3,$A320,"AGM_Import_Closing","Local Currency Value")</f>
        <v>0</v>
      </c>
      <c r="AR320" s="159">
        <f>_xll.DBRW(pStaging,AR$1,$F$6,"all depts",$B320,$F$1,AR$3,$A320,"AGM_Import_Closing","Local Currency Value")</f>
        <v>0</v>
      </c>
      <c r="AS320" s="159">
        <f>_xll.DBRW(pStaging,AS$1,$F$6,"all depts",$B320,$F$1,AS$3,$A320,"AGM_Import_Closing","Local Currency Value")</f>
        <v>0</v>
      </c>
      <c r="AT320" s="159">
        <f>_xll.DBRW(pStaging,AT$1,$F$6,"all depts",$B320,$F$1,AT$3,$A320,"AGM_Import_Closing","Local Currency Value")</f>
        <v>0</v>
      </c>
      <c r="AU320" s="159">
        <f>_xll.DBRW(pStaging,AU$1,$F$6,"all depts",$B320,$F$1,AU$3,$A320,"AGM_Import_Closing","Local Currency Value")</f>
        <v>0</v>
      </c>
      <c r="AV320" s="159">
        <f>_xll.DBRW(pStaging,AV$1,$F$6,"all depts",$B320,$F$1,AV$3,$A320,"AGM_Import_Closing","Local Currency Value")</f>
        <v>0</v>
      </c>
      <c r="AW320" s="159">
        <f>_xll.DBRW(pStaging,AW$1,$F$6,"all depts",$B320,$F$1,AW$3,$A320,"AGM_Import_Closing","Local Currency Value")</f>
        <v>0</v>
      </c>
      <c r="AX320" s="159">
        <f>_xll.DBRW(pStaging,AX$1,$F$6,"all depts",$B320,$F$1,AX$3,$A320,"AGM_Import_Closing","Local Currency Value")</f>
        <v>0</v>
      </c>
      <c r="AY320" s="159">
        <f>_xll.DBRW(pStaging,AY$1,$F$6,"all depts",$B320,$F$1,AY$3,$A320,"AGM_Import_Closing","Local Currency Value")</f>
        <v>0</v>
      </c>
      <c r="AZ320" s="159">
        <f>_xll.DBRW(pStaging,AZ$1,$F$6,"all depts",$B320,$F$1,AZ$3,$A320,"AGM_Import_Closing","Local Currency Value")</f>
        <v>0</v>
      </c>
      <c r="BA320" s="158"/>
      <c r="BB320" s="119">
        <f t="shared" si="384"/>
        <v>-7.2759576141834259E-12</v>
      </c>
      <c r="BC320" s="119">
        <f t="shared" si="385"/>
        <v>0</v>
      </c>
      <c r="BD320" s="119">
        <f t="shared" si="386"/>
        <v>0</v>
      </c>
      <c r="BE320" s="119">
        <f t="shared" si="387"/>
        <v>0</v>
      </c>
      <c r="BF320" s="166">
        <f t="shared" si="388"/>
        <v>-7.2759576141834259E-12</v>
      </c>
      <c r="BG320" s="110"/>
      <c r="BH320" s="110"/>
      <c r="BI320" s="110"/>
      <c r="BJ320" s="110"/>
      <c r="BK320" s="110"/>
      <c r="BL320" s="110"/>
      <c r="BM320" s="110"/>
      <c r="BN320" s="110"/>
      <c r="BO320" s="110"/>
      <c r="BP320" s="115"/>
      <c r="BQ320" s="110"/>
      <c r="BR320" s="110"/>
      <c r="BS320" s="110"/>
      <c r="BT320" s="110"/>
      <c r="BU320" s="110"/>
      <c r="BV320" s="115"/>
      <c r="BW320" s="110"/>
      <c r="BX320" s="110"/>
      <c r="BY320" s="110"/>
      <c r="BZ320" s="110"/>
      <c r="CA320" s="110"/>
      <c r="CB320" s="110"/>
      <c r="CC320" s="110"/>
      <c r="CD320" s="110"/>
      <c r="CI320"/>
    </row>
    <row r="321" spans="1:87" outlineLevel="1" x14ac:dyDescent="0.3">
      <c r="A321" s="17" t="s">
        <v>428</v>
      </c>
      <c r="B321" s="107" t="s">
        <v>344</v>
      </c>
      <c r="C321"/>
      <c r="E321" s="17">
        <v>312</v>
      </c>
      <c r="F321" s="57" t="s">
        <v>394</v>
      </c>
      <c r="G321" s="158">
        <f>_xll.DBRW(pStaging,G$1,$F$6,"all depts",$B321,$F$1,G$3,$A321,"AGM_Import_Closing","Local Currency Value")</f>
        <v>1.8917489796876907E-10</v>
      </c>
      <c r="H321" s="158">
        <f>_xll.DBRW(pStaging,H$1,$F$6,"all depts",$B321,$F$1,H$3,$A321,"AGM_Import_Closing","Local Currency Value")</f>
        <v>1.8917489796876907E-10</v>
      </c>
      <c r="I321" s="158">
        <f>_xll.DBRW(pStaging,I$1,$F$6,"all depts",$B321,$F$1,I$3,$A321,"AGM_Import_Closing","Local Currency Value")</f>
        <v>1.8917489796876907E-10</v>
      </c>
      <c r="J321" s="156"/>
      <c r="K321" s="157">
        <f>_xll.DBRW(pStaging,K$1,$F$6,"all depts",$B321,$F$1,K$3,$A321,"AGM_Import_Closing","Local Currency Value")</f>
        <v>-2.7648638933897018E-10</v>
      </c>
      <c r="L321" s="158"/>
      <c r="M321" s="158">
        <f>_xll.DBRW(pStaging,M$1,$F$6,"all depts",$B321,$F$1,M$3,$A321,"AGM_Import_Closing","Local Currency Value")</f>
        <v>0</v>
      </c>
      <c r="N321" s="158"/>
      <c r="O321" s="158"/>
      <c r="P321" s="158">
        <f t="shared" si="389"/>
        <v>-2.7648638933897018E-10</v>
      </c>
      <c r="Q321" s="158"/>
      <c r="R321" s="158">
        <f t="shared" si="390"/>
        <v>0</v>
      </c>
      <c r="S321" s="158"/>
      <c r="T321" s="158"/>
      <c r="U321" s="158"/>
      <c r="V321" s="159">
        <f>_xll.DBRW(pStaging,V$1,$F$6,"all depts",$B321,$F$1,V$3,$A321,"AGM_Import_Closing","Local Currency Value")</f>
        <v>1.8917489796876907E-10</v>
      </c>
      <c r="W321" s="159">
        <f>_xll.DBRW(pStaging,W$1,$F$6,"all depts",$B321,$F$1,W$3,$A321,"AGM_Import_Closing","Local Currency Value")</f>
        <v>-2.7648638933897018E-10</v>
      </c>
      <c r="X321" s="159">
        <f>_xll.DBRW(pStaging,X$1,$F$6,"all depts",$B321,$F$1,X$3,$A321,"AGM_Import_Closing","Local Currency Value")</f>
        <v>0</v>
      </c>
      <c r="Y321" s="159">
        <f>_xll.DBRW(pStaging,Y$1,$F$6,"all depts",$B321,$F$1,Y$3,$A321,"AGM_Import_Closing","Local Currency Value")</f>
        <v>0</v>
      </c>
      <c r="Z321" s="159">
        <f>_xll.DBRW(pStaging,Z$1,$F$6,"all depts",$B321,$F$1,Z$3,$A321,"AGM_Import_Closing","Local Currency Value")</f>
        <v>0</v>
      </c>
      <c r="AA321" s="159">
        <f>_xll.DBRW(pStaging,AA$1,$F$6,"all depts",$B321,$F$1,AA$3,$A321,"AGM_Import_Closing","Local Currency Value")</f>
        <v>0</v>
      </c>
      <c r="AB321" s="159">
        <f>_xll.DBRW(pStaging,AB$1,$F$6,"all depts",$B321,$F$1,AB$3,$A321,"AGM_Import_Closing","Local Currency Value")</f>
        <v>0</v>
      </c>
      <c r="AC321" s="159">
        <f>_xll.DBRW(pStaging,AC$1,$F$6,"all depts",$B321,$F$1,AC$3,$A321,"AGM_Import_Closing","Local Currency Value")</f>
        <v>0</v>
      </c>
      <c r="AD321" s="159">
        <f>_xll.DBRW(pStaging,AD$1,$F$6,"all depts",$B321,$F$1,AD$3,$A321,"AGM_Import_Closing","Local Currency Value")</f>
        <v>0</v>
      </c>
      <c r="AE321" s="159">
        <f>_xll.DBRW(pStaging,AE$1,$F$6,"all depts",$B321,$F$1,AE$3,$A321,"AGM_Import_Closing","Local Currency Value")</f>
        <v>0</v>
      </c>
      <c r="AF321" s="159">
        <f>_xll.DBRW(pStaging,AF$1,$F$6,"all depts",$B321,$F$1,AF$3,$A321,"AGM_Import_Closing","Local Currency Value")</f>
        <v>0</v>
      </c>
      <c r="AG321" s="159">
        <f>_xll.DBRW(pStaging,AG$1,$F$6,"all depts",$B321,$F$1,AG$3,$A321,"AGM_Import_Closing","Local Currency Value")</f>
        <v>0</v>
      </c>
      <c r="AH321" s="158"/>
      <c r="AI321" s="158"/>
      <c r="AJ321" s="158"/>
      <c r="AK321" s="158"/>
      <c r="AL321" s="158"/>
      <c r="AM321" s="158"/>
      <c r="AN321" s="158"/>
      <c r="AO321" s="159">
        <f>_xll.DBRW(pStaging,AO$1,$F$6,"all depts",$B321,$F$1,AO$3,$A321,"AGM_Import_Closing","Local Currency Value")</f>
        <v>-4.6566128730773926E-10</v>
      </c>
      <c r="AP321" s="159">
        <f>_xll.DBRW(pStaging,AP$1,$F$6,"all depts",$B321,$F$1,AP$3,$A321,"AGM_Import_Closing","Local Currency Value")</f>
        <v>0</v>
      </c>
      <c r="AQ321" s="159">
        <f>_xll.DBRW(pStaging,AQ$1,$F$6,"all depts",$B321,$F$1,AQ$3,$A321,"AGM_Import_Closing","Local Currency Value")</f>
        <v>0</v>
      </c>
      <c r="AR321" s="159">
        <f>_xll.DBRW(pStaging,AR$1,$F$6,"all depts",$B321,$F$1,AR$3,$A321,"AGM_Import_Closing","Local Currency Value")</f>
        <v>0</v>
      </c>
      <c r="AS321" s="159">
        <f>_xll.DBRW(pStaging,AS$1,$F$6,"all depts",$B321,$F$1,AS$3,$A321,"AGM_Import_Closing","Local Currency Value")</f>
        <v>0</v>
      </c>
      <c r="AT321" s="159">
        <f>_xll.DBRW(pStaging,AT$1,$F$6,"all depts",$B321,$F$1,AT$3,$A321,"AGM_Import_Closing","Local Currency Value")</f>
        <v>0</v>
      </c>
      <c r="AU321" s="159">
        <f>_xll.DBRW(pStaging,AU$1,$F$6,"all depts",$B321,$F$1,AU$3,$A321,"AGM_Import_Closing","Local Currency Value")</f>
        <v>0</v>
      </c>
      <c r="AV321" s="159">
        <f>_xll.DBRW(pStaging,AV$1,$F$6,"all depts",$B321,$F$1,AV$3,$A321,"AGM_Import_Closing","Local Currency Value")</f>
        <v>0</v>
      </c>
      <c r="AW321" s="159">
        <f>_xll.DBRW(pStaging,AW$1,$F$6,"all depts",$B321,$F$1,AW$3,$A321,"AGM_Import_Closing","Local Currency Value")</f>
        <v>-2.4330804038186216E-10</v>
      </c>
      <c r="AX321" s="159">
        <f>_xll.DBRW(pStaging,AX$1,$F$6,"all depts",$B321,$F$1,AX$3,$A321,"AGM_Import_Closing","Local Currency Value")</f>
        <v>-3.2014391138091014E-12</v>
      </c>
      <c r="AY321" s="159">
        <f>_xll.DBRW(pStaging,AY$1,$F$6,"all depts",$B321,$F$1,AY$3,$A321,"AGM_Import_Closing","Local Currency Value")</f>
        <v>1.8917489796876907E-10</v>
      </c>
      <c r="AZ321" s="159">
        <f>_xll.DBRW(pStaging,AZ$1,$F$6,"all depts",$B321,$F$1,AZ$3,$A321,"AGM_Import_Closing","Local Currency Value")</f>
        <v>1.8917489796876907E-10</v>
      </c>
      <c r="BA321" s="158"/>
      <c r="BB321" s="119">
        <f t="shared" si="384"/>
        <v>-4.6566128730773926E-10</v>
      </c>
      <c r="BC321" s="119">
        <f t="shared" si="385"/>
        <v>0</v>
      </c>
      <c r="BD321" s="119">
        <f t="shared" si="386"/>
        <v>-2.4330804038186216E-10</v>
      </c>
      <c r="BE321" s="119">
        <f t="shared" si="387"/>
        <v>3.7514835682372905E-10</v>
      </c>
      <c r="BF321" s="166">
        <f t="shared" si="388"/>
        <v>-3.3382097086587237E-10</v>
      </c>
      <c r="BG321" s="110"/>
      <c r="BH321" s="110"/>
      <c r="BI321" s="110"/>
      <c r="BJ321" s="110"/>
      <c r="BK321" s="110"/>
      <c r="BL321" s="110"/>
      <c r="BM321" s="110"/>
      <c r="BN321" s="110"/>
      <c r="BO321" s="110"/>
      <c r="BP321" s="115"/>
      <c r="BQ321" s="110"/>
      <c r="BR321" s="110"/>
      <c r="BS321" s="110"/>
      <c r="BT321" s="110"/>
      <c r="BU321" s="110"/>
      <c r="BV321" s="115"/>
      <c r="BW321" s="110"/>
      <c r="BX321" s="110"/>
      <c r="BY321" s="110"/>
      <c r="BZ321" s="110"/>
      <c r="CA321" s="110"/>
      <c r="CB321" s="110"/>
      <c r="CC321" s="110"/>
      <c r="CD321" s="110"/>
      <c r="CI321"/>
    </row>
    <row r="322" spans="1:87" outlineLevel="1" x14ac:dyDescent="0.3">
      <c r="A322" s="17" t="s">
        <v>428</v>
      </c>
      <c r="B322" s="107" t="s">
        <v>395</v>
      </c>
      <c r="C322"/>
      <c r="E322" s="17">
        <v>313</v>
      </c>
      <c r="F322" s="57" t="s">
        <v>396</v>
      </c>
      <c r="G322" s="158">
        <f>_xll.DBRW(pStaging,G$1,$F$6,"all depts",$B322,$F$1,G$3,$A322,"AGM_Import_Closing","Local Currency Value")</f>
        <v>0</v>
      </c>
      <c r="H322" s="158">
        <f>_xll.DBRW(pStaging,H$1,$F$6,"all depts",$B322,$F$1,H$3,$A322,"AGM_Import_Closing","Local Currency Value")</f>
        <v>2.9103830456733704E-11</v>
      </c>
      <c r="I322" s="158">
        <f>_xll.DBRW(pStaging,I$1,$F$6,"all depts",$B322,$F$1,I$3,$A322,"AGM_Import_Closing","Local Currency Value")</f>
        <v>2.9103830456733704E-11</v>
      </c>
      <c r="J322" s="156"/>
      <c r="K322" s="157">
        <f>_xll.DBRW(pStaging,K$1,$F$6,"all depts",$B322,$F$1,K$3,$A322,"AGM_Import_Closing","Local Currency Value")</f>
        <v>0</v>
      </c>
      <c r="L322" s="158"/>
      <c r="M322" s="158">
        <f>_xll.DBRW(pStaging,M$1,$F$6,"all depts",$B322,$F$1,M$3,$A322,"AGM_Import_Closing","Local Currency Value")</f>
        <v>-5.8207660913467407E-11</v>
      </c>
      <c r="N322" s="158"/>
      <c r="O322" s="158"/>
      <c r="P322" s="158">
        <f t="shared" si="389"/>
        <v>0</v>
      </c>
      <c r="Q322" s="158"/>
      <c r="R322" s="158">
        <f t="shared" si="390"/>
        <v>-5.8207660913467407E-11</v>
      </c>
      <c r="S322" s="158"/>
      <c r="T322" s="158"/>
      <c r="U322" s="158"/>
      <c r="V322" s="159">
        <f>_xll.DBRW(pStaging,V$1,$F$6,"all depts",$B322,$F$1,V$3,$A322,"AGM_Import_Closing","Local Currency Value")</f>
        <v>2.9103830456733704E-11</v>
      </c>
      <c r="W322" s="159">
        <f>_xll.DBRW(pStaging,W$1,$F$6,"all depts",$B322,$F$1,W$3,$A322,"AGM_Import_Closing","Local Currency Value")</f>
        <v>0</v>
      </c>
      <c r="X322" s="159">
        <f>_xll.DBRW(pStaging,X$1,$F$6,"all depts",$B322,$F$1,X$3,$A322,"AGM_Import_Closing","Local Currency Value")</f>
        <v>0</v>
      </c>
      <c r="Y322" s="159">
        <f>_xll.DBRW(pStaging,Y$1,$F$6,"all depts",$B322,$F$1,Y$3,$A322,"AGM_Import_Closing","Local Currency Value")</f>
        <v>0</v>
      </c>
      <c r="Z322" s="159">
        <f>_xll.DBRW(pStaging,Z$1,$F$6,"all depts",$B322,$F$1,Z$3,$A322,"AGM_Import_Closing","Local Currency Value")</f>
        <v>0</v>
      </c>
      <c r="AA322" s="159">
        <f>_xll.DBRW(pStaging,AA$1,$F$6,"all depts",$B322,$F$1,AA$3,$A322,"AGM_Import_Closing","Local Currency Value")</f>
        <v>0</v>
      </c>
      <c r="AB322" s="159">
        <f>_xll.DBRW(pStaging,AB$1,$F$6,"all depts",$B322,$F$1,AB$3,$A322,"AGM_Import_Closing","Local Currency Value")</f>
        <v>0</v>
      </c>
      <c r="AC322" s="159">
        <f>_xll.DBRW(pStaging,AC$1,$F$6,"all depts",$B322,$F$1,AC$3,$A322,"AGM_Import_Closing","Local Currency Value")</f>
        <v>0</v>
      </c>
      <c r="AD322" s="159">
        <f>_xll.DBRW(pStaging,AD$1,$F$6,"all depts",$B322,$F$1,AD$3,$A322,"AGM_Import_Closing","Local Currency Value")</f>
        <v>0</v>
      </c>
      <c r="AE322" s="159">
        <f>_xll.DBRW(pStaging,AE$1,$F$6,"all depts",$B322,$F$1,AE$3,$A322,"AGM_Import_Closing","Local Currency Value")</f>
        <v>0</v>
      </c>
      <c r="AF322" s="159">
        <f>_xll.DBRW(pStaging,AF$1,$F$6,"all depts",$B322,$F$1,AF$3,$A322,"AGM_Import_Closing","Local Currency Value")</f>
        <v>0</v>
      </c>
      <c r="AG322" s="159">
        <f>_xll.DBRW(pStaging,AG$1,$F$6,"all depts",$B322,$F$1,AG$3,$A322,"AGM_Import_Closing","Local Currency Value")</f>
        <v>0</v>
      </c>
      <c r="AH322" s="158"/>
      <c r="AI322" s="158"/>
      <c r="AJ322" s="158"/>
      <c r="AK322" s="158"/>
      <c r="AL322" s="158"/>
      <c r="AM322" s="158"/>
      <c r="AN322" s="158"/>
      <c r="AO322" s="159">
        <f>_xll.DBRW(pStaging,AO$1,$F$6,"all depts",$B322,$F$1,AO$3,$A322,"AGM_Import_Closing","Local Currency Value")</f>
        <v>5.8207660913467407E-11</v>
      </c>
      <c r="AP322" s="159">
        <f>_xll.DBRW(pStaging,AP$1,$F$6,"all depts",$B322,$F$1,AP$3,$A322,"AGM_Import_Closing","Local Currency Value")</f>
        <v>-5.8207660913467407E-11</v>
      </c>
      <c r="AQ322" s="159">
        <f>_xll.DBRW(pStaging,AQ$1,$F$6,"all depts",$B322,$F$1,AQ$3,$A322,"AGM_Import_Closing","Local Currency Value")</f>
        <v>-5.8207660913467407E-11</v>
      </c>
      <c r="AR322" s="159">
        <f>_xll.DBRW(pStaging,AR$1,$F$6,"all depts",$B322,$F$1,AR$3,$A322,"AGM_Import_Closing","Local Currency Value")</f>
        <v>-7.0485839387401938E-12</v>
      </c>
      <c r="AS322" s="159">
        <f>_xll.DBRW(pStaging,AS$1,$F$6,"all depts",$B322,$F$1,AS$3,$A322,"AGM_Import_Closing","Local Currency Value")</f>
        <v>-3.7289282772690058E-11</v>
      </c>
      <c r="AT322" s="159">
        <f>_xll.DBRW(pStaging,AT$1,$F$6,"all depts",$B322,$F$1,AT$3,$A322,"AGM_Import_Closing","Local Currency Value")</f>
        <v>8.4810380940325558E-11</v>
      </c>
      <c r="AU322" s="159">
        <f>_xll.DBRW(pStaging,AU$1,$F$6,"all depts",$B322,$F$1,AU$3,$A322,"AGM_Import_Closing","Local Currency Value")</f>
        <v>3.205968823749572E-11</v>
      </c>
      <c r="AV322" s="159">
        <f>_xll.DBRW(pStaging,AV$1,$F$6,"all depts",$B322,$F$1,AV$3,$A322,"AGM_Import_Closing","Local Currency Value")</f>
        <v>-7.9126039054244757E-11</v>
      </c>
      <c r="AW322" s="159">
        <f>_xll.DBRW(pStaging,AW$1,$F$6,"all depts",$B322,$F$1,AW$3,$A322,"AGM_Import_Closing","Local Currency Value")</f>
        <v>-1.7462298274040222E-10</v>
      </c>
      <c r="AX322" s="159">
        <f>_xll.DBRW(pStaging,AX$1,$F$6,"all depts",$B322,$F$1,AX$3,$A322,"AGM_Import_Closing","Local Currency Value")</f>
        <v>0</v>
      </c>
      <c r="AY322" s="159">
        <f>_xll.DBRW(pStaging,AY$1,$F$6,"all depts",$B322,$F$1,AY$3,$A322,"AGM_Import_Closing","Local Currency Value")</f>
        <v>0</v>
      </c>
      <c r="AZ322" s="159">
        <f>_xll.DBRW(pStaging,AZ$1,$F$6,"all depts",$B322,$F$1,AZ$3,$A322,"AGM_Import_Closing","Local Currency Value")</f>
        <v>2.9103830456733704E-11</v>
      </c>
      <c r="BA322" s="158"/>
      <c r="BB322" s="119">
        <f t="shared" si="384"/>
        <v>-5.8207660913467407E-11</v>
      </c>
      <c r="BC322" s="119">
        <f t="shared" si="385"/>
        <v>4.0472514228895307E-11</v>
      </c>
      <c r="BD322" s="119">
        <f t="shared" si="386"/>
        <v>-2.2168933355715126E-10</v>
      </c>
      <c r="BE322" s="119">
        <f t="shared" si="387"/>
        <v>2.9103830456733704E-11</v>
      </c>
      <c r="BF322" s="166">
        <f t="shared" si="388"/>
        <v>-2.1032064978498966E-10</v>
      </c>
      <c r="BG322" s="110"/>
      <c r="BH322" s="110"/>
      <c r="BI322" s="110"/>
      <c r="BJ322" s="110"/>
      <c r="BK322" s="110"/>
      <c r="BL322" s="110"/>
      <c r="BM322" s="110"/>
      <c r="BN322" s="110"/>
      <c r="BO322" s="110"/>
      <c r="BP322" s="115"/>
      <c r="BQ322" s="110"/>
      <c r="BR322" s="110"/>
      <c r="BS322" s="110"/>
      <c r="BT322" s="110"/>
      <c r="BU322" s="110"/>
      <c r="BV322" s="115"/>
      <c r="BW322" s="110"/>
      <c r="BX322" s="110"/>
      <c r="BY322" s="110"/>
      <c r="BZ322" s="110"/>
      <c r="CA322" s="110"/>
      <c r="CB322" s="110"/>
      <c r="CC322" s="110"/>
      <c r="CD322" s="110"/>
      <c r="CI322"/>
    </row>
    <row r="323" spans="1:87" outlineLevel="1" x14ac:dyDescent="0.3">
      <c r="A323" s="17" t="s">
        <v>397</v>
      </c>
      <c r="B323" s="23" t="str">
        <f t="shared" ref="B323:B353" si="391">$F$6</f>
        <v>Wings</v>
      </c>
      <c r="C323"/>
      <c r="E323" s="17">
        <v>314</v>
      </c>
      <c r="F323" s="57" t="s">
        <v>398</v>
      </c>
      <c r="G323" s="173">
        <f>_xll.DBRW(pFact,$F$6,G$3,G$1,$F$1,$A323,"YTD")</f>
        <v>3.2596290111541748E-9</v>
      </c>
      <c r="H323" s="173">
        <f>_xll.DBRW(pFact,$F$6,H$3,H$1,$F$1,$A323,"YTD")</f>
        <v>-1.0477378964424133E-9</v>
      </c>
      <c r="I323" s="173">
        <f>_xll.DBRW(pFact,$F$6,I$3,I$1,$F$1,$A323,"YTD")</f>
        <v>2.2118911147117615E-9</v>
      </c>
      <c r="J323" s="173"/>
      <c r="K323" s="157">
        <f>_xll.DBRW(pFact,$F$6,K$3,K$1,$F$1,$A323,"YTD")</f>
        <v>-2.6775524020195007E-9</v>
      </c>
      <c r="L323" s="173"/>
      <c r="M323" s="173">
        <f>_xll.DBRW(pFact,$F$6,M$3,M$1,$F$1,$A323,"YTD")</f>
        <v>-1.3969838619232178E-9</v>
      </c>
      <c r="N323" s="173"/>
      <c r="O323" s="173"/>
      <c r="P323" s="173">
        <f t="shared" si="389"/>
        <v>-2.6775524020195007E-9</v>
      </c>
      <c r="Q323" s="173"/>
      <c r="R323" s="173">
        <f t="shared" si="390"/>
        <v>-1.3969838619232178E-9</v>
      </c>
      <c r="S323" s="173"/>
      <c r="T323" s="173"/>
      <c r="U323" s="173"/>
      <c r="V323" s="159">
        <f>_xll.DBRW(pFact,$F$6,V$3,V$1,$F$1,$A323,"YTD")</f>
        <v>2.2118911147117615E-9</v>
      </c>
      <c r="W323" s="159">
        <f>_xll.DBRW(pFact,$F$6,W$3,W$1,$F$1,$A323,"YTD")</f>
        <v>-2.6775524020195007E-9</v>
      </c>
      <c r="X323" s="159">
        <f>_xll.DBRW(pFact,$F$6,X$3,X$1,$F$1,$A323,"YTD")</f>
        <v>0</v>
      </c>
      <c r="Y323" s="159">
        <f>_xll.DBRW(pFact,$F$6,Y$3,Y$1,$F$1,$A323,"YTD")</f>
        <v>0</v>
      </c>
      <c r="Z323" s="159">
        <f>_xll.DBRW(pFact,$F$6,Z$3,Z$1,$F$1,$A323,"YTD")</f>
        <v>0</v>
      </c>
      <c r="AA323" s="159">
        <f>_xll.DBRW(pFact,$F$6,AA$3,AA$1,$F$1,$A323,"YTD")</f>
        <v>0</v>
      </c>
      <c r="AB323" s="159">
        <f>_xll.DBRW(pFact,$F$6,AB$3,AB$1,$F$1,$A323,"YTD")</f>
        <v>0</v>
      </c>
      <c r="AC323" s="159">
        <f>_xll.DBRW(pFact,$F$6,AC$3,AC$1,$F$1,$A323,"YTD")</f>
        <v>0</v>
      </c>
      <c r="AD323" s="159">
        <f>_xll.DBRW(pFact,$F$6,AD$3,AD$1,$F$1,$A323,"YTD")</f>
        <v>0</v>
      </c>
      <c r="AE323" s="159">
        <f>_xll.DBRW(pFact,$F$6,AE$3,AE$1,$F$1,$A323,"YTD")</f>
        <v>0</v>
      </c>
      <c r="AF323" s="159">
        <f>_xll.DBRW(pFact,$F$6,AF$3,AF$1,$F$1,$A323,"YTD")</f>
        <v>0</v>
      </c>
      <c r="AG323" s="159">
        <f>_xll.DBRW(pFact,$F$6,AG$3,AG$1,$F$1,$A323,"YTD")</f>
        <v>0</v>
      </c>
      <c r="AH323" s="173"/>
      <c r="AI323" s="173"/>
      <c r="AJ323" s="173"/>
      <c r="AK323" s="173"/>
      <c r="AL323" s="173"/>
      <c r="AM323" s="173"/>
      <c r="AN323" s="173"/>
      <c r="AO323" s="159">
        <f>_xll.DBRW(pFact,$F$6,AO$3,AO$1,$F$1,$A323,"YTD")</f>
        <v>2.6775524020195007E-9</v>
      </c>
      <c r="AP323" s="159">
        <f>_xll.DBRW(pFact,$F$6,AP$3,AP$1,$F$1,$A323,"YTD")</f>
        <v>-1.3969838619232178E-9</v>
      </c>
      <c r="AQ323" s="159">
        <f>_xll.DBRW(pFact,$F$6,AQ$3,AQ$1,$F$1,$A323,"YTD")</f>
        <v>5.8207660913467407E-10</v>
      </c>
      <c r="AR323" s="159">
        <f>_xll.DBRW(pFact,$F$6,AR$3,AR$1,$F$1,$A323,"YTD")</f>
        <v>-2.3283064365386963E-10</v>
      </c>
      <c r="AS323" s="159">
        <f>_xll.DBRW(pFact,$F$6,AS$3,AS$1,$F$1,$A323,"YTD")</f>
        <v>-4.6566128730773926E-10</v>
      </c>
      <c r="AT323" s="159">
        <f>_xll.DBRW(pFact,$F$6,AT$3,AT$1,$F$1,$A323,"YTD")</f>
        <v>-5.8207660913467407E-10</v>
      </c>
      <c r="AU323" s="159">
        <f>_xll.DBRW(pFact,$F$6,AU$3,AU$1,$F$1,$A323,"YTD")</f>
        <v>-5.5879354476928711E-9</v>
      </c>
      <c r="AV323" s="159">
        <f>_xll.DBRW(pFact,$F$6,AV$3,AV$1,$F$1,$A323,"YTD")</f>
        <v>-9.3132257461547852E-10</v>
      </c>
      <c r="AW323" s="159">
        <f>_xll.DBRW(pFact,$F$6,AW$3,AW$1,$F$1,$A323,"YTD")</f>
        <v>1.6298145055770874E-9</v>
      </c>
      <c r="AX323" s="159">
        <f>_xll.DBRW(pFact,$F$6,AX$3,AX$1,$F$1,$A323,"YTD")</f>
        <v>0</v>
      </c>
      <c r="AY323" s="159">
        <f>_xll.DBRW(pFact,$F$6,AY$3,AY$1,$F$1,$A323,"YTD")</f>
        <v>3.2596290111541748E-9</v>
      </c>
      <c r="AZ323" s="159">
        <f>_xll.DBRW(pFact,$F$6,AZ$3,AZ$1,$F$1,$A323,"YTD")</f>
        <v>-1.0477378964424133E-9</v>
      </c>
      <c r="BA323" s="173"/>
      <c r="BB323" s="119">
        <f t="shared" si="384"/>
        <v>1.862645149230957E-9</v>
      </c>
      <c r="BC323" s="119">
        <f t="shared" si="385"/>
        <v>-1.280568540096283E-9</v>
      </c>
      <c r="BD323" s="119">
        <f t="shared" si="386"/>
        <v>-4.8894435167312622E-9</v>
      </c>
      <c r="BE323" s="119">
        <f t="shared" si="387"/>
        <v>2.2118911147117615E-9</v>
      </c>
      <c r="BF323" s="166">
        <f t="shared" si="388"/>
        <v>-2.0954757928848267E-9</v>
      </c>
      <c r="BG323" s="110"/>
      <c r="BH323" s="110"/>
      <c r="BI323" s="110"/>
      <c r="BJ323" s="110"/>
      <c r="BK323" s="110"/>
      <c r="BL323" s="110"/>
      <c r="BM323" s="110"/>
      <c r="BN323" s="110"/>
      <c r="BO323" s="110"/>
      <c r="BP323" s="115"/>
      <c r="BQ323" s="110"/>
      <c r="BR323" s="110"/>
      <c r="BS323" s="110"/>
      <c r="BT323" s="110"/>
      <c r="BU323" s="110"/>
      <c r="BV323" s="115"/>
      <c r="BW323" s="110"/>
      <c r="BX323" s="110"/>
      <c r="BY323" s="110"/>
      <c r="BZ323" s="110"/>
      <c r="CA323" s="110"/>
      <c r="CB323" s="110"/>
      <c r="CC323" s="110"/>
      <c r="CD323" s="110"/>
      <c r="CI323"/>
    </row>
    <row r="324" spans="1:87" x14ac:dyDescent="0.3">
      <c r="A324" s="17" t="s">
        <v>430</v>
      </c>
      <c r="B324" s="23" t="str">
        <f t="shared" si="391"/>
        <v>Wings</v>
      </c>
      <c r="C324"/>
      <c r="E324" s="17">
        <v>315</v>
      </c>
      <c r="F324" t="s">
        <v>431</v>
      </c>
      <c r="G324" s="115">
        <f>_xll.DBRW(pFact,$F$6,G$3,G$1,$F$1,$A324,"YTD")</f>
        <v>-321112.47206870001</v>
      </c>
      <c r="H324" s="115">
        <f>_xll.DBRW(pFact,$F$6,H$3,H$1,$F$1,$A324,"YTD")</f>
        <v>61584.653941940065</v>
      </c>
      <c r="I324" s="115">
        <f>_xll.DBRW(pFact,$F$6,I$3,I$1,$F$1,$A324,"YTD")</f>
        <v>-118227.50316015992</v>
      </c>
      <c r="J324" s="115"/>
      <c r="K324" s="113">
        <f>_xll.DBRW(pFact,$F$6,K$3,K$1,$F$1,$A324,"YTD")</f>
        <v>-99467.210511049954</v>
      </c>
      <c r="L324" s="115"/>
      <c r="M324" s="115">
        <f>_xll.DBRW(pFact,$F$6,M$3,M$1,$F$1,$A324,"YTD")</f>
        <v>-122650.72965933001</v>
      </c>
      <c r="N324" s="115"/>
      <c r="O324" s="115"/>
      <c r="P324" s="115">
        <f t="shared" si="389"/>
        <v>-99467.210511049954</v>
      </c>
      <c r="Q324" s="115"/>
      <c r="R324" s="115">
        <f t="shared" si="390"/>
        <v>-122650.72965933001</v>
      </c>
      <c r="S324" s="115"/>
      <c r="T324" s="115"/>
      <c r="U324" s="115"/>
      <c r="V324" s="116">
        <f>_xll.DBRW(pFact,$F$6,V$3,V$1,$F$1,$A324,"YTD")</f>
        <v>-118227.50316015992</v>
      </c>
      <c r="W324" s="116">
        <f>_xll.DBRW(pFact,$F$6,W$3,W$1,$F$1,$A324,"YTD")</f>
        <v>-99467.210511049954</v>
      </c>
      <c r="X324" s="116">
        <f>_xll.DBRW(pFact,$F$6,X$3,X$1,$F$1,$A324,"YTD")</f>
        <v>0</v>
      </c>
      <c r="Y324" s="116">
        <f>_xll.DBRW(pFact,$F$6,Y$3,Y$1,$F$1,$A324,"YTD")</f>
        <v>0</v>
      </c>
      <c r="Z324" s="116">
        <f>_xll.DBRW(pFact,$F$6,Z$3,Z$1,$F$1,$A324,"YTD")</f>
        <v>0</v>
      </c>
      <c r="AA324" s="116">
        <f>_xll.DBRW(pFact,$F$6,AA$3,AA$1,$F$1,$A324,"YTD")</f>
        <v>0</v>
      </c>
      <c r="AB324" s="116">
        <f>_xll.DBRW(pFact,$F$6,AB$3,AB$1,$F$1,$A324,"YTD")</f>
        <v>0</v>
      </c>
      <c r="AC324" s="116">
        <f>_xll.DBRW(pFact,$F$6,AC$3,AC$1,$F$1,$A324,"YTD")</f>
        <v>0</v>
      </c>
      <c r="AD324" s="116">
        <f>_xll.DBRW(pFact,$F$6,AD$3,AD$1,$F$1,$A324,"YTD")</f>
        <v>0</v>
      </c>
      <c r="AE324" s="116">
        <f>_xll.DBRW(pFact,$F$6,AE$3,AE$1,$F$1,$A324,"YTD")</f>
        <v>0</v>
      </c>
      <c r="AF324" s="116">
        <f>_xll.DBRW(pFact,$F$6,AF$3,AF$1,$F$1,$A324,"YTD")</f>
        <v>0</v>
      </c>
      <c r="AG324" s="116">
        <f>_xll.DBRW(pFact,$F$6,AG$3,AG$1,$F$1,$A324,"YTD")</f>
        <v>0</v>
      </c>
      <c r="AH324" s="115"/>
      <c r="AI324" s="115"/>
      <c r="AJ324" s="115"/>
      <c r="AK324" s="115"/>
      <c r="AL324" s="115"/>
      <c r="AM324" s="115"/>
      <c r="AN324" s="115"/>
      <c r="AO324" s="116">
        <f>_xll.DBRW(pFact,$F$6,AO$3,AO$1,$F$1,$A324,"YTD")</f>
        <v>-169363.05278713006</v>
      </c>
      <c r="AP324" s="116">
        <f>_xll.DBRW(pFact,$F$6,AP$3,AP$1,$F$1,$A324,"YTD")</f>
        <v>-122650.72965933001</v>
      </c>
      <c r="AQ324" s="116">
        <f>_xll.DBRW(pFact,$F$6,AQ$3,AQ$1,$F$1,$A324,"YTD")</f>
        <v>-139513.21709317993</v>
      </c>
      <c r="AR324" s="116">
        <f>_xll.DBRW(pFact,$F$6,AR$3,AR$1,$F$1,$A324,"YTD")</f>
        <v>-125788.06737168986</v>
      </c>
      <c r="AS324" s="116">
        <f>_xll.DBRW(pFact,$F$6,AS$3,AS$1,$F$1,$A324,"YTD")</f>
        <v>-108235.35831921996</v>
      </c>
      <c r="AT324" s="116">
        <f>_xll.DBRW(pFact,$F$6,AT$3,AT$1,$F$1,$A324,"YTD")</f>
        <v>-95202.021087679954</v>
      </c>
      <c r="AU324" s="116">
        <f>_xll.DBRW(pFact,$F$6,AU$3,AU$1,$F$1,$A324,"YTD")</f>
        <v>-69571.476037079934</v>
      </c>
      <c r="AV324" s="116">
        <f>_xll.DBRW(pFact,$F$6,AV$3,AV$1,$F$1,$A324,"YTD")</f>
        <v>-55567.564328299923</v>
      </c>
      <c r="AW324" s="116">
        <f>_xll.DBRW(pFact,$F$6,AW$3,AW$1,$F$1,$A324,"YTD")</f>
        <v>-438769.25651388004</v>
      </c>
      <c r="AX324" s="116">
        <f>_xll.DBRW(pFact,$F$6,AX$3,AX$1,$F$1,$A324,"YTD")</f>
        <v>-217279.38250264982</v>
      </c>
      <c r="AY324" s="116">
        <f>_xll.DBRW(pFact,$F$6,AY$3,AY$1,$F$1,$A324,"YTD")</f>
        <v>-321112.47206870001</v>
      </c>
      <c r="AZ324" s="116">
        <f>_xll.DBRW(pFact,$F$6,AZ$3,AZ$1,$F$1,$A324,"YTD")</f>
        <v>61584.653941940065</v>
      </c>
      <c r="BA324" s="115"/>
      <c r="BB324" s="109">
        <f t="shared" si="384"/>
        <v>-431526.99953964003</v>
      </c>
      <c r="BC324" s="109">
        <f t="shared" si="385"/>
        <v>-329225.44677858974</v>
      </c>
      <c r="BD324" s="109">
        <f t="shared" si="386"/>
        <v>-563908.29687925987</v>
      </c>
      <c r="BE324" s="109">
        <f t="shared" si="387"/>
        <v>-476807.20062940975</v>
      </c>
      <c r="BF324" s="118">
        <f t="shared" si="388"/>
        <v>-1801467.9438268994</v>
      </c>
      <c r="BG324" s="110"/>
      <c r="BH324" s="110"/>
      <c r="BI324" s="110"/>
      <c r="BJ324" s="110"/>
      <c r="BK324" s="110"/>
      <c r="BL324" s="110"/>
      <c r="BM324" s="110"/>
      <c r="BN324" s="110"/>
      <c r="BO324" s="110"/>
      <c r="BP324" s="115"/>
      <c r="BQ324" s="110"/>
      <c r="BR324" s="110"/>
      <c r="BS324" s="110"/>
      <c r="BT324" s="110"/>
      <c r="BU324" s="110"/>
      <c r="BV324" s="115"/>
      <c r="BW324" s="110"/>
      <c r="BX324" s="110"/>
      <c r="BY324" s="110"/>
      <c r="BZ324" s="110"/>
      <c r="CA324" s="110"/>
      <c r="CB324" s="110"/>
      <c r="CC324" s="110"/>
      <c r="CD324" s="110"/>
      <c r="CI324"/>
    </row>
    <row r="325" spans="1:87" outlineLevel="1" x14ac:dyDescent="0.3">
      <c r="A325" s="17" t="s">
        <v>432</v>
      </c>
      <c r="B325" s="23" t="str">
        <f t="shared" si="391"/>
        <v>Wings</v>
      </c>
      <c r="C325"/>
      <c r="E325" s="17">
        <v>316</v>
      </c>
      <c r="F325" s="57" t="s">
        <v>433</v>
      </c>
      <c r="G325" s="173">
        <f>_xll.DBRW(pFact,$F$6,G$3,G$1,$F$1,$A325,"YTD")</f>
        <v>176184.59475992998</v>
      </c>
      <c r="H325" s="173">
        <f>_xll.DBRW(pFact,$F$6,H$3,H$1,$F$1,$A325,"YTD")</f>
        <v>180659.55675876001</v>
      </c>
      <c r="I325" s="173">
        <f>_xll.DBRW(pFact,$F$6,I$3,I$1,$F$1,$A325,"YTD")</f>
        <v>176559.95833768003</v>
      </c>
      <c r="J325" s="173"/>
      <c r="K325" s="157">
        <f>_xll.DBRW(pFact,$F$6,K$3,K$1,$F$1,$A325,"YTD")</f>
        <v>175814.81420617999</v>
      </c>
      <c r="L325" s="173"/>
      <c r="M325" s="173">
        <f>_xll.DBRW(pFact,$F$6,M$3,M$1,$F$1,$A325,"YTD")</f>
        <v>159443.08184034002</v>
      </c>
      <c r="N325" s="173"/>
      <c r="O325" s="173"/>
      <c r="P325" s="173">
        <f t="shared" si="389"/>
        <v>175814.81420617999</v>
      </c>
      <c r="Q325" s="173"/>
      <c r="R325" s="173">
        <f t="shared" si="390"/>
        <v>159443.08184034002</v>
      </c>
      <c r="S325" s="173"/>
      <c r="T325" s="173"/>
      <c r="U325" s="173"/>
      <c r="V325" s="159">
        <f>_xll.DBRW(pFact,$F$6,V$3,V$1,$F$1,$A325,"YTD")</f>
        <v>176559.95833768003</v>
      </c>
      <c r="W325" s="159">
        <f>_xll.DBRW(pFact,$F$6,W$3,W$1,$F$1,$A325,"YTD")</f>
        <v>175814.81420617999</v>
      </c>
      <c r="X325" s="159">
        <f>_xll.DBRW(pFact,$F$6,X$3,X$1,$F$1,$A325,"YTD")</f>
        <v>0</v>
      </c>
      <c r="Y325" s="159">
        <f>_xll.DBRW(pFact,$F$6,Y$3,Y$1,$F$1,$A325,"YTD")</f>
        <v>0</v>
      </c>
      <c r="Z325" s="159">
        <f>_xll.DBRW(pFact,$F$6,Z$3,Z$1,$F$1,$A325,"YTD")</f>
        <v>0</v>
      </c>
      <c r="AA325" s="159">
        <f>_xll.DBRW(pFact,$F$6,AA$3,AA$1,$F$1,$A325,"YTD")</f>
        <v>0</v>
      </c>
      <c r="AB325" s="159">
        <f>_xll.DBRW(pFact,$F$6,AB$3,AB$1,$F$1,$A325,"YTD")</f>
        <v>0</v>
      </c>
      <c r="AC325" s="159">
        <f>_xll.DBRW(pFact,$F$6,AC$3,AC$1,$F$1,$A325,"YTD")</f>
        <v>0</v>
      </c>
      <c r="AD325" s="159">
        <f>_xll.DBRW(pFact,$F$6,AD$3,AD$1,$F$1,$A325,"YTD")</f>
        <v>0</v>
      </c>
      <c r="AE325" s="159">
        <f>_xll.DBRW(pFact,$F$6,AE$3,AE$1,$F$1,$A325,"YTD")</f>
        <v>0</v>
      </c>
      <c r="AF325" s="159">
        <f>_xll.DBRW(pFact,$F$6,AF$3,AF$1,$F$1,$A325,"YTD")</f>
        <v>0</v>
      </c>
      <c r="AG325" s="159">
        <f>_xll.DBRW(pFact,$F$6,AG$3,AG$1,$F$1,$A325,"YTD")</f>
        <v>0</v>
      </c>
      <c r="AH325" s="173"/>
      <c r="AI325" s="173"/>
      <c r="AJ325" s="173"/>
      <c r="AK325" s="173"/>
      <c r="AL325" s="173"/>
      <c r="AM325" s="173"/>
      <c r="AN325" s="173"/>
      <c r="AO325" s="159">
        <f>_xll.DBRW(pFact,$F$6,AO$3,AO$1,$F$1,$A325,"YTD")</f>
        <v>146488.37697848998</v>
      </c>
      <c r="AP325" s="159">
        <f>_xll.DBRW(pFact,$F$6,AP$3,AP$1,$F$1,$A325,"YTD")</f>
        <v>159443.08184034002</v>
      </c>
      <c r="AQ325" s="159">
        <f>_xll.DBRW(pFact,$F$6,AQ$3,AQ$1,$F$1,$A325,"YTD")</f>
        <v>156901.76890721999</v>
      </c>
      <c r="AR325" s="159">
        <f>_xll.DBRW(pFact,$F$6,AR$3,AR$1,$F$1,$A325,"YTD")</f>
        <v>160472.51973445</v>
      </c>
      <c r="AS325" s="159">
        <f>_xll.DBRW(pFact,$F$6,AS$3,AS$1,$F$1,$A325,"YTD")</f>
        <v>159256.26588674</v>
      </c>
      <c r="AT325" s="159">
        <f>_xll.DBRW(pFact,$F$6,AT$3,AT$1,$F$1,$A325,"YTD")</f>
        <v>164988.45934014002</v>
      </c>
      <c r="AU325" s="159">
        <f>_xll.DBRW(pFact,$F$6,AU$3,AU$1,$F$1,$A325,"YTD")</f>
        <v>171319.53650800002</v>
      </c>
      <c r="AV325" s="159">
        <f>_xll.DBRW(pFact,$F$6,AV$3,AV$1,$F$1,$A325,"YTD")</f>
        <v>156684.21355237</v>
      </c>
      <c r="AW325" s="159">
        <f>_xll.DBRW(pFact,$F$6,AW$3,AW$1,$F$1,$A325,"YTD")</f>
        <v>148977.24593472999</v>
      </c>
      <c r="AX325" s="159">
        <f>_xll.DBRW(pFact,$F$6,AX$3,AX$1,$F$1,$A325,"YTD")</f>
        <v>150538.91519072998</v>
      </c>
      <c r="AY325" s="159">
        <f>_xll.DBRW(pFact,$F$6,AY$3,AY$1,$F$1,$A325,"YTD")</f>
        <v>176184.59475992998</v>
      </c>
      <c r="AZ325" s="159">
        <f>_xll.DBRW(pFact,$F$6,AZ$3,AZ$1,$F$1,$A325,"YTD")</f>
        <v>180659.55675876001</v>
      </c>
      <c r="BA325" s="173"/>
      <c r="BB325" s="119">
        <f t="shared" si="384"/>
        <v>462833.22772604995</v>
      </c>
      <c r="BC325" s="119">
        <f t="shared" si="385"/>
        <v>484717.24496132997</v>
      </c>
      <c r="BD325" s="119">
        <f t="shared" si="386"/>
        <v>476980.99599510001</v>
      </c>
      <c r="BE325" s="119">
        <f t="shared" si="387"/>
        <v>507383.06670941995</v>
      </c>
      <c r="BF325" s="166">
        <f t="shared" si="388"/>
        <v>1931914.5353919</v>
      </c>
      <c r="BG325" s="110"/>
      <c r="BH325" s="110"/>
      <c r="BI325" s="110"/>
      <c r="BJ325" s="110"/>
      <c r="BK325" s="110"/>
      <c r="BL325" s="110"/>
      <c r="BM325" s="110"/>
      <c r="BN325" s="110"/>
      <c r="BO325" s="110"/>
      <c r="BP325" s="115"/>
      <c r="BQ325" s="110"/>
      <c r="BR325" s="110"/>
      <c r="BS325" s="110"/>
      <c r="BT325" s="110"/>
      <c r="BU325" s="110"/>
      <c r="BV325" s="115"/>
      <c r="BW325" s="110"/>
      <c r="BX325" s="110"/>
      <c r="BY325" s="110"/>
      <c r="BZ325" s="110"/>
      <c r="CA325" s="110"/>
      <c r="CB325" s="110"/>
      <c r="CC325" s="110"/>
      <c r="CD325" s="110"/>
      <c r="CI325"/>
    </row>
    <row r="326" spans="1:87" outlineLevel="1" x14ac:dyDescent="0.3">
      <c r="A326" s="17" t="s">
        <v>434</v>
      </c>
      <c r="B326" s="23" t="str">
        <f t="shared" si="391"/>
        <v>Wings</v>
      </c>
      <c r="C326"/>
      <c r="E326" s="17">
        <v>317</v>
      </c>
      <c r="F326" s="57" t="s">
        <v>431</v>
      </c>
      <c r="G326" s="173">
        <f>_xll.DBRW(pFact,$F$6,G$3,G$1,$F$1,$A326,"YTD")</f>
        <v>-497297.06682862999</v>
      </c>
      <c r="H326" s="173">
        <f>_xll.DBRW(pFact,$F$6,H$3,H$1,$F$1,$A326,"YTD")</f>
        <v>-119074.90281681994</v>
      </c>
      <c r="I326" s="173">
        <f>_xll.DBRW(pFact,$F$6,I$3,I$1,$F$1,$A326,"YTD")</f>
        <v>-294787.46149783995</v>
      </c>
      <c r="J326" s="173"/>
      <c r="K326" s="157">
        <f>_xll.DBRW(pFact,$F$6,K$3,K$1,$F$1,$A326,"YTD")</f>
        <v>-275282.02471722994</v>
      </c>
      <c r="L326" s="173"/>
      <c r="M326" s="173">
        <f>_xll.DBRW(pFact,$F$6,M$3,M$1,$F$1,$A326,"YTD")</f>
        <v>-282093.81149967003</v>
      </c>
      <c r="N326" s="173"/>
      <c r="O326" s="173"/>
      <c r="P326" s="173">
        <f t="shared" si="389"/>
        <v>-275282.02471722994</v>
      </c>
      <c r="Q326" s="173"/>
      <c r="R326" s="173">
        <f t="shared" si="390"/>
        <v>-282093.81149967003</v>
      </c>
      <c r="S326" s="173"/>
      <c r="T326" s="173"/>
      <c r="U326" s="173"/>
      <c r="V326" s="159">
        <f>_xll.DBRW(pFact,$F$6,V$3,V$1,$F$1,$A326,"YTD")</f>
        <v>-294787.46149783995</v>
      </c>
      <c r="W326" s="159">
        <f>_xll.DBRW(pFact,$F$6,W$3,W$1,$F$1,$A326,"YTD")</f>
        <v>-275282.02471722994</v>
      </c>
      <c r="X326" s="159">
        <f>_xll.DBRW(pFact,$F$6,X$3,X$1,$F$1,$A326,"YTD")</f>
        <v>0</v>
      </c>
      <c r="Y326" s="159">
        <f>_xll.DBRW(pFact,$F$6,Y$3,Y$1,$F$1,$A326,"YTD")</f>
        <v>0</v>
      </c>
      <c r="Z326" s="159">
        <f>_xll.DBRW(pFact,$F$6,Z$3,Z$1,$F$1,$A326,"YTD")</f>
        <v>0</v>
      </c>
      <c r="AA326" s="159">
        <f>_xll.DBRW(pFact,$F$6,AA$3,AA$1,$F$1,$A326,"YTD")</f>
        <v>0</v>
      </c>
      <c r="AB326" s="159">
        <f>_xll.DBRW(pFact,$F$6,AB$3,AB$1,$F$1,$A326,"YTD")</f>
        <v>0</v>
      </c>
      <c r="AC326" s="159">
        <f>_xll.DBRW(pFact,$F$6,AC$3,AC$1,$F$1,$A326,"YTD")</f>
        <v>0</v>
      </c>
      <c r="AD326" s="159">
        <f>_xll.DBRW(pFact,$F$6,AD$3,AD$1,$F$1,$A326,"YTD")</f>
        <v>0</v>
      </c>
      <c r="AE326" s="159">
        <f>_xll.DBRW(pFact,$F$6,AE$3,AE$1,$F$1,$A326,"YTD")</f>
        <v>0</v>
      </c>
      <c r="AF326" s="159">
        <f>_xll.DBRW(pFact,$F$6,AF$3,AF$1,$F$1,$A326,"YTD")</f>
        <v>0</v>
      </c>
      <c r="AG326" s="159">
        <f>_xll.DBRW(pFact,$F$6,AG$3,AG$1,$F$1,$A326,"YTD")</f>
        <v>0</v>
      </c>
      <c r="AH326" s="173"/>
      <c r="AI326" s="173"/>
      <c r="AJ326" s="173"/>
      <c r="AK326" s="173"/>
      <c r="AL326" s="173"/>
      <c r="AM326" s="173"/>
      <c r="AN326" s="173"/>
      <c r="AO326" s="159">
        <f>_xll.DBRW(pFact,$F$6,AO$3,AO$1,$F$1,$A326,"YTD")</f>
        <v>-315851.42976562004</v>
      </c>
      <c r="AP326" s="159">
        <f>_xll.DBRW(pFact,$F$6,AP$3,AP$1,$F$1,$A326,"YTD")</f>
        <v>-282093.81149967003</v>
      </c>
      <c r="AQ326" s="159">
        <f>_xll.DBRW(pFact,$F$6,AQ$3,AQ$1,$F$1,$A326,"YTD")</f>
        <v>-296414.98600039992</v>
      </c>
      <c r="AR326" s="159">
        <f>_xll.DBRW(pFact,$F$6,AR$3,AR$1,$F$1,$A326,"YTD")</f>
        <v>-286260.58710613986</v>
      </c>
      <c r="AS326" s="159">
        <f>_xll.DBRW(pFact,$F$6,AS$3,AS$1,$F$1,$A326,"YTD")</f>
        <v>-267491.62420595996</v>
      </c>
      <c r="AT326" s="159">
        <f>_xll.DBRW(pFact,$F$6,AT$3,AT$1,$F$1,$A326,"YTD")</f>
        <v>-260190.48042781997</v>
      </c>
      <c r="AU326" s="159">
        <f>_xll.DBRW(pFact,$F$6,AU$3,AU$1,$F$1,$A326,"YTD")</f>
        <v>-240891.01254507995</v>
      </c>
      <c r="AV326" s="159">
        <f>_xll.DBRW(pFact,$F$6,AV$3,AV$1,$F$1,$A326,"YTD")</f>
        <v>-212251.77788066992</v>
      </c>
      <c r="AW326" s="159">
        <f>_xll.DBRW(pFact,$F$6,AW$3,AW$1,$F$1,$A326,"YTD")</f>
        <v>-587746.50244861003</v>
      </c>
      <c r="AX326" s="159">
        <f>_xll.DBRW(pFact,$F$6,AX$3,AX$1,$F$1,$A326,"YTD")</f>
        <v>-367818.29769337981</v>
      </c>
      <c r="AY326" s="159">
        <f>_xll.DBRW(pFact,$F$6,AY$3,AY$1,$F$1,$A326,"YTD")</f>
        <v>-497297.06682862999</v>
      </c>
      <c r="AZ326" s="159">
        <f>_xll.DBRW(pFact,$F$6,AZ$3,AZ$1,$F$1,$A326,"YTD")</f>
        <v>-119074.90281681994</v>
      </c>
      <c r="BA326" s="173"/>
      <c r="BB326" s="119">
        <f t="shared" si="384"/>
        <v>-894360.22726568999</v>
      </c>
      <c r="BC326" s="119">
        <f t="shared" si="385"/>
        <v>-813942.69173991983</v>
      </c>
      <c r="BD326" s="119">
        <f t="shared" si="386"/>
        <v>-1040889.2928743599</v>
      </c>
      <c r="BE326" s="119">
        <f t="shared" si="387"/>
        <v>-984190.26733882981</v>
      </c>
      <c r="BF326" s="166">
        <f t="shared" si="388"/>
        <v>-3733382.4792187996</v>
      </c>
      <c r="BG326" s="110"/>
      <c r="BH326" s="110"/>
      <c r="BI326" s="110"/>
      <c r="BJ326" s="110"/>
      <c r="BK326" s="110"/>
      <c r="BL326" s="110"/>
      <c r="BM326" s="110"/>
      <c r="BN326" s="110"/>
      <c r="BO326" s="110"/>
      <c r="BP326" s="115"/>
      <c r="BQ326" s="110"/>
      <c r="BR326" s="110"/>
      <c r="BS326" s="110"/>
      <c r="BT326" s="110"/>
      <c r="BU326" s="110"/>
      <c r="BV326" s="115"/>
      <c r="BW326" s="110"/>
      <c r="BX326" s="110"/>
      <c r="BY326" s="110"/>
      <c r="BZ326" s="110"/>
      <c r="CA326" s="110"/>
      <c r="CB326" s="110"/>
      <c r="CC326" s="110"/>
      <c r="CD326" s="110"/>
      <c r="CI326"/>
    </row>
    <row r="327" spans="1:87" outlineLevel="1" x14ac:dyDescent="0.3">
      <c r="A327" s="17" t="s">
        <v>435</v>
      </c>
      <c r="B327" s="23" t="str">
        <f t="shared" si="391"/>
        <v>Wings</v>
      </c>
      <c r="C327" s="61"/>
      <c r="E327" s="17">
        <v>318</v>
      </c>
      <c r="F327" s="57" t="s">
        <v>436</v>
      </c>
      <c r="G327" s="173">
        <f>_xll.DBRW(pFact,$F$6,G$3,G$1,$F$1,$A327,"YTD")</f>
        <v>3.2596290111541748E-9</v>
      </c>
      <c r="H327" s="173">
        <f>_xll.DBRW(pFact,$F$6,H$3,H$1,$F$1,$A327,"YTD")</f>
        <v>-1.0477378964424133E-9</v>
      </c>
      <c r="I327" s="173">
        <f>_xll.DBRW(pFact,$F$6,I$3,I$1,$F$1,$A327,"YTD")</f>
        <v>2.2118911147117615E-9</v>
      </c>
      <c r="J327" s="173"/>
      <c r="K327" s="157">
        <f>_xll.DBRW(pFact,$F$6,K$3,K$1,$F$1,$A327,"YTD")</f>
        <v>-2.6775524020195007E-9</v>
      </c>
      <c r="L327" s="173"/>
      <c r="M327" s="173">
        <f>_xll.DBRW(pFact,$F$6,M$3,M$1,$F$1,$A327,"YTD")</f>
        <v>-1.3969838619232178E-9</v>
      </c>
      <c r="N327" s="173"/>
      <c r="O327" s="173"/>
      <c r="P327" s="173">
        <f t="shared" si="389"/>
        <v>-2.6775524020195007E-9</v>
      </c>
      <c r="Q327" s="173"/>
      <c r="R327" s="173">
        <f t="shared" si="390"/>
        <v>-1.3969838619232178E-9</v>
      </c>
      <c r="S327" s="173"/>
      <c r="T327" s="173"/>
      <c r="U327" s="173"/>
      <c r="V327" s="159">
        <f>_xll.DBRW(pFact,$F$6,V$3,V$1,$F$1,$A327,"YTD")</f>
        <v>2.2118911147117615E-9</v>
      </c>
      <c r="W327" s="159">
        <f>_xll.DBRW(pFact,$F$6,W$3,W$1,$F$1,$A327,"YTD")</f>
        <v>-2.6775524020195007E-9</v>
      </c>
      <c r="X327" s="159">
        <f>_xll.DBRW(pFact,$F$6,X$3,X$1,$F$1,$A327,"YTD")</f>
        <v>0</v>
      </c>
      <c r="Y327" s="159">
        <f>_xll.DBRW(pFact,$F$6,Y$3,Y$1,$F$1,$A327,"YTD")</f>
        <v>0</v>
      </c>
      <c r="Z327" s="159">
        <f>_xll.DBRW(pFact,$F$6,Z$3,Z$1,$F$1,$A327,"YTD")</f>
        <v>0</v>
      </c>
      <c r="AA327" s="159">
        <f>_xll.DBRW(pFact,$F$6,AA$3,AA$1,$F$1,$A327,"YTD")</f>
        <v>0</v>
      </c>
      <c r="AB327" s="159">
        <f>_xll.DBRW(pFact,$F$6,AB$3,AB$1,$F$1,$A327,"YTD")</f>
        <v>0</v>
      </c>
      <c r="AC327" s="159">
        <f>_xll.DBRW(pFact,$F$6,AC$3,AC$1,$F$1,$A327,"YTD")</f>
        <v>0</v>
      </c>
      <c r="AD327" s="159">
        <f>_xll.DBRW(pFact,$F$6,AD$3,AD$1,$F$1,$A327,"YTD")</f>
        <v>0</v>
      </c>
      <c r="AE327" s="159">
        <f>_xll.DBRW(pFact,$F$6,AE$3,AE$1,$F$1,$A327,"YTD")</f>
        <v>0</v>
      </c>
      <c r="AF327" s="159">
        <f>_xll.DBRW(pFact,$F$6,AF$3,AF$1,$F$1,$A327,"YTD")</f>
        <v>0</v>
      </c>
      <c r="AG327" s="159">
        <f>_xll.DBRW(pFact,$F$6,AG$3,AG$1,$F$1,$A327,"YTD")</f>
        <v>0</v>
      </c>
      <c r="AH327" s="173"/>
      <c r="AI327" s="173"/>
      <c r="AJ327" s="173"/>
      <c r="AK327" s="173"/>
      <c r="AL327" s="173"/>
      <c r="AM327" s="173"/>
      <c r="AN327" s="173"/>
      <c r="AO327" s="159">
        <f>_xll.DBRW(pFact,$F$6,AO$3,AO$1,$F$1,$A327,"YTD")</f>
        <v>2.6775524020195007E-9</v>
      </c>
      <c r="AP327" s="159">
        <f>_xll.DBRW(pFact,$F$6,AP$3,AP$1,$F$1,$A327,"YTD")</f>
        <v>-1.3969838619232178E-9</v>
      </c>
      <c r="AQ327" s="159">
        <f>_xll.DBRW(pFact,$F$6,AQ$3,AQ$1,$F$1,$A327,"YTD")</f>
        <v>5.8207660913467407E-10</v>
      </c>
      <c r="AR327" s="159">
        <f>_xll.DBRW(pFact,$F$6,AR$3,AR$1,$F$1,$A327,"YTD")</f>
        <v>-2.3283064365386963E-10</v>
      </c>
      <c r="AS327" s="159">
        <f>_xll.DBRW(pFact,$F$6,AS$3,AS$1,$F$1,$A327,"YTD")</f>
        <v>-4.6566128730773926E-10</v>
      </c>
      <c r="AT327" s="159">
        <f>_xll.DBRW(pFact,$F$6,AT$3,AT$1,$F$1,$A327,"YTD")</f>
        <v>-5.8207660913467407E-10</v>
      </c>
      <c r="AU327" s="159">
        <f>_xll.DBRW(pFact,$F$6,AU$3,AU$1,$F$1,$A327,"YTD")</f>
        <v>-5.5879354476928711E-9</v>
      </c>
      <c r="AV327" s="159">
        <f>_xll.DBRW(pFact,$F$6,AV$3,AV$1,$F$1,$A327,"YTD")</f>
        <v>-9.3132257461547852E-10</v>
      </c>
      <c r="AW327" s="159">
        <f>_xll.DBRW(pFact,$F$6,AW$3,AW$1,$F$1,$A327,"YTD")</f>
        <v>1.6298145055770874E-9</v>
      </c>
      <c r="AX327" s="159">
        <f>_xll.DBRW(pFact,$F$6,AX$3,AX$1,$F$1,$A327,"YTD")</f>
        <v>0</v>
      </c>
      <c r="AY327" s="159">
        <f>_xll.DBRW(pFact,$F$6,AY$3,AY$1,$F$1,$A327,"YTD")</f>
        <v>3.2596290111541748E-9</v>
      </c>
      <c r="AZ327" s="159">
        <f>_xll.DBRW(pFact,$F$6,AZ$3,AZ$1,$F$1,$A327,"YTD")</f>
        <v>-1.0477378964424133E-9</v>
      </c>
      <c r="BA327" s="173"/>
      <c r="BB327" s="119">
        <f t="shared" si="384"/>
        <v>1.862645149230957E-9</v>
      </c>
      <c r="BC327" s="119">
        <f t="shared" si="385"/>
        <v>-1.280568540096283E-9</v>
      </c>
      <c r="BD327" s="119">
        <f t="shared" si="386"/>
        <v>-4.8894435167312622E-9</v>
      </c>
      <c r="BE327" s="119">
        <f t="shared" si="387"/>
        <v>2.2118911147117615E-9</v>
      </c>
      <c r="BF327" s="166">
        <f t="shared" si="388"/>
        <v>-2.0954757928848267E-9</v>
      </c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5"/>
      <c r="BQ327" s="110"/>
      <c r="BR327" s="110"/>
      <c r="BS327" s="110"/>
      <c r="BT327" s="110"/>
      <c r="BU327" s="110"/>
      <c r="BV327" s="115"/>
      <c r="BW327" s="110"/>
      <c r="BX327" s="110"/>
      <c r="BY327" s="110"/>
      <c r="BZ327" s="110"/>
      <c r="CA327" s="110"/>
      <c r="CB327" s="110"/>
      <c r="CC327" s="110"/>
      <c r="CD327" s="110"/>
      <c r="CI327"/>
    </row>
    <row r="328" spans="1:87" outlineLevel="1" x14ac:dyDescent="0.3">
      <c r="A328" s="17" t="s">
        <v>437</v>
      </c>
      <c r="B328" s="23" t="str">
        <f t="shared" si="391"/>
        <v>Wings</v>
      </c>
      <c r="C328"/>
      <c r="E328" s="17">
        <v>319</v>
      </c>
      <c r="F328" s="57" t="s">
        <v>402</v>
      </c>
      <c r="G328" s="173">
        <f>_xll.DBRW(pFact,$F$6,G$3,G$1,$F$1,$A328,"YTD")</f>
        <v>0</v>
      </c>
      <c r="H328" s="173">
        <f>_xll.DBRW(pFact,$F$6,H$3,H$1,$F$1,$A328,"YTD")</f>
        <v>0</v>
      </c>
      <c r="I328" s="173">
        <f>_xll.DBRW(pFact,$F$6,I$3,I$1,$F$1,$A328,"YTD")</f>
        <v>0</v>
      </c>
      <c r="J328" s="173"/>
      <c r="K328" s="157">
        <f>_xll.DBRW(pFact,$F$6,K$3,K$1,$F$1,$A328,"YTD")</f>
        <v>0</v>
      </c>
      <c r="L328" s="173"/>
      <c r="M328" s="173">
        <f>_xll.DBRW(pFact,$F$6,M$3,M$1,$F$1,$A328,"YTD")</f>
        <v>0</v>
      </c>
      <c r="N328" s="173"/>
      <c r="O328" s="173"/>
      <c r="P328" s="173">
        <f t="shared" si="389"/>
        <v>0</v>
      </c>
      <c r="Q328" s="173"/>
      <c r="R328" s="173">
        <f t="shared" si="390"/>
        <v>0</v>
      </c>
      <c r="S328" s="173"/>
      <c r="T328" s="173"/>
      <c r="U328" s="173"/>
      <c r="V328" s="159">
        <f>_xll.DBRW(pFact,$F$6,V$3,V$1,$F$1,$A328,"YTD")</f>
        <v>0</v>
      </c>
      <c r="W328" s="159">
        <f>_xll.DBRW(pFact,$F$6,W$3,W$1,$F$1,$A328,"YTD")</f>
        <v>0</v>
      </c>
      <c r="X328" s="159">
        <f>_xll.DBRW(pFact,$F$6,X$3,X$1,$F$1,$A328,"YTD")</f>
        <v>0</v>
      </c>
      <c r="Y328" s="159">
        <f>_xll.DBRW(pFact,$F$6,Y$3,Y$1,$F$1,$A328,"YTD")</f>
        <v>0</v>
      </c>
      <c r="Z328" s="159">
        <f>_xll.DBRW(pFact,$F$6,Z$3,Z$1,$F$1,$A328,"YTD")</f>
        <v>0</v>
      </c>
      <c r="AA328" s="159">
        <f>_xll.DBRW(pFact,$F$6,AA$3,AA$1,$F$1,$A328,"YTD")</f>
        <v>0</v>
      </c>
      <c r="AB328" s="159">
        <f>_xll.DBRW(pFact,$F$6,AB$3,AB$1,$F$1,$A328,"YTD")</f>
        <v>0</v>
      </c>
      <c r="AC328" s="159">
        <f>_xll.DBRW(pFact,$F$6,AC$3,AC$1,$F$1,$A328,"YTD")</f>
        <v>0</v>
      </c>
      <c r="AD328" s="159">
        <f>_xll.DBRW(pFact,$F$6,AD$3,AD$1,$F$1,$A328,"YTD")</f>
        <v>0</v>
      </c>
      <c r="AE328" s="159">
        <f>_xll.DBRW(pFact,$F$6,AE$3,AE$1,$F$1,$A328,"YTD")</f>
        <v>0</v>
      </c>
      <c r="AF328" s="159">
        <f>_xll.DBRW(pFact,$F$6,AF$3,AF$1,$F$1,$A328,"YTD")</f>
        <v>0</v>
      </c>
      <c r="AG328" s="159">
        <f>_xll.DBRW(pFact,$F$6,AG$3,AG$1,$F$1,$A328,"YTD")</f>
        <v>0</v>
      </c>
      <c r="AH328" s="173"/>
      <c r="AI328" s="173"/>
      <c r="AJ328" s="173"/>
      <c r="AK328" s="173"/>
      <c r="AL328" s="173"/>
      <c r="AM328" s="173"/>
      <c r="AN328" s="173"/>
      <c r="AO328" s="159">
        <f>_xll.DBRW(pFact,$F$6,AO$3,AO$1,$F$1,$A328,"YTD")</f>
        <v>0</v>
      </c>
      <c r="AP328" s="159">
        <f>_xll.DBRW(pFact,$F$6,AP$3,AP$1,$F$1,$A328,"YTD")</f>
        <v>0</v>
      </c>
      <c r="AQ328" s="159">
        <f>_xll.DBRW(pFact,$F$6,AQ$3,AQ$1,$F$1,$A328,"YTD")</f>
        <v>0</v>
      </c>
      <c r="AR328" s="159">
        <f>_xll.DBRW(pFact,$F$6,AR$3,AR$1,$F$1,$A328,"YTD")</f>
        <v>0</v>
      </c>
      <c r="AS328" s="159">
        <f>_xll.DBRW(pFact,$F$6,AS$3,AS$1,$F$1,$A328,"YTD")</f>
        <v>0</v>
      </c>
      <c r="AT328" s="159">
        <f>_xll.DBRW(pFact,$F$6,AT$3,AT$1,$F$1,$A328,"YTD")</f>
        <v>0</v>
      </c>
      <c r="AU328" s="159">
        <f>_xll.DBRW(pFact,$F$6,AU$3,AU$1,$F$1,$A328,"YTD")</f>
        <v>0</v>
      </c>
      <c r="AV328" s="159">
        <f>_xll.DBRW(pFact,$F$6,AV$3,AV$1,$F$1,$A328,"YTD")</f>
        <v>0</v>
      </c>
      <c r="AW328" s="159">
        <f>_xll.DBRW(pFact,$F$6,AW$3,AW$1,$F$1,$A328,"YTD")</f>
        <v>0</v>
      </c>
      <c r="AX328" s="159">
        <f>_xll.DBRW(pFact,$F$6,AX$3,AX$1,$F$1,$A328,"YTD")</f>
        <v>0</v>
      </c>
      <c r="AY328" s="159">
        <f>_xll.DBRW(pFact,$F$6,AY$3,AY$1,$F$1,$A328,"YTD")</f>
        <v>0</v>
      </c>
      <c r="AZ328" s="159">
        <f>_xll.DBRW(pFact,$F$6,AZ$3,AZ$1,$F$1,$A328,"YTD")</f>
        <v>0</v>
      </c>
      <c r="BA328" s="173"/>
      <c r="BB328" s="119">
        <f t="shared" si="384"/>
        <v>0</v>
      </c>
      <c r="BC328" s="119">
        <f t="shared" si="385"/>
        <v>0</v>
      </c>
      <c r="BD328" s="119">
        <f t="shared" si="386"/>
        <v>0</v>
      </c>
      <c r="BE328" s="119">
        <f t="shared" si="387"/>
        <v>0</v>
      </c>
      <c r="BF328" s="166">
        <f t="shared" si="388"/>
        <v>0</v>
      </c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5"/>
      <c r="BQ328" s="110"/>
      <c r="BR328" s="110"/>
      <c r="BS328" s="110"/>
      <c r="BT328" s="110"/>
      <c r="BU328" s="110"/>
      <c r="BV328" s="115"/>
      <c r="BW328" s="110"/>
      <c r="BX328" s="110"/>
      <c r="BY328" s="110"/>
      <c r="BZ328" s="110"/>
      <c r="CA328" s="110"/>
      <c r="CB328" s="110"/>
      <c r="CC328" s="110"/>
      <c r="CD328" s="110"/>
      <c r="CI328"/>
    </row>
    <row r="329" spans="1:87" x14ac:dyDescent="0.3">
      <c r="A329" s="17" t="s">
        <v>438</v>
      </c>
      <c r="B329" s="23" t="str">
        <f t="shared" si="391"/>
        <v>Wings</v>
      </c>
      <c r="C329"/>
      <c r="E329" s="17">
        <v>320</v>
      </c>
      <c r="F329" t="s">
        <v>439</v>
      </c>
      <c r="G329" s="115">
        <f>_xll.DBRW(pFact,$F$6,G$3,G$1,$F$1,$A329,"YTD")</f>
        <v>109582.85306650001</v>
      </c>
      <c r="H329" s="115">
        <f>_xll.DBRW(pFact,$F$6,H$3,H$1,$F$1,$A329,"YTD")</f>
        <v>126481.38098853</v>
      </c>
      <c r="I329" s="115">
        <f>_xll.DBRW(pFact,$F$6,I$3,I$1,$F$1,$A329,"YTD")</f>
        <v>106564.57206404</v>
      </c>
      <c r="J329" s="115"/>
      <c r="K329" s="113">
        <f>_xll.DBRW(pFact,$F$6,K$3,K$1,$F$1,$A329,"YTD")</f>
        <v>107963.21144554</v>
      </c>
      <c r="L329" s="115"/>
      <c r="M329" s="115">
        <f>_xll.DBRW(pFact,$F$6,M$3,M$1,$F$1,$A329,"YTD")</f>
        <v>109249.77084364998</v>
      </c>
      <c r="N329" s="115"/>
      <c r="O329" s="115"/>
      <c r="P329" s="115">
        <f t="shared" si="389"/>
        <v>107963.21144554</v>
      </c>
      <c r="Q329" s="115"/>
      <c r="R329" s="115">
        <f t="shared" si="390"/>
        <v>109249.77084364998</v>
      </c>
      <c r="S329" s="115"/>
      <c r="T329" s="115"/>
      <c r="U329" s="115"/>
      <c r="V329" s="116">
        <f>_xll.DBRW(pFact,$F$6,V$3,V$1,$F$1,$A329,"YTD")</f>
        <v>106564.57206404</v>
      </c>
      <c r="W329" s="116">
        <f>_xll.DBRW(pFact,$F$6,W$3,W$1,$F$1,$A329,"YTD")</f>
        <v>107963.21144554</v>
      </c>
      <c r="X329" s="116">
        <f>_xll.DBRW(pFact,$F$6,X$3,X$1,$F$1,$A329,"YTD")</f>
        <v>0</v>
      </c>
      <c r="Y329" s="116">
        <f>_xll.DBRW(pFact,$F$6,Y$3,Y$1,$F$1,$A329,"YTD")</f>
        <v>0</v>
      </c>
      <c r="Z329" s="116">
        <f>_xll.DBRW(pFact,$F$6,Z$3,Z$1,$F$1,$A329,"YTD")</f>
        <v>0</v>
      </c>
      <c r="AA329" s="116">
        <f>_xll.DBRW(pFact,$F$6,AA$3,AA$1,$F$1,$A329,"YTD")</f>
        <v>0</v>
      </c>
      <c r="AB329" s="116">
        <f>_xll.DBRW(pFact,$F$6,AB$3,AB$1,$F$1,$A329,"YTD")</f>
        <v>0</v>
      </c>
      <c r="AC329" s="116">
        <f>_xll.DBRW(pFact,$F$6,AC$3,AC$1,$F$1,$A329,"YTD")</f>
        <v>0</v>
      </c>
      <c r="AD329" s="116">
        <f>_xll.DBRW(pFact,$F$6,AD$3,AD$1,$F$1,$A329,"YTD")</f>
        <v>0</v>
      </c>
      <c r="AE329" s="116">
        <f>_xll.DBRW(pFact,$F$6,AE$3,AE$1,$F$1,$A329,"YTD")</f>
        <v>0</v>
      </c>
      <c r="AF329" s="116">
        <f>_xll.DBRW(pFact,$F$6,AF$3,AF$1,$F$1,$A329,"YTD")</f>
        <v>0</v>
      </c>
      <c r="AG329" s="116">
        <f>_xll.DBRW(pFact,$F$6,AG$3,AG$1,$F$1,$A329,"YTD")</f>
        <v>0</v>
      </c>
      <c r="AH329" s="115"/>
      <c r="AI329" s="115"/>
      <c r="AJ329" s="115"/>
      <c r="AK329" s="115"/>
      <c r="AL329" s="115"/>
      <c r="AM329" s="115"/>
      <c r="AN329" s="115"/>
      <c r="AO329" s="116">
        <f>_xll.DBRW(pFact,$F$6,AO$3,AO$1,$F$1,$A329,"YTD")</f>
        <v>102956.58245437</v>
      </c>
      <c r="AP329" s="116">
        <f>_xll.DBRW(pFact,$F$6,AP$3,AP$1,$F$1,$A329,"YTD")</f>
        <v>109249.77084364998</v>
      </c>
      <c r="AQ329" s="116">
        <f>_xll.DBRW(pFact,$F$6,AQ$3,AQ$1,$F$1,$A329,"YTD")</f>
        <v>109742.21567226</v>
      </c>
      <c r="AR329" s="116">
        <f>_xll.DBRW(pFact,$F$6,AR$3,AR$1,$F$1,$A329,"YTD")</f>
        <v>123102.00218881998</v>
      </c>
      <c r="AS329" s="116">
        <f>_xll.DBRW(pFact,$F$6,AS$3,AS$1,$F$1,$A329,"YTD")</f>
        <v>132412.41322499001</v>
      </c>
      <c r="AT329" s="116">
        <f>_xll.DBRW(pFact,$F$6,AT$3,AT$1,$F$1,$A329,"YTD")</f>
        <v>95068.037039929986</v>
      </c>
      <c r="AU329" s="116">
        <f>_xll.DBRW(pFact,$F$6,AU$3,AU$1,$F$1,$A329,"YTD")</f>
        <v>85933.965762170017</v>
      </c>
      <c r="AV329" s="116">
        <f>_xll.DBRW(pFact,$F$6,AV$3,AV$1,$F$1,$A329,"YTD")</f>
        <v>86020.995030149992</v>
      </c>
      <c r="AW329" s="116">
        <f>_xll.DBRW(pFact,$F$6,AW$3,AW$1,$F$1,$A329,"YTD")</f>
        <v>116403.15831522</v>
      </c>
      <c r="AX329" s="116">
        <f>_xll.DBRW(pFact,$F$6,AX$3,AX$1,$F$1,$A329,"YTD")</f>
        <v>69159.179712960002</v>
      </c>
      <c r="AY329" s="116">
        <f>_xll.DBRW(pFact,$F$6,AY$3,AY$1,$F$1,$A329,"YTD")</f>
        <v>109582.85306650001</v>
      </c>
      <c r="AZ329" s="116">
        <f>_xll.DBRW(pFact,$F$6,AZ$3,AZ$1,$F$1,$A329,"YTD")</f>
        <v>126481.38098853</v>
      </c>
      <c r="BA329" s="115"/>
      <c r="BB329" s="109">
        <f t="shared" si="384"/>
        <v>321948.56897028</v>
      </c>
      <c r="BC329" s="109">
        <f t="shared" si="385"/>
        <v>350582.45245374</v>
      </c>
      <c r="BD329" s="109">
        <f t="shared" si="386"/>
        <v>288358.11910754</v>
      </c>
      <c r="BE329" s="109">
        <f t="shared" si="387"/>
        <v>305223.41376799002</v>
      </c>
      <c r="BF329" s="118">
        <f t="shared" si="388"/>
        <v>1266112.5542995499</v>
      </c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5"/>
      <c r="BQ329" s="110"/>
      <c r="BR329" s="110"/>
      <c r="BS329" s="110"/>
      <c r="BT329" s="110"/>
      <c r="BU329" s="110"/>
      <c r="BV329" s="115"/>
      <c r="BW329" s="110"/>
      <c r="BX329" s="110"/>
      <c r="BY329" s="110"/>
      <c r="BZ329" s="110"/>
      <c r="CA329" s="110"/>
      <c r="CB329" s="110"/>
      <c r="CC329" s="110"/>
      <c r="CD329" s="110"/>
      <c r="CI329"/>
    </row>
    <row r="330" spans="1:87" x14ac:dyDescent="0.3">
      <c r="A330" s="17" t="s">
        <v>440</v>
      </c>
      <c r="B330" s="23" t="str">
        <f t="shared" si="391"/>
        <v>Wings</v>
      </c>
      <c r="C330"/>
      <c r="E330" s="17">
        <v>321</v>
      </c>
      <c r="F330" t="s">
        <v>441</v>
      </c>
      <c r="G330" s="115">
        <f>(G331+G332)</f>
        <v>372451.54304036999</v>
      </c>
      <c r="H330" s="115">
        <f>(H331+H332)</f>
        <v>277764.58993988001</v>
      </c>
      <c r="I330" s="115">
        <f>(I331+I332)</f>
        <v>402022.97915422003</v>
      </c>
      <c r="J330" s="115"/>
      <c r="K330" s="167">
        <f>(K331+K332)</f>
        <v>406878.31153923</v>
      </c>
      <c r="L330" s="115"/>
      <c r="M330" s="115">
        <f>(M331+M332)</f>
        <v>359275.80242252996</v>
      </c>
      <c r="N330" s="115"/>
      <c r="O330" s="115"/>
      <c r="P330" s="115">
        <f t="shared" si="389"/>
        <v>406878.31153923</v>
      </c>
      <c r="Q330" s="115"/>
      <c r="R330" s="115">
        <f t="shared" si="390"/>
        <v>359275.80242252996</v>
      </c>
      <c r="S330" s="115"/>
      <c r="T330" s="115"/>
      <c r="U330" s="115"/>
      <c r="V330" s="168">
        <f t="shared" ref="V330:AG330" si="392">(V331+V332)</f>
        <v>402022.97915422003</v>
      </c>
      <c r="W330" s="168">
        <f t="shared" si="392"/>
        <v>406878.31153923</v>
      </c>
      <c r="X330" s="168">
        <f t="shared" si="392"/>
        <v>0</v>
      </c>
      <c r="Y330" s="168">
        <f t="shared" si="392"/>
        <v>0</v>
      </c>
      <c r="Z330" s="168">
        <f t="shared" si="392"/>
        <v>0</v>
      </c>
      <c r="AA330" s="168">
        <f t="shared" si="392"/>
        <v>0</v>
      </c>
      <c r="AB330" s="168">
        <f t="shared" si="392"/>
        <v>0</v>
      </c>
      <c r="AC330" s="168">
        <f t="shared" si="392"/>
        <v>0</v>
      </c>
      <c r="AD330" s="168">
        <f t="shared" si="392"/>
        <v>0</v>
      </c>
      <c r="AE330" s="168">
        <f t="shared" si="392"/>
        <v>0</v>
      </c>
      <c r="AF330" s="168">
        <f t="shared" si="392"/>
        <v>0</v>
      </c>
      <c r="AG330" s="168">
        <f t="shared" si="392"/>
        <v>0</v>
      </c>
      <c r="AH330" s="115"/>
      <c r="AI330" s="115"/>
      <c r="AJ330" s="115"/>
      <c r="AK330" s="115"/>
      <c r="AL330" s="115"/>
      <c r="AM330" s="115"/>
      <c r="AN330" s="115"/>
      <c r="AO330" s="168">
        <f t="shared" ref="AO330:AZ330" si="393">(AO331+AO332)</f>
        <v>277893.33863980998</v>
      </c>
      <c r="AP330" s="168">
        <f t="shared" si="393"/>
        <v>359275.80242252996</v>
      </c>
      <c r="AQ330" s="168">
        <f t="shared" si="393"/>
        <v>324724.39050134999</v>
      </c>
      <c r="AR330" s="168">
        <f t="shared" si="393"/>
        <v>358679.52607791999</v>
      </c>
      <c r="AS330" s="168">
        <f t="shared" si="393"/>
        <v>341667.76414157002</v>
      </c>
      <c r="AT330" s="168">
        <f t="shared" si="393"/>
        <v>345508.94344419998</v>
      </c>
      <c r="AU330" s="168">
        <f t="shared" si="393"/>
        <v>380488.12193367007</v>
      </c>
      <c r="AV330" s="168">
        <f t="shared" si="393"/>
        <v>361161.20595492999</v>
      </c>
      <c r="AW330" s="168">
        <f t="shared" si="393"/>
        <v>349955.47957377997</v>
      </c>
      <c r="AX330" s="168">
        <f t="shared" si="393"/>
        <v>397201.92378352</v>
      </c>
      <c r="AY330" s="168">
        <f t="shared" si="393"/>
        <v>372451.54304036999</v>
      </c>
      <c r="AZ330" s="168">
        <f t="shared" si="393"/>
        <v>277764.58993988001</v>
      </c>
      <c r="BA330" s="115"/>
      <c r="BB330" s="109">
        <f t="shared" si="384"/>
        <v>961893.53156368993</v>
      </c>
      <c r="BC330" s="109">
        <f t="shared" si="385"/>
        <v>1045856.2336636899</v>
      </c>
      <c r="BD330" s="109">
        <f t="shared" si="386"/>
        <v>1091604.80746238</v>
      </c>
      <c r="BE330" s="109">
        <f t="shared" si="387"/>
        <v>1047418.0567637701</v>
      </c>
      <c r="BF330" s="118">
        <f t="shared" si="388"/>
        <v>4146772.6294535296</v>
      </c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5"/>
      <c r="BQ330" s="110"/>
      <c r="BR330" s="110"/>
      <c r="BS330" s="110"/>
      <c r="BT330" s="110"/>
      <c r="BU330" s="110"/>
      <c r="BV330" s="115"/>
      <c r="BW330" s="110"/>
      <c r="BX330" s="110"/>
      <c r="BY330" s="110"/>
      <c r="BZ330" s="110"/>
      <c r="CA330" s="110"/>
      <c r="CB330" s="110"/>
      <c r="CC330" s="110"/>
      <c r="CD330" s="110"/>
      <c r="CI330"/>
    </row>
    <row r="331" spans="1:87" outlineLevel="1" x14ac:dyDescent="0.3">
      <c r="A331" s="17" t="s">
        <v>442</v>
      </c>
      <c r="B331" s="23" t="str">
        <f t="shared" si="391"/>
        <v>Wings</v>
      </c>
      <c r="C331"/>
      <c r="E331" s="17">
        <v>322</v>
      </c>
      <c r="F331" s="57" t="s">
        <v>443</v>
      </c>
      <c r="G331" s="173">
        <f>_xll.DBRW(pFact,$F$6,G$3,G$1,$F$1,$A331,"YTD")</f>
        <v>372451.54304036999</v>
      </c>
      <c r="H331" s="173">
        <f>_xll.DBRW(pFact,$F$6,H$3,H$1,$F$1,$A331,"YTD")</f>
        <v>269764.58993988001</v>
      </c>
      <c r="I331" s="173">
        <f>_xll.DBRW(pFact,$F$6,I$3,I$1,$F$1,$A331,"YTD")</f>
        <v>402022.97915422003</v>
      </c>
      <c r="J331" s="173"/>
      <c r="K331" s="157">
        <f>_xll.DBRW(pFact,$F$6,K$3,K$1,$F$1,$A331,"YTD")</f>
        <v>406878.31153923</v>
      </c>
      <c r="L331" s="173"/>
      <c r="M331" s="173">
        <f>_xll.DBRW(pFact,$F$6,M$3,M$1,$F$1,$A331,"YTD")</f>
        <v>359275.80242252996</v>
      </c>
      <c r="N331" s="173"/>
      <c r="O331" s="173"/>
      <c r="P331" s="173">
        <f t="shared" si="389"/>
        <v>406878.31153923</v>
      </c>
      <c r="Q331" s="173"/>
      <c r="R331" s="173">
        <f t="shared" si="390"/>
        <v>359275.80242252996</v>
      </c>
      <c r="S331" s="173"/>
      <c r="T331" s="173"/>
      <c r="U331" s="173"/>
      <c r="V331" s="159">
        <f>_xll.DBRW(pFact,$F$6,V$3,V$1,$F$1,$A331,"YTD")</f>
        <v>402022.97915422003</v>
      </c>
      <c r="W331" s="159">
        <f>_xll.DBRW(pFact,$F$6,W$3,W$1,$F$1,$A331,"YTD")</f>
        <v>406878.31153923</v>
      </c>
      <c r="X331" s="159">
        <f>_xll.DBRW(pFact,$F$6,X$3,X$1,$F$1,$A331,"YTD")</f>
        <v>0</v>
      </c>
      <c r="Y331" s="159">
        <f>_xll.DBRW(pFact,$F$6,Y$3,Y$1,$F$1,$A331,"YTD")</f>
        <v>0</v>
      </c>
      <c r="Z331" s="159">
        <f>_xll.DBRW(pFact,$F$6,Z$3,Z$1,$F$1,$A331,"YTD")</f>
        <v>0</v>
      </c>
      <c r="AA331" s="159">
        <f>_xll.DBRW(pFact,$F$6,AA$3,AA$1,$F$1,$A331,"YTD")</f>
        <v>0</v>
      </c>
      <c r="AB331" s="159">
        <f>_xll.DBRW(pFact,$F$6,AB$3,AB$1,$F$1,$A331,"YTD")</f>
        <v>0</v>
      </c>
      <c r="AC331" s="159">
        <f>_xll.DBRW(pFact,$F$6,AC$3,AC$1,$F$1,$A331,"YTD")</f>
        <v>0</v>
      </c>
      <c r="AD331" s="159">
        <f>_xll.DBRW(pFact,$F$6,AD$3,AD$1,$F$1,$A331,"YTD")</f>
        <v>0</v>
      </c>
      <c r="AE331" s="159">
        <f>_xll.DBRW(pFact,$F$6,AE$3,AE$1,$F$1,$A331,"YTD")</f>
        <v>0</v>
      </c>
      <c r="AF331" s="159">
        <f>_xll.DBRW(pFact,$F$6,AF$3,AF$1,$F$1,$A331,"YTD")</f>
        <v>0</v>
      </c>
      <c r="AG331" s="159">
        <f>_xll.DBRW(pFact,$F$6,AG$3,AG$1,$F$1,$A331,"YTD")</f>
        <v>0</v>
      </c>
      <c r="AH331" s="173"/>
      <c r="AI331" s="173"/>
      <c r="AJ331" s="173"/>
      <c r="AK331" s="173"/>
      <c r="AL331" s="173"/>
      <c r="AM331" s="173"/>
      <c r="AN331" s="173"/>
      <c r="AO331" s="159">
        <f>_xll.DBRW(pFact,$F$6,AO$3,AO$1,$F$1,$A331,"YTD")</f>
        <v>277893.33863980998</v>
      </c>
      <c r="AP331" s="159">
        <f>_xll.DBRW(pFact,$F$6,AP$3,AP$1,$F$1,$A331,"YTD")</f>
        <v>359275.80242252996</v>
      </c>
      <c r="AQ331" s="159">
        <f>_xll.DBRW(pFact,$F$6,AQ$3,AQ$1,$F$1,$A331,"YTD")</f>
        <v>324724.39050134999</v>
      </c>
      <c r="AR331" s="159">
        <f>_xll.DBRW(pFact,$F$6,AR$3,AR$1,$F$1,$A331,"YTD")</f>
        <v>358679.52607791999</v>
      </c>
      <c r="AS331" s="159">
        <f>_xll.DBRW(pFact,$F$6,AS$3,AS$1,$F$1,$A331,"YTD")</f>
        <v>341667.76414157002</v>
      </c>
      <c r="AT331" s="159">
        <f>_xll.DBRW(pFact,$F$6,AT$3,AT$1,$F$1,$A331,"YTD")</f>
        <v>345508.94344419998</v>
      </c>
      <c r="AU331" s="159">
        <f>_xll.DBRW(pFact,$F$6,AU$3,AU$1,$F$1,$A331,"YTD")</f>
        <v>380488.12193367007</v>
      </c>
      <c r="AV331" s="159">
        <f>_xll.DBRW(pFact,$F$6,AV$3,AV$1,$F$1,$A331,"YTD")</f>
        <v>361161.20595492999</v>
      </c>
      <c r="AW331" s="159">
        <f>_xll.DBRW(pFact,$F$6,AW$3,AW$1,$F$1,$A331,"YTD")</f>
        <v>349955.47957377997</v>
      </c>
      <c r="AX331" s="159">
        <f>_xll.DBRW(pFact,$F$6,AX$3,AX$1,$F$1,$A331,"YTD")</f>
        <v>397201.92378352</v>
      </c>
      <c r="AY331" s="159">
        <f>_xll.DBRW(pFact,$F$6,AY$3,AY$1,$F$1,$A331,"YTD")</f>
        <v>372451.54304036999</v>
      </c>
      <c r="AZ331" s="159">
        <f>_xll.DBRW(pFact,$F$6,AZ$3,AZ$1,$F$1,$A331,"YTD")</f>
        <v>269764.58993988001</v>
      </c>
      <c r="BA331" s="173"/>
      <c r="BB331" s="119">
        <f t="shared" si="384"/>
        <v>961893.53156368993</v>
      </c>
      <c r="BC331" s="119">
        <f t="shared" si="385"/>
        <v>1045856.2336636899</v>
      </c>
      <c r="BD331" s="119">
        <f t="shared" si="386"/>
        <v>1091604.80746238</v>
      </c>
      <c r="BE331" s="119">
        <f t="shared" si="387"/>
        <v>1039418.0567637701</v>
      </c>
      <c r="BF331" s="166">
        <f t="shared" si="388"/>
        <v>4138772.6294535296</v>
      </c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5"/>
      <c r="BQ331" s="110"/>
      <c r="BR331" s="110"/>
      <c r="BS331" s="110"/>
      <c r="BT331" s="110"/>
      <c r="BU331" s="110"/>
      <c r="BV331" s="115"/>
      <c r="BW331" s="110"/>
      <c r="BX331" s="110"/>
      <c r="BY331" s="110"/>
      <c r="BZ331" s="110"/>
      <c r="CA331" s="110"/>
      <c r="CB331" s="110"/>
      <c r="CC331" s="110"/>
      <c r="CD331" s="110"/>
      <c r="CI331"/>
    </row>
    <row r="332" spans="1:87" outlineLevel="1" x14ac:dyDescent="0.3">
      <c r="A332" s="17" t="s">
        <v>444</v>
      </c>
      <c r="B332" s="23" t="str">
        <f t="shared" si="391"/>
        <v>Wings</v>
      </c>
      <c r="C332"/>
      <c r="E332" s="17">
        <v>323</v>
      </c>
      <c r="F332" s="57" t="s">
        <v>445</v>
      </c>
      <c r="G332" s="173">
        <f>_xll.DBRW(pFact,$F$6,G$3,G$1,$F$1,$A332,"YTD")</f>
        <v>0</v>
      </c>
      <c r="H332" s="173">
        <f>_xll.DBRW(pFact,$F$6,H$3,H$1,$F$1,$A332,"YTD")</f>
        <v>8000</v>
      </c>
      <c r="I332" s="173">
        <f>_xll.DBRW(pFact,$F$6,I$3,I$1,$F$1,$A332,"YTD")</f>
        <v>0</v>
      </c>
      <c r="J332" s="173"/>
      <c r="K332" s="157">
        <f>_xll.DBRW(pFact,$F$6,K$3,K$1,$F$1,$A332,"YTD")</f>
        <v>0</v>
      </c>
      <c r="L332" s="173"/>
      <c r="M332" s="173">
        <f>_xll.DBRW(pFact,$F$6,M$3,M$1,$F$1,$A332,"YTD")</f>
        <v>0</v>
      </c>
      <c r="N332" s="173"/>
      <c r="O332" s="173"/>
      <c r="P332" s="173">
        <f t="shared" si="389"/>
        <v>0</v>
      </c>
      <c r="Q332" s="173"/>
      <c r="R332" s="173">
        <f t="shared" si="390"/>
        <v>0</v>
      </c>
      <c r="S332" s="173"/>
      <c r="T332" s="173"/>
      <c r="U332" s="173"/>
      <c r="V332" s="159">
        <f>_xll.DBRW(pFact,$F$6,V$3,V$1,$F$1,$A332,"YTD")</f>
        <v>0</v>
      </c>
      <c r="W332" s="159">
        <f>_xll.DBRW(pFact,$F$6,W$3,W$1,$F$1,$A332,"YTD")</f>
        <v>0</v>
      </c>
      <c r="X332" s="159">
        <f>_xll.DBRW(pFact,$F$6,X$3,X$1,$F$1,$A332,"YTD")</f>
        <v>0</v>
      </c>
      <c r="Y332" s="159">
        <f>_xll.DBRW(pFact,$F$6,Y$3,Y$1,$F$1,$A332,"YTD")</f>
        <v>0</v>
      </c>
      <c r="Z332" s="159">
        <f>_xll.DBRW(pFact,$F$6,Z$3,Z$1,$F$1,$A332,"YTD")</f>
        <v>0</v>
      </c>
      <c r="AA332" s="159">
        <f>_xll.DBRW(pFact,$F$6,AA$3,AA$1,$F$1,$A332,"YTD")</f>
        <v>0</v>
      </c>
      <c r="AB332" s="159">
        <f>_xll.DBRW(pFact,$F$6,AB$3,AB$1,$F$1,$A332,"YTD")</f>
        <v>0</v>
      </c>
      <c r="AC332" s="159">
        <f>_xll.DBRW(pFact,$F$6,AC$3,AC$1,$F$1,$A332,"YTD")</f>
        <v>0</v>
      </c>
      <c r="AD332" s="159">
        <f>_xll.DBRW(pFact,$F$6,AD$3,AD$1,$F$1,$A332,"YTD")</f>
        <v>0</v>
      </c>
      <c r="AE332" s="159">
        <f>_xll.DBRW(pFact,$F$6,AE$3,AE$1,$F$1,$A332,"YTD")</f>
        <v>0</v>
      </c>
      <c r="AF332" s="159">
        <f>_xll.DBRW(pFact,$F$6,AF$3,AF$1,$F$1,$A332,"YTD")</f>
        <v>0</v>
      </c>
      <c r="AG332" s="159">
        <f>_xll.DBRW(pFact,$F$6,AG$3,AG$1,$F$1,$A332,"YTD")</f>
        <v>0</v>
      </c>
      <c r="AH332" s="173"/>
      <c r="AI332" s="173"/>
      <c r="AJ332" s="173"/>
      <c r="AK332" s="173"/>
      <c r="AL332" s="173"/>
      <c r="AM332" s="173"/>
      <c r="AN332" s="173"/>
      <c r="AO332" s="159">
        <f>_xll.DBRW(pFact,$F$6,AO$3,AO$1,$F$1,$A332,"YTD")</f>
        <v>0</v>
      </c>
      <c r="AP332" s="159">
        <f>_xll.DBRW(pFact,$F$6,AP$3,AP$1,$F$1,$A332,"YTD")</f>
        <v>0</v>
      </c>
      <c r="AQ332" s="159">
        <f>_xll.DBRW(pFact,$F$6,AQ$3,AQ$1,$F$1,$A332,"YTD")</f>
        <v>0</v>
      </c>
      <c r="AR332" s="159">
        <f>_xll.DBRW(pFact,$F$6,AR$3,AR$1,$F$1,$A332,"YTD")</f>
        <v>0</v>
      </c>
      <c r="AS332" s="159">
        <f>_xll.DBRW(pFact,$F$6,AS$3,AS$1,$F$1,$A332,"YTD")</f>
        <v>0</v>
      </c>
      <c r="AT332" s="159">
        <f>_xll.DBRW(pFact,$F$6,AT$3,AT$1,$F$1,$A332,"YTD")</f>
        <v>0</v>
      </c>
      <c r="AU332" s="159">
        <f>_xll.DBRW(pFact,$F$6,AU$3,AU$1,$F$1,$A332,"YTD")</f>
        <v>0</v>
      </c>
      <c r="AV332" s="159">
        <f>_xll.DBRW(pFact,$F$6,AV$3,AV$1,$F$1,$A332,"YTD")</f>
        <v>0</v>
      </c>
      <c r="AW332" s="159">
        <f>_xll.DBRW(pFact,$F$6,AW$3,AW$1,$F$1,$A332,"YTD")</f>
        <v>0</v>
      </c>
      <c r="AX332" s="159">
        <f>_xll.DBRW(pFact,$F$6,AX$3,AX$1,$F$1,$A332,"YTD")</f>
        <v>0</v>
      </c>
      <c r="AY332" s="159">
        <f>_xll.DBRW(pFact,$F$6,AY$3,AY$1,$F$1,$A332,"YTD")</f>
        <v>0</v>
      </c>
      <c r="AZ332" s="159">
        <f>_xll.DBRW(pFact,$F$6,AZ$3,AZ$1,$F$1,$A332,"YTD")</f>
        <v>8000</v>
      </c>
      <c r="BA332" s="173"/>
      <c r="BB332" s="119">
        <f t="shared" si="384"/>
        <v>0</v>
      </c>
      <c r="BC332" s="119">
        <f t="shared" si="385"/>
        <v>0</v>
      </c>
      <c r="BD332" s="119">
        <f t="shared" si="386"/>
        <v>0</v>
      </c>
      <c r="BE332" s="119">
        <f t="shared" si="387"/>
        <v>8000</v>
      </c>
      <c r="BF332" s="166">
        <f t="shared" si="388"/>
        <v>8000</v>
      </c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5"/>
      <c r="BQ332" s="110"/>
      <c r="BR332" s="110"/>
      <c r="BS332" s="110"/>
      <c r="BT332" s="110"/>
      <c r="BU332" s="110"/>
      <c r="BV332" s="115"/>
      <c r="BW332" s="110"/>
      <c r="BX332" s="110"/>
      <c r="BY332" s="110"/>
      <c r="BZ332" s="110"/>
      <c r="CA332" s="110"/>
      <c r="CB332" s="110"/>
      <c r="CC332" s="110"/>
      <c r="CD332" s="110"/>
      <c r="CI332"/>
    </row>
    <row r="333" spans="1:87" x14ac:dyDescent="0.3">
      <c r="A333" s="17" t="s">
        <v>446</v>
      </c>
      <c r="B333" s="23" t="str">
        <f t="shared" si="391"/>
        <v>Wings</v>
      </c>
      <c r="C333"/>
      <c r="E333" s="17">
        <v>324</v>
      </c>
      <c r="F333" t="s">
        <v>447</v>
      </c>
      <c r="G333" s="115">
        <f>_xll.DBRW(pFact,$F$6,G$3,G$1,$F$1,$A333,"YTD")</f>
        <v>405156.28361352021</v>
      </c>
      <c r="H333" s="115">
        <f>_xll.DBRW(pFact,$F$6,H$3,H$1,$F$1,$A333,"YTD")</f>
        <v>309330.6838855102</v>
      </c>
      <c r="I333" s="115">
        <f>_xll.DBRW(pFact,$F$6,I$3,I$1,$F$1,$A333,"YTD")</f>
        <v>371515.45392415003</v>
      </c>
      <c r="J333" s="115"/>
      <c r="K333" s="113">
        <f>_xll.DBRW(pFact,$F$6,K$3,K$1,$F$1,$A333,"YTD")</f>
        <v>328631.08897623001</v>
      </c>
      <c r="L333" s="115"/>
      <c r="M333" s="115">
        <f>_xll.DBRW(pFact,$F$6,M$3,M$1,$F$1,$A333,"YTD")</f>
        <v>235423.8009161785</v>
      </c>
      <c r="N333" s="115"/>
      <c r="O333" s="115"/>
      <c r="P333" s="115">
        <f t="shared" si="389"/>
        <v>328631.08897623001</v>
      </c>
      <c r="Q333" s="115"/>
      <c r="R333" s="115">
        <f t="shared" si="390"/>
        <v>235423.8009161785</v>
      </c>
      <c r="S333" s="115"/>
      <c r="T333" s="115"/>
      <c r="U333" s="115"/>
      <c r="V333" s="116">
        <f>_xll.DBRW(pFact,$F$6,V$3,V$1,$F$1,$A333,"YTD")</f>
        <v>371515.45392415003</v>
      </c>
      <c r="W333" s="116">
        <f>_xll.DBRW(pFact,$F$6,W$3,W$1,$F$1,$A333,"YTD")</f>
        <v>328631.08897623001</v>
      </c>
      <c r="X333" s="116">
        <f>_xll.DBRW(pFact,$F$6,X$3,X$1,$F$1,$A333,"YTD")</f>
        <v>0</v>
      </c>
      <c r="Y333" s="116">
        <f>_xll.DBRW(pFact,$F$6,Y$3,Y$1,$F$1,$A333,"YTD")</f>
        <v>0</v>
      </c>
      <c r="Z333" s="116">
        <f>_xll.DBRW(pFact,$F$6,Z$3,Z$1,$F$1,$A333,"YTD")</f>
        <v>0</v>
      </c>
      <c r="AA333" s="116">
        <f>_xll.DBRW(pFact,$F$6,AA$3,AA$1,$F$1,$A333,"YTD")</f>
        <v>0</v>
      </c>
      <c r="AB333" s="116">
        <f>_xll.DBRW(pFact,$F$6,AB$3,AB$1,$F$1,$A333,"YTD")</f>
        <v>0</v>
      </c>
      <c r="AC333" s="116">
        <f>_xll.DBRW(pFact,$F$6,AC$3,AC$1,$F$1,$A333,"YTD")</f>
        <v>0</v>
      </c>
      <c r="AD333" s="116">
        <f>_xll.DBRW(pFact,$F$6,AD$3,AD$1,$F$1,$A333,"YTD")</f>
        <v>0</v>
      </c>
      <c r="AE333" s="116">
        <f>_xll.DBRW(pFact,$F$6,AE$3,AE$1,$F$1,$A333,"YTD")</f>
        <v>0</v>
      </c>
      <c r="AF333" s="116">
        <f>_xll.DBRW(pFact,$F$6,AF$3,AF$1,$F$1,$A333,"YTD")</f>
        <v>0</v>
      </c>
      <c r="AG333" s="116">
        <f>_xll.DBRW(pFact,$F$6,AG$3,AG$1,$F$1,$A333,"YTD")</f>
        <v>0</v>
      </c>
      <c r="AH333" s="115"/>
      <c r="AI333" s="115"/>
      <c r="AJ333" s="115"/>
      <c r="AK333" s="115"/>
      <c r="AL333" s="115"/>
      <c r="AM333" s="115"/>
      <c r="AN333" s="115"/>
      <c r="AO333" s="116">
        <f>_xll.DBRW(pFact,$F$6,AO$3,AO$1,$F$1,$A333,"YTD")</f>
        <v>199574.41956671022</v>
      </c>
      <c r="AP333" s="116">
        <f>_xll.DBRW(pFact,$F$6,AP$3,AP$1,$F$1,$A333,"YTD")</f>
        <v>235423.8009161785</v>
      </c>
      <c r="AQ333" s="116">
        <f>_xll.DBRW(pFact,$F$6,AQ$3,AQ$1,$F$1,$A333,"YTD")</f>
        <v>247837.90575345012</v>
      </c>
      <c r="AR333" s="116">
        <f>_xll.DBRW(pFact,$F$6,AR$3,AR$1,$F$1,$A333,"YTD")</f>
        <v>246186.88855605025</v>
      </c>
      <c r="AS333" s="116">
        <f>_xll.DBRW(pFact,$F$6,AS$3,AS$1,$F$1,$A333,"YTD")</f>
        <v>266166.12322053016</v>
      </c>
      <c r="AT333" s="116">
        <f>_xll.DBRW(pFact,$F$6,AT$3,AT$1,$F$1,$A333,"YTD")</f>
        <v>211420.4038520701</v>
      </c>
      <c r="AU333" s="116">
        <f>_xll.DBRW(pFact,$F$6,AU$3,AU$1,$F$1,$A333,"YTD")</f>
        <v>245705.37935031019</v>
      </c>
      <c r="AV333" s="116">
        <f>_xll.DBRW(pFact,$F$6,AV$3,AV$1,$F$1,$A333,"YTD")</f>
        <v>271807.39257226989</v>
      </c>
      <c r="AW333" s="116">
        <f>_xll.DBRW(pFact,$F$6,AW$3,AW$1,$F$1,$A333,"YTD")</f>
        <v>379065.09376761975</v>
      </c>
      <c r="AX333" s="116">
        <f>_xll.DBRW(pFact,$F$6,AX$3,AX$1,$F$1,$A333,"YTD")</f>
        <v>417667.99732566031</v>
      </c>
      <c r="AY333" s="116">
        <f>_xll.DBRW(pFact,$F$6,AY$3,AY$1,$F$1,$A333,"YTD")</f>
        <v>405156.28361352021</v>
      </c>
      <c r="AZ333" s="116">
        <f>_xll.DBRW(pFact,$F$6,AZ$3,AZ$1,$F$1,$A333,"YTD")</f>
        <v>309330.6838855102</v>
      </c>
      <c r="BA333" s="115"/>
      <c r="BB333" s="109">
        <f t="shared" si="384"/>
        <v>682836.12623633887</v>
      </c>
      <c r="BC333" s="109">
        <f t="shared" si="385"/>
        <v>723773.41562865046</v>
      </c>
      <c r="BD333" s="109">
        <f t="shared" si="386"/>
        <v>896577.86569019989</v>
      </c>
      <c r="BE333" s="109">
        <f t="shared" si="387"/>
        <v>1132154.9648246907</v>
      </c>
      <c r="BF333" s="118">
        <f t="shared" si="388"/>
        <v>3435342.3723798795</v>
      </c>
      <c r="BG333" s="110"/>
      <c r="BH333" s="110"/>
      <c r="BI333" s="110"/>
      <c r="BJ333" s="110"/>
      <c r="BK333" s="110"/>
      <c r="BL333" s="110"/>
      <c r="BM333" s="110"/>
      <c r="BN333" s="110"/>
      <c r="BO333" s="110"/>
      <c r="BP333" s="115"/>
      <c r="BQ333" s="110"/>
      <c r="BR333" s="110"/>
      <c r="BS333" s="110"/>
      <c r="BT333" s="110"/>
      <c r="BU333" s="110"/>
      <c r="BV333" s="115"/>
      <c r="BW333" s="110"/>
      <c r="BX333" s="110"/>
      <c r="BY333" s="110"/>
      <c r="BZ333" s="110"/>
      <c r="CA333" s="110"/>
      <c r="CB333" s="110"/>
      <c r="CC333" s="110"/>
      <c r="CD333" s="110"/>
      <c r="CI333"/>
    </row>
    <row r="334" spans="1:87" outlineLevel="1" x14ac:dyDescent="0.3">
      <c r="A334" s="17" t="s">
        <v>448</v>
      </c>
      <c r="B334" s="23" t="str">
        <f t="shared" si="391"/>
        <v>Wings</v>
      </c>
      <c r="C334"/>
      <c r="E334" s="17">
        <v>325</v>
      </c>
      <c r="F334" s="57" t="s">
        <v>447</v>
      </c>
      <c r="G334" s="115">
        <f>_xll.DBRW(pFact,$F$6,G$3,G$1,$F$1,$A334,"YTD")</f>
        <v>517106.26278677024</v>
      </c>
      <c r="H334" s="115">
        <f>_xll.DBRW(pFact,$F$6,H$3,H$1,$F$1,$A334,"YTD")</f>
        <v>525825.77019229019</v>
      </c>
      <c r="I334" s="115">
        <f>_xll.DBRW(pFact,$F$6,I$3,I$1,$F$1,$A334,"YTD")</f>
        <v>564011.96529164002</v>
      </c>
      <c r="J334" s="115"/>
      <c r="K334" s="113">
        <f>_xll.DBRW(pFact,$F$6,K$3,K$1,$F$1,$A334,"YTD")</f>
        <v>538928.82946757984</v>
      </c>
      <c r="L334" s="115"/>
      <c r="M334" s="115">
        <f>_xll.DBRW(pFact,$F$6,M$3,M$1,$F$1,$A334,"YTD")</f>
        <v>352670.23578366014</v>
      </c>
      <c r="N334" s="115"/>
      <c r="O334" s="115"/>
      <c r="P334" s="115">
        <f t="shared" si="389"/>
        <v>538928.82946757984</v>
      </c>
      <c r="Q334" s="115"/>
      <c r="R334" s="115">
        <f t="shared" si="390"/>
        <v>352670.23578366014</v>
      </c>
      <c r="S334" s="115"/>
      <c r="T334" s="115"/>
      <c r="U334" s="115"/>
      <c r="V334" s="116">
        <f>_xll.DBRW(pFact,$F$6,V$3,V$1,$F$1,$A334,"YTD")</f>
        <v>564011.96529164002</v>
      </c>
      <c r="W334" s="116">
        <f>_xll.DBRW(pFact,$F$6,W$3,W$1,$F$1,$A334,"YTD")</f>
        <v>538928.82946757984</v>
      </c>
      <c r="X334" s="116">
        <f>_xll.DBRW(pFact,$F$6,X$3,X$1,$F$1,$A334,"YTD")</f>
        <v>0</v>
      </c>
      <c r="Y334" s="116">
        <f>_xll.DBRW(pFact,$F$6,Y$3,Y$1,$F$1,$A334,"YTD")</f>
        <v>0</v>
      </c>
      <c r="Z334" s="116">
        <f>_xll.DBRW(pFact,$F$6,Z$3,Z$1,$F$1,$A334,"YTD")</f>
        <v>0</v>
      </c>
      <c r="AA334" s="116">
        <f>_xll.DBRW(pFact,$F$6,AA$3,AA$1,$F$1,$A334,"YTD")</f>
        <v>0</v>
      </c>
      <c r="AB334" s="116">
        <f>_xll.DBRW(pFact,$F$6,AB$3,AB$1,$F$1,$A334,"YTD")</f>
        <v>0</v>
      </c>
      <c r="AC334" s="116">
        <f>_xll.DBRW(pFact,$F$6,AC$3,AC$1,$F$1,$A334,"YTD")</f>
        <v>0</v>
      </c>
      <c r="AD334" s="116">
        <f>_xll.DBRW(pFact,$F$6,AD$3,AD$1,$F$1,$A334,"YTD")</f>
        <v>0</v>
      </c>
      <c r="AE334" s="116">
        <f>_xll.DBRW(pFact,$F$6,AE$3,AE$1,$F$1,$A334,"YTD")</f>
        <v>0</v>
      </c>
      <c r="AF334" s="116">
        <f>_xll.DBRW(pFact,$F$6,AF$3,AF$1,$F$1,$A334,"YTD")</f>
        <v>0</v>
      </c>
      <c r="AG334" s="116">
        <f>_xll.DBRW(pFact,$F$6,AG$3,AG$1,$F$1,$A334,"YTD")</f>
        <v>0</v>
      </c>
      <c r="AH334" s="115"/>
      <c r="AI334" s="115"/>
      <c r="AJ334" s="115"/>
      <c r="AK334" s="115"/>
      <c r="AL334" s="115"/>
      <c r="AM334" s="115"/>
      <c r="AN334" s="115"/>
      <c r="AO334" s="116">
        <f>_xll.DBRW(pFact,$F$6,AO$3,AO$1,$F$1,$A334,"YTD")</f>
        <v>325481.37372687011</v>
      </c>
      <c r="AP334" s="116">
        <f>_xll.DBRW(pFact,$F$6,AP$3,AP$1,$F$1,$A334,"YTD")</f>
        <v>352670.23578366014</v>
      </c>
      <c r="AQ334" s="116">
        <f>_xll.DBRW(pFact,$F$6,AQ$3,AQ$1,$F$1,$A334,"YTD")</f>
        <v>386692.15798990999</v>
      </c>
      <c r="AR334" s="116">
        <f>_xll.DBRW(pFact,$F$6,AR$3,AR$1,$F$1,$A334,"YTD")</f>
        <v>391903.98229436</v>
      </c>
      <c r="AS334" s="116">
        <f>_xll.DBRW(pFact,$F$6,AS$3,AS$1,$F$1,$A334,"YTD")</f>
        <v>426953.33937536005</v>
      </c>
      <c r="AT334" s="116">
        <f>_xll.DBRW(pFact,$F$6,AT$3,AT$1,$F$1,$A334,"YTD")</f>
        <v>399687.52628938999</v>
      </c>
      <c r="AU334" s="116">
        <f>_xll.DBRW(pFact,$F$6,AU$3,AU$1,$F$1,$A334,"YTD")</f>
        <v>388796.08213620004</v>
      </c>
      <c r="AV334" s="116">
        <f>_xll.DBRW(pFact,$F$6,AV$3,AV$1,$F$1,$A334,"YTD")</f>
        <v>404819.49985844991</v>
      </c>
      <c r="AW334" s="116">
        <f>_xll.DBRW(pFact,$F$6,AW$3,AW$1,$F$1,$A334,"YTD")</f>
        <v>462448.49329868989</v>
      </c>
      <c r="AX334" s="116">
        <f>_xll.DBRW(pFact,$F$6,AX$3,AX$1,$F$1,$A334,"YTD")</f>
        <v>503837.5379200303</v>
      </c>
      <c r="AY334" s="116">
        <f>_xll.DBRW(pFact,$F$6,AY$3,AY$1,$F$1,$A334,"YTD")</f>
        <v>517106.26278677024</v>
      </c>
      <c r="AZ334" s="116">
        <f>_xll.DBRW(pFact,$F$6,AZ$3,AZ$1,$F$1,$A334,"YTD")</f>
        <v>525825.77019229019</v>
      </c>
      <c r="BA334" s="115"/>
      <c r="BB334" s="109">
        <f t="shared" si="384"/>
        <v>1064843.7675004401</v>
      </c>
      <c r="BC334" s="109">
        <f t="shared" si="385"/>
        <v>1218544.84795911</v>
      </c>
      <c r="BD334" s="109">
        <f t="shared" si="386"/>
        <v>1256064.0752933398</v>
      </c>
      <c r="BE334" s="109">
        <f t="shared" si="387"/>
        <v>1546769.5708990907</v>
      </c>
      <c r="BF334" s="118">
        <f t="shared" si="388"/>
        <v>5086222.2616519807</v>
      </c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5"/>
      <c r="BQ334" s="110"/>
      <c r="BR334" s="110"/>
      <c r="BS334" s="110"/>
      <c r="BT334" s="110"/>
      <c r="BU334" s="110"/>
      <c r="BV334" s="115"/>
      <c r="BW334" s="110"/>
      <c r="BX334" s="110"/>
      <c r="BY334" s="110"/>
      <c r="BZ334" s="110"/>
      <c r="CA334" s="110"/>
      <c r="CB334" s="110"/>
      <c r="CC334" s="110"/>
      <c r="CD334" s="110"/>
      <c r="CI334"/>
    </row>
    <row r="335" spans="1:87" outlineLevel="1" x14ac:dyDescent="0.3">
      <c r="A335" s="17" t="s">
        <v>449</v>
      </c>
      <c r="B335" s="23" t="str">
        <f t="shared" si="391"/>
        <v>Wings</v>
      </c>
      <c r="C335"/>
      <c r="E335" s="17">
        <v>326</v>
      </c>
      <c r="F335" s="57" t="s">
        <v>450</v>
      </c>
      <c r="G335" s="115">
        <f>_xll.DBRW(pFact,$F$6,G$3,G$1,$F$1,$A335,"YTD")</f>
        <v>-111949.97917325003</v>
      </c>
      <c r="H335" s="115">
        <f>_xll.DBRW(pFact,$F$6,H$3,H$1,$F$1,$A335,"YTD")</f>
        <v>-216495.08630677999</v>
      </c>
      <c r="I335" s="115">
        <f>_xll.DBRW(pFact,$F$6,I$3,I$1,$F$1,$A335,"YTD")</f>
        <v>-192496.51136748999</v>
      </c>
      <c r="J335" s="115"/>
      <c r="K335" s="113">
        <f>_xll.DBRW(pFact,$F$6,K$3,K$1,$F$1,$A335,"YTD")</f>
        <v>-210297.7404913498</v>
      </c>
      <c r="L335" s="115"/>
      <c r="M335" s="115">
        <f>_xll.DBRW(pFact,$F$6,M$3,M$1,$F$1,$A335,"YTD")</f>
        <v>-117246.43486748164</v>
      </c>
      <c r="N335" s="115"/>
      <c r="O335" s="115"/>
      <c r="P335" s="115">
        <f t="shared" si="389"/>
        <v>-210297.7404913498</v>
      </c>
      <c r="Q335" s="115"/>
      <c r="R335" s="115">
        <f t="shared" si="390"/>
        <v>-117246.43486748164</v>
      </c>
      <c r="S335" s="115"/>
      <c r="T335" s="115"/>
      <c r="U335" s="115"/>
      <c r="V335" s="116">
        <f>_xll.DBRW(pFact,$F$6,V$3,V$1,$F$1,$A335,"YTD")</f>
        <v>-192496.51136748999</v>
      </c>
      <c r="W335" s="116">
        <f>_xll.DBRW(pFact,$F$6,W$3,W$1,$F$1,$A335,"YTD")</f>
        <v>-210297.7404913498</v>
      </c>
      <c r="X335" s="116">
        <f>_xll.DBRW(pFact,$F$6,X$3,X$1,$F$1,$A335,"YTD")</f>
        <v>0</v>
      </c>
      <c r="Y335" s="116">
        <f>_xll.DBRW(pFact,$F$6,Y$3,Y$1,$F$1,$A335,"YTD")</f>
        <v>0</v>
      </c>
      <c r="Z335" s="116">
        <f>_xll.DBRW(pFact,$F$6,Z$3,Z$1,$F$1,$A335,"YTD")</f>
        <v>0</v>
      </c>
      <c r="AA335" s="116">
        <f>_xll.DBRW(pFact,$F$6,AA$3,AA$1,$F$1,$A335,"YTD")</f>
        <v>0</v>
      </c>
      <c r="AB335" s="116">
        <f>_xll.DBRW(pFact,$F$6,AB$3,AB$1,$F$1,$A335,"YTD")</f>
        <v>0</v>
      </c>
      <c r="AC335" s="116">
        <f>_xll.DBRW(pFact,$F$6,AC$3,AC$1,$F$1,$A335,"YTD")</f>
        <v>0</v>
      </c>
      <c r="AD335" s="116">
        <f>_xll.DBRW(pFact,$F$6,AD$3,AD$1,$F$1,$A335,"YTD")</f>
        <v>0</v>
      </c>
      <c r="AE335" s="116">
        <f>_xll.DBRW(pFact,$F$6,AE$3,AE$1,$F$1,$A335,"YTD")</f>
        <v>0</v>
      </c>
      <c r="AF335" s="116">
        <f>_xll.DBRW(pFact,$F$6,AF$3,AF$1,$F$1,$A335,"YTD")</f>
        <v>0</v>
      </c>
      <c r="AG335" s="116">
        <f>_xll.DBRW(pFact,$F$6,AG$3,AG$1,$F$1,$A335,"YTD")</f>
        <v>0</v>
      </c>
      <c r="AH335" s="115"/>
      <c r="AI335" s="115"/>
      <c r="AJ335" s="115"/>
      <c r="AK335" s="115"/>
      <c r="AL335" s="115"/>
      <c r="AM335" s="115"/>
      <c r="AN335" s="115"/>
      <c r="AO335" s="116">
        <f>_xll.DBRW(pFact,$F$6,AO$3,AO$1,$F$1,$A335,"YTD")</f>
        <v>-125906.95416015989</v>
      </c>
      <c r="AP335" s="116">
        <f>_xll.DBRW(pFact,$F$6,AP$3,AP$1,$F$1,$A335,"YTD")</f>
        <v>-117246.43486748164</v>
      </c>
      <c r="AQ335" s="116">
        <f>_xll.DBRW(pFact,$F$6,AQ$3,AQ$1,$F$1,$A335,"YTD")</f>
        <v>-138854.25223645987</v>
      </c>
      <c r="AR335" s="116">
        <f>_xll.DBRW(pFact,$F$6,AR$3,AR$1,$F$1,$A335,"YTD")</f>
        <v>-145717.09373830975</v>
      </c>
      <c r="AS335" s="116">
        <f>_xll.DBRW(pFact,$F$6,AS$3,AS$1,$F$1,$A335,"YTD")</f>
        <v>-160787.21615482989</v>
      </c>
      <c r="AT335" s="116">
        <f>_xll.DBRW(pFact,$F$6,AT$3,AT$1,$F$1,$A335,"YTD")</f>
        <v>-188267.12243731989</v>
      </c>
      <c r="AU335" s="116">
        <f>_xll.DBRW(pFact,$F$6,AU$3,AU$1,$F$1,$A335,"YTD")</f>
        <v>-143090.70278588985</v>
      </c>
      <c r="AV335" s="116">
        <f>_xll.DBRW(pFact,$F$6,AV$3,AV$1,$F$1,$A335,"YTD")</f>
        <v>-133012.10728618002</v>
      </c>
      <c r="AW335" s="116">
        <f>_xll.DBRW(pFact,$F$6,AW$3,AW$1,$F$1,$A335,"YTD")</f>
        <v>-83383.399531070143</v>
      </c>
      <c r="AX335" s="116">
        <f>_xll.DBRW(pFact,$F$6,AX$3,AX$1,$F$1,$A335,"YTD")</f>
        <v>-86169.540594369988</v>
      </c>
      <c r="AY335" s="116">
        <f>_xll.DBRW(pFact,$F$6,AY$3,AY$1,$F$1,$A335,"YTD")</f>
        <v>-111949.97917325003</v>
      </c>
      <c r="AZ335" s="116">
        <f>_xll.DBRW(pFact,$F$6,AZ$3,AZ$1,$F$1,$A335,"YTD")</f>
        <v>-216495.08630677999</v>
      </c>
      <c r="BA335" s="115"/>
      <c r="BB335" s="109">
        <f t="shared" si="384"/>
        <v>-382007.64126410137</v>
      </c>
      <c r="BC335" s="109">
        <f t="shared" si="385"/>
        <v>-494771.43233045953</v>
      </c>
      <c r="BD335" s="109">
        <f t="shared" si="386"/>
        <v>-359486.20960314001</v>
      </c>
      <c r="BE335" s="109">
        <f t="shared" si="387"/>
        <v>-414614.60607440001</v>
      </c>
      <c r="BF335" s="118">
        <f t="shared" si="388"/>
        <v>-1650879.889272101</v>
      </c>
      <c r="BG335" s="110"/>
      <c r="BH335" s="110"/>
      <c r="BI335" s="110"/>
      <c r="BJ335" s="110"/>
      <c r="BK335" s="110"/>
      <c r="BL335" s="110"/>
      <c r="BM335" s="110"/>
      <c r="BN335" s="110"/>
      <c r="BO335" s="110"/>
      <c r="BP335" s="115"/>
      <c r="BQ335" s="110"/>
      <c r="BR335" s="110"/>
      <c r="BS335" s="110"/>
      <c r="BT335" s="110"/>
      <c r="BU335" s="110"/>
      <c r="BV335" s="115"/>
      <c r="BW335" s="110"/>
      <c r="BX335" s="110"/>
      <c r="BY335" s="110"/>
      <c r="BZ335" s="110"/>
      <c r="CA335" s="110"/>
      <c r="CB335" s="110"/>
      <c r="CC335" s="110"/>
      <c r="CD335" s="110"/>
      <c r="CI335"/>
    </row>
    <row r="336" spans="1:87" x14ac:dyDescent="0.3">
      <c r="A336" s="17" t="s">
        <v>404</v>
      </c>
      <c r="B336" s="23" t="str">
        <f t="shared" si="391"/>
        <v>Wings</v>
      </c>
      <c r="C336"/>
      <c r="E336" s="17">
        <v>327</v>
      </c>
      <c r="F336" t="s">
        <v>451</v>
      </c>
      <c r="G336" s="115">
        <f>(G337+G338)</f>
        <v>84239.090033050001</v>
      </c>
      <c r="H336" s="115">
        <f>(H337+H338)</f>
        <v>180528.85155935003</v>
      </c>
      <c r="I336" s="115">
        <f>(I337+I338)</f>
        <v>178025.47983283002</v>
      </c>
      <c r="J336" s="115"/>
      <c r="K336" s="167">
        <f>(K337+K338)</f>
        <v>196526.50115554</v>
      </c>
      <c r="L336" s="115"/>
      <c r="M336" s="115">
        <f>(M337+M338)</f>
        <v>198544.98155828999</v>
      </c>
      <c r="N336" s="115"/>
      <c r="O336" s="115"/>
      <c r="P336" s="115">
        <f t="shared" si="389"/>
        <v>196526.50115554</v>
      </c>
      <c r="Q336" s="115"/>
      <c r="R336" s="115">
        <f t="shared" si="390"/>
        <v>198544.98155828999</v>
      </c>
      <c r="S336" s="115"/>
      <c r="T336" s="115"/>
      <c r="U336" s="115"/>
      <c r="V336" s="168">
        <f t="shared" ref="V336:AG336" si="394">(V337+V338)</f>
        <v>178025.47983283002</v>
      </c>
      <c r="W336" s="168">
        <f t="shared" si="394"/>
        <v>196526.50115554</v>
      </c>
      <c r="X336" s="168">
        <f t="shared" si="394"/>
        <v>0</v>
      </c>
      <c r="Y336" s="168">
        <f t="shared" si="394"/>
        <v>0</v>
      </c>
      <c r="Z336" s="168">
        <f t="shared" si="394"/>
        <v>0</v>
      </c>
      <c r="AA336" s="168">
        <f t="shared" si="394"/>
        <v>0</v>
      </c>
      <c r="AB336" s="168">
        <f t="shared" si="394"/>
        <v>0</v>
      </c>
      <c r="AC336" s="168">
        <f t="shared" si="394"/>
        <v>0</v>
      </c>
      <c r="AD336" s="168">
        <f t="shared" si="394"/>
        <v>0</v>
      </c>
      <c r="AE336" s="168">
        <f t="shared" si="394"/>
        <v>0</v>
      </c>
      <c r="AF336" s="168">
        <f t="shared" si="394"/>
        <v>0</v>
      </c>
      <c r="AG336" s="168">
        <f t="shared" si="394"/>
        <v>0</v>
      </c>
      <c r="AH336" s="115"/>
      <c r="AI336" s="115"/>
      <c r="AJ336" s="115"/>
      <c r="AK336" s="115"/>
      <c r="AL336" s="115"/>
      <c r="AM336" s="115"/>
      <c r="AN336" s="115"/>
      <c r="AO336" s="168">
        <f t="shared" ref="AO336:AZ336" si="395">(AO337+AO338)</f>
        <v>181429.99159361998</v>
      </c>
      <c r="AP336" s="168">
        <f t="shared" si="395"/>
        <v>198544.98155828999</v>
      </c>
      <c r="AQ336" s="168">
        <f t="shared" si="395"/>
        <v>208538.26718210999</v>
      </c>
      <c r="AR336" s="168">
        <f t="shared" si="395"/>
        <v>145544.95614493999</v>
      </c>
      <c r="AS336" s="168">
        <f t="shared" si="395"/>
        <v>145450.65521915996</v>
      </c>
      <c r="AT336" s="168">
        <f t="shared" si="395"/>
        <v>165307.69772000998</v>
      </c>
      <c r="AU336" s="168">
        <f t="shared" si="395"/>
        <v>171846.38200037001</v>
      </c>
      <c r="AV336" s="168">
        <f t="shared" si="395"/>
        <v>168405.49944946999</v>
      </c>
      <c r="AW336" s="168">
        <f t="shared" si="395"/>
        <v>81629.436685889988</v>
      </c>
      <c r="AX336" s="168">
        <f t="shared" si="395"/>
        <v>84551.471122390009</v>
      </c>
      <c r="AY336" s="168">
        <f t="shared" si="395"/>
        <v>84239.090033050001</v>
      </c>
      <c r="AZ336" s="168">
        <f t="shared" si="395"/>
        <v>180528.85155935003</v>
      </c>
      <c r="BA336" s="169"/>
      <c r="BB336" s="109">
        <f t="shared" si="384"/>
        <v>588513.24033402</v>
      </c>
      <c r="BC336" s="109">
        <f t="shared" si="385"/>
        <v>456303.30908410996</v>
      </c>
      <c r="BD336" s="109">
        <f t="shared" si="386"/>
        <v>421881.31813572999</v>
      </c>
      <c r="BE336" s="109">
        <f t="shared" si="387"/>
        <v>349319.41271479003</v>
      </c>
      <c r="BF336" s="118">
        <f t="shared" si="388"/>
        <v>1816017.28026865</v>
      </c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5"/>
      <c r="BQ336" s="110"/>
      <c r="BR336" s="110"/>
      <c r="BS336" s="110"/>
      <c r="BT336" s="110"/>
      <c r="BU336" s="110"/>
      <c r="BV336" s="115"/>
      <c r="BW336" s="110"/>
      <c r="BX336" s="110"/>
      <c r="BY336" s="110"/>
      <c r="BZ336" s="110"/>
      <c r="CA336" s="110"/>
      <c r="CB336" s="110"/>
      <c r="CC336" s="110"/>
      <c r="CD336" s="110"/>
      <c r="CI336"/>
    </row>
    <row r="337" spans="1:87" outlineLevel="1" x14ac:dyDescent="0.3">
      <c r="A337" s="17" t="s">
        <v>452</v>
      </c>
      <c r="B337" s="23" t="str">
        <f t="shared" si="391"/>
        <v>Wings</v>
      </c>
      <c r="C337"/>
      <c r="E337" s="17">
        <v>328</v>
      </c>
      <c r="F337" s="57" t="s">
        <v>453</v>
      </c>
      <c r="G337" s="173">
        <f>_xll.DBRW(pFact,$F$6,G$3,G$1,$F$1,$A337,"YTD")</f>
        <v>-32394.940689450003</v>
      </c>
      <c r="H337" s="173">
        <f>_xll.DBRW(pFact,$F$6,H$3,H$1,$F$1,$A337,"YTD")</f>
        <v>67051.558554050003</v>
      </c>
      <c r="I337" s="173">
        <f>_xll.DBRW(pFact,$F$6,I$3,I$1,$F$1,$A337,"YTD")</f>
        <v>66917.809285020005</v>
      </c>
      <c r="J337" s="173"/>
      <c r="K337" s="157">
        <f>_xll.DBRW(pFact,$F$6,K$3,K$1,$F$1,$A337,"YTD")</f>
        <v>71542.983913980002</v>
      </c>
      <c r="L337" s="173"/>
      <c r="M337" s="173">
        <f>_xll.DBRW(pFact,$F$6,M$3,M$1,$F$1,$A337,"YTD")</f>
        <v>113312.86194308</v>
      </c>
      <c r="N337" s="173"/>
      <c r="O337" s="173"/>
      <c r="P337" s="173">
        <f t="shared" si="389"/>
        <v>71542.983913980002</v>
      </c>
      <c r="Q337" s="173"/>
      <c r="R337" s="173">
        <f t="shared" si="390"/>
        <v>113312.86194308</v>
      </c>
      <c r="S337" s="173"/>
      <c r="T337" s="173"/>
      <c r="U337" s="173"/>
      <c r="V337" s="159">
        <f>_xll.DBRW(pFact,$F$6,V$3,V$1,$F$1,$A337,"YTD")</f>
        <v>66917.809285020005</v>
      </c>
      <c r="W337" s="159">
        <f>_xll.DBRW(pFact,$F$6,W$3,W$1,$F$1,$A337,"YTD")</f>
        <v>71542.983913980002</v>
      </c>
      <c r="X337" s="159">
        <f>_xll.DBRW(pFact,$F$6,X$3,X$1,$F$1,$A337,"YTD")</f>
        <v>0</v>
      </c>
      <c r="Y337" s="159">
        <f>_xll.DBRW(pFact,$F$6,Y$3,Y$1,$F$1,$A337,"YTD")</f>
        <v>0</v>
      </c>
      <c r="Z337" s="159">
        <f>_xll.DBRW(pFact,$F$6,Z$3,Z$1,$F$1,$A337,"YTD")</f>
        <v>0</v>
      </c>
      <c r="AA337" s="159">
        <f>_xll.DBRW(pFact,$F$6,AA$3,AA$1,$F$1,$A337,"YTD")</f>
        <v>0</v>
      </c>
      <c r="AB337" s="159">
        <f>_xll.DBRW(pFact,$F$6,AB$3,AB$1,$F$1,$A337,"YTD")</f>
        <v>0</v>
      </c>
      <c r="AC337" s="159">
        <f>_xll.DBRW(pFact,$F$6,AC$3,AC$1,$F$1,$A337,"YTD")</f>
        <v>0</v>
      </c>
      <c r="AD337" s="159">
        <f>_xll.DBRW(pFact,$F$6,AD$3,AD$1,$F$1,$A337,"YTD")</f>
        <v>0</v>
      </c>
      <c r="AE337" s="159">
        <f>_xll.DBRW(pFact,$F$6,AE$3,AE$1,$F$1,$A337,"YTD")</f>
        <v>0</v>
      </c>
      <c r="AF337" s="159">
        <f>_xll.DBRW(pFact,$F$6,AF$3,AF$1,$F$1,$A337,"YTD")</f>
        <v>0</v>
      </c>
      <c r="AG337" s="159">
        <f>_xll.DBRW(pFact,$F$6,AG$3,AG$1,$F$1,$A337,"YTD")</f>
        <v>0</v>
      </c>
      <c r="AH337" s="173"/>
      <c r="AI337" s="173"/>
      <c r="AJ337" s="173"/>
      <c r="AK337" s="173"/>
      <c r="AL337" s="173"/>
      <c r="AM337" s="173"/>
      <c r="AN337" s="173"/>
      <c r="AO337" s="159">
        <f>_xll.DBRW(pFact,$F$6,AO$3,AO$1,$F$1,$A337,"YTD")</f>
        <v>101214.21937122</v>
      </c>
      <c r="AP337" s="159">
        <f>_xll.DBRW(pFact,$F$6,AP$3,AP$1,$F$1,$A337,"YTD")</f>
        <v>113312.86194308</v>
      </c>
      <c r="AQ337" s="159">
        <f>_xll.DBRW(pFact,$F$6,AQ$3,AQ$1,$F$1,$A337,"YTD")</f>
        <v>121613.07679027999</v>
      </c>
      <c r="AR337" s="159">
        <f>_xll.DBRW(pFact,$F$6,AR$3,AR$1,$F$1,$A337,"YTD")</f>
        <v>54382.684116590004</v>
      </c>
      <c r="AS337" s="159">
        <f>_xll.DBRW(pFact,$F$6,AS$3,AS$1,$F$1,$A337,"YTD")</f>
        <v>54030.966124519982</v>
      </c>
      <c r="AT337" s="159">
        <f>_xll.DBRW(pFact,$F$6,AT$3,AT$1,$F$1,$A337,"YTD")</f>
        <v>60569.405695679998</v>
      </c>
      <c r="AU337" s="159">
        <f>_xll.DBRW(pFact,$F$6,AU$3,AU$1,$F$1,$A337,"YTD")</f>
        <v>63221.493495790004</v>
      </c>
      <c r="AV337" s="159">
        <f>_xll.DBRW(pFact,$F$6,AV$3,AV$1,$F$1,$A337,"YTD")</f>
        <v>61985.794318969994</v>
      </c>
      <c r="AW337" s="159">
        <f>_xll.DBRW(pFact,$F$6,AW$3,AW$1,$F$1,$A337,"YTD")</f>
        <v>-34393.006623820002</v>
      </c>
      <c r="AX337" s="159">
        <f>_xll.DBRW(pFact,$F$6,AX$3,AX$1,$F$1,$A337,"YTD")</f>
        <v>-36995.181515839984</v>
      </c>
      <c r="AY337" s="159">
        <f>_xll.DBRW(pFact,$F$6,AY$3,AY$1,$F$1,$A337,"YTD")</f>
        <v>-32394.940689450003</v>
      </c>
      <c r="AZ337" s="159">
        <f>_xll.DBRW(pFact,$F$6,AZ$3,AZ$1,$F$1,$A337,"YTD")</f>
        <v>67051.558554050003</v>
      </c>
      <c r="BA337" s="173"/>
      <c r="BB337" s="119">
        <f t="shared" si="384"/>
        <v>336140.15810458001</v>
      </c>
      <c r="BC337" s="119">
        <f t="shared" si="385"/>
        <v>168983.05593678998</v>
      </c>
      <c r="BD337" s="119">
        <f t="shared" si="386"/>
        <v>90814.281190940004</v>
      </c>
      <c r="BE337" s="119">
        <f t="shared" si="387"/>
        <v>-2338.5636512399797</v>
      </c>
      <c r="BF337" s="166">
        <f t="shared" si="388"/>
        <v>593598.93158106995</v>
      </c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5"/>
      <c r="BQ337" s="110"/>
      <c r="BR337" s="110"/>
      <c r="BS337" s="110"/>
      <c r="BT337" s="110"/>
      <c r="BU337" s="110"/>
      <c r="BV337" s="115"/>
      <c r="BW337" s="110"/>
      <c r="BX337" s="110"/>
      <c r="BY337" s="110"/>
      <c r="BZ337" s="110"/>
      <c r="CA337" s="110"/>
      <c r="CB337" s="110"/>
      <c r="CC337" s="110"/>
      <c r="CD337" s="110"/>
      <c r="CI337"/>
    </row>
    <row r="338" spans="1:87" outlineLevel="1" x14ac:dyDescent="0.3">
      <c r="A338" s="17" t="s">
        <v>454</v>
      </c>
      <c r="B338" s="23" t="str">
        <f t="shared" si="391"/>
        <v>Wings</v>
      </c>
      <c r="C338"/>
      <c r="E338" s="17">
        <v>329</v>
      </c>
      <c r="F338" s="57" t="s">
        <v>455</v>
      </c>
      <c r="G338" s="173">
        <f>_xll.DBRW(pFact,$F$6,G$3,G$1,$F$1,$A338,"YTD")</f>
        <v>116634.0307225</v>
      </c>
      <c r="H338" s="173">
        <f>_xll.DBRW(pFact,$F$6,H$3,H$1,$F$1,$A338,"YTD")</f>
        <v>113477.29300530002</v>
      </c>
      <c r="I338" s="173">
        <f>_xll.DBRW(pFact,$F$6,I$3,I$1,$F$1,$A338,"YTD")</f>
        <v>111107.67054781</v>
      </c>
      <c r="J338" s="173"/>
      <c r="K338" s="157">
        <f>_xll.DBRW(pFact,$F$6,K$3,K$1,$F$1,$A338,"YTD")</f>
        <v>124983.51724156001</v>
      </c>
      <c r="L338" s="173"/>
      <c r="M338" s="173">
        <f>_xll.DBRW(pFact,$F$6,M$3,M$1,$F$1,$A338,"YTD")</f>
        <v>85232.119615209987</v>
      </c>
      <c r="N338" s="173"/>
      <c r="O338" s="173"/>
      <c r="P338" s="173">
        <f t="shared" si="389"/>
        <v>124983.51724156001</v>
      </c>
      <c r="Q338" s="173"/>
      <c r="R338" s="173">
        <f t="shared" si="390"/>
        <v>85232.119615209987</v>
      </c>
      <c r="S338" s="173"/>
      <c r="T338" s="173"/>
      <c r="U338" s="173"/>
      <c r="V338" s="159">
        <f>_xll.DBRW(pFact,$F$6,V$3,V$1,$F$1,$A338,"YTD")</f>
        <v>111107.67054781</v>
      </c>
      <c r="W338" s="159">
        <f>_xll.DBRW(pFact,$F$6,W$3,W$1,$F$1,$A338,"YTD")</f>
        <v>124983.51724156001</v>
      </c>
      <c r="X338" s="159">
        <f>_xll.DBRW(pFact,$F$6,X$3,X$1,$F$1,$A338,"YTD")</f>
        <v>0</v>
      </c>
      <c r="Y338" s="159">
        <f>_xll.DBRW(pFact,$F$6,Y$3,Y$1,$F$1,$A338,"YTD")</f>
        <v>0</v>
      </c>
      <c r="Z338" s="159">
        <f>_xll.DBRW(pFact,$F$6,Z$3,Z$1,$F$1,$A338,"YTD")</f>
        <v>0</v>
      </c>
      <c r="AA338" s="159">
        <f>_xll.DBRW(pFact,$F$6,AA$3,AA$1,$F$1,$A338,"YTD")</f>
        <v>0</v>
      </c>
      <c r="AB338" s="159">
        <f>_xll.DBRW(pFact,$F$6,AB$3,AB$1,$F$1,$A338,"YTD")</f>
        <v>0</v>
      </c>
      <c r="AC338" s="159">
        <f>_xll.DBRW(pFact,$F$6,AC$3,AC$1,$F$1,$A338,"YTD")</f>
        <v>0</v>
      </c>
      <c r="AD338" s="159">
        <f>_xll.DBRW(pFact,$F$6,AD$3,AD$1,$F$1,$A338,"YTD")</f>
        <v>0</v>
      </c>
      <c r="AE338" s="159">
        <f>_xll.DBRW(pFact,$F$6,AE$3,AE$1,$F$1,$A338,"YTD")</f>
        <v>0</v>
      </c>
      <c r="AF338" s="159">
        <f>_xll.DBRW(pFact,$F$6,AF$3,AF$1,$F$1,$A338,"YTD")</f>
        <v>0</v>
      </c>
      <c r="AG338" s="159">
        <f>_xll.DBRW(pFact,$F$6,AG$3,AG$1,$F$1,$A338,"YTD")</f>
        <v>0</v>
      </c>
      <c r="AH338" s="173"/>
      <c r="AI338" s="173"/>
      <c r="AJ338" s="173"/>
      <c r="AK338" s="173"/>
      <c r="AL338" s="173"/>
      <c r="AM338" s="173"/>
      <c r="AN338" s="173"/>
      <c r="AO338" s="159">
        <f>_xll.DBRW(pFact,$F$6,AO$3,AO$1,$F$1,$A338,"YTD")</f>
        <v>80215.772222400003</v>
      </c>
      <c r="AP338" s="159">
        <f>_xll.DBRW(pFact,$F$6,AP$3,AP$1,$F$1,$A338,"YTD")</f>
        <v>85232.119615209987</v>
      </c>
      <c r="AQ338" s="159">
        <f>_xll.DBRW(pFact,$F$6,AQ$3,AQ$1,$F$1,$A338,"YTD")</f>
        <v>86925.190391830009</v>
      </c>
      <c r="AR338" s="159">
        <f>_xll.DBRW(pFact,$F$6,AR$3,AR$1,$F$1,$A338,"YTD")</f>
        <v>91162.272028349995</v>
      </c>
      <c r="AS338" s="159">
        <f>_xll.DBRW(pFact,$F$6,AS$3,AS$1,$F$1,$A338,"YTD")</f>
        <v>91419.689094639994</v>
      </c>
      <c r="AT338" s="159">
        <f>_xll.DBRW(pFact,$F$6,AT$3,AT$1,$F$1,$A338,"YTD")</f>
        <v>104738.29202432999</v>
      </c>
      <c r="AU338" s="159">
        <f>_xll.DBRW(pFact,$F$6,AU$3,AU$1,$F$1,$A338,"YTD")</f>
        <v>108624.88850458</v>
      </c>
      <c r="AV338" s="159">
        <f>_xll.DBRW(pFact,$F$6,AV$3,AV$1,$F$1,$A338,"YTD")</f>
        <v>106419.70513050001</v>
      </c>
      <c r="AW338" s="159">
        <f>_xll.DBRW(pFact,$F$6,AW$3,AW$1,$F$1,$A338,"YTD")</f>
        <v>116022.44330971</v>
      </c>
      <c r="AX338" s="159">
        <f>_xll.DBRW(pFact,$F$6,AX$3,AX$1,$F$1,$A338,"YTD")</f>
        <v>121546.65263822999</v>
      </c>
      <c r="AY338" s="159">
        <f>_xll.DBRW(pFact,$F$6,AY$3,AY$1,$F$1,$A338,"YTD")</f>
        <v>116634.0307225</v>
      </c>
      <c r="AZ338" s="159">
        <f>_xll.DBRW(pFact,$F$6,AZ$3,AZ$1,$F$1,$A338,"YTD")</f>
        <v>113477.29300530002</v>
      </c>
      <c r="BA338" s="173"/>
      <c r="BB338" s="119">
        <f t="shared" si="384"/>
        <v>252373.08222943998</v>
      </c>
      <c r="BC338" s="119">
        <f t="shared" si="385"/>
        <v>287320.25314732001</v>
      </c>
      <c r="BD338" s="119">
        <f t="shared" si="386"/>
        <v>331067.03694478999</v>
      </c>
      <c r="BE338" s="119">
        <f t="shared" si="387"/>
        <v>351657.97636603005</v>
      </c>
      <c r="BF338" s="166">
        <f t="shared" si="388"/>
        <v>1222418.3486875801</v>
      </c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5"/>
      <c r="BQ338" s="110"/>
      <c r="BR338" s="110"/>
      <c r="BS338" s="110"/>
      <c r="BT338" s="110"/>
      <c r="BU338" s="110"/>
      <c r="BV338" s="115"/>
      <c r="BW338" s="110"/>
      <c r="BX338" s="110"/>
      <c r="BY338" s="110"/>
      <c r="BZ338" s="110"/>
      <c r="CA338" s="110"/>
      <c r="CB338" s="110"/>
      <c r="CC338" s="110"/>
      <c r="CD338" s="110"/>
      <c r="CI338"/>
    </row>
    <row r="339" spans="1:87" x14ac:dyDescent="0.3">
      <c r="A339" s="17" t="s">
        <v>456</v>
      </c>
      <c r="B339" s="23" t="str">
        <f t="shared" si="391"/>
        <v>Wings</v>
      </c>
      <c r="C339"/>
      <c r="E339" s="17">
        <v>330</v>
      </c>
      <c r="F339" t="s">
        <v>457</v>
      </c>
      <c r="G339" s="115">
        <f>_xll.DBRW(pFact,$F$6,G$3,G$1,$F$1,$A339,"YTD")</f>
        <v>66450.836489000008</v>
      </c>
      <c r="H339" s="115">
        <f>_xll.DBRW(pFact,$F$6,H$3,H$1,$F$1,$A339,"YTD")</f>
        <v>12657.375445039994</v>
      </c>
      <c r="I339" s="115">
        <f>_xll.DBRW(pFact,$F$6,I$3,I$1,$F$1,$A339,"YTD")</f>
        <v>134515.89984686003</v>
      </c>
      <c r="J339" s="115"/>
      <c r="K339" s="160">
        <f>_xll.DBRW(pFact,$F$6,K$3,K$1,$F$1,$A339,"YTD")</f>
        <v>205717.54879864</v>
      </c>
      <c r="L339" s="115"/>
      <c r="M339" s="115">
        <f>_xll.DBRW(pFact,$F$6,M$3,M$1,$F$1,$A339,"YTD")</f>
        <v>80229.133027040007</v>
      </c>
      <c r="N339" s="115"/>
      <c r="O339" s="115"/>
      <c r="P339" s="115">
        <f t="shared" si="389"/>
        <v>205717.54879864</v>
      </c>
      <c r="Q339" s="115"/>
      <c r="R339" s="115">
        <f t="shared" si="390"/>
        <v>80229.133027040007</v>
      </c>
      <c r="S339" s="115"/>
      <c r="T339" s="115"/>
      <c r="U339" s="115"/>
      <c r="V339" s="126">
        <f>_xll.DBRW(pFact,$F$6,V$3,V$1,$F$1,$A339,"YTD")</f>
        <v>134515.89984686003</v>
      </c>
      <c r="W339" s="126">
        <f>_xll.DBRW(pFact,$F$6,W$3,W$1,$F$1,$A339,"YTD")</f>
        <v>205717.54879864</v>
      </c>
      <c r="X339" s="126">
        <f>_xll.DBRW(pFact,$F$6,X$3,X$1,$F$1,$A339,"YTD")</f>
        <v>0</v>
      </c>
      <c r="Y339" s="126">
        <f>_xll.DBRW(pFact,$F$6,Y$3,Y$1,$F$1,$A339,"YTD")</f>
        <v>0</v>
      </c>
      <c r="Z339" s="126">
        <f>_xll.DBRW(pFact,$F$6,Z$3,Z$1,$F$1,$A339,"YTD")</f>
        <v>0</v>
      </c>
      <c r="AA339" s="126">
        <f>_xll.DBRW(pFact,$F$6,AA$3,AA$1,$F$1,$A339,"YTD")</f>
        <v>0</v>
      </c>
      <c r="AB339" s="126">
        <f>_xll.DBRW(pFact,$F$6,AB$3,AB$1,$F$1,$A339,"YTD")</f>
        <v>0</v>
      </c>
      <c r="AC339" s="126">
        <f>_xll.DBRW(pFact,$F$6,AC$3,AC$1,$F$1,$A339,"YTD")</f>
        <v>0</v>
      </c>
      <c r="AD339" s="126">
        <f>_xll.DBRW(pFact,$F$6,AD$3,AD$1,$F$1,$A339,"YTD")</f>
        <v>0</v>
      </c>
      <c r="AE339" s="126">
        <f>_xll.DBRW(pFact,$F$6,AE$3,AE$1,$F$1,$A339,"YTD")</f>
        <v>0</v>
      </c>
      <c r="AF339" s="126">
        <f>_xll.DBRW(pFact,$F$6,AF$3,AF$1,$F$1,$A339,"YTD")</f>
        <v>0</v>
      </c>
      <c r="AG339" s="126">
        <f>_xll.DBRW(pFact,$F$6,AG$3,AG$1,$F$1,$A339,"YTD")</f>
        <v>0</v>
      </c>
      <c r="AH339" s="115"/>
      <c r="AI339" s="115"/>
      <c r="AJ339" s="115"/>
      <c r="AK339" s="115"/>
      <c r="AL339" s="115"/>
      <c r="AM339" s="115"/>
      <c r="AN339" s="115"/>
      <c r="AO339" s="126">
        <f>_xll.DBRW(pFact,$F$6,AO$3,AO$1,$F$1,$A339,"YTD")</f>
        <v>74082.595722779995</v>
      </c>
      <c r="AP339" s="126">
        <f>_xll.DBRW(pFact,$F$6,AP$3,AP$1,$F$1,$A339,"YTD")</f>
        <v>80229.133027040007</v>
      </c>
      <c r="AQ339" s="126">
        <f>_xll.DBRW(pFact,$F$6,AQ$3,AQ$1,$F$1,$A339,"YTD")</f>
        <v>181066.66876318998</v>
      </c>
      <c r="AR339" s="126">
        <f>_xll.DBRW(pFact,$F$6,AR$3,AR$1,$F$1,$A339,"YTD")</f>
        <v>213923.01884903002</v>
      </c>
      <c r="AS339" s="126">
        <f>_xll.DBRW(pFact,$F$6,AS$3,AS$1,$F$1,$A339,"YTD")</f>
        <v>241769.00634846001</v>
      </c>
      <c r="AT339" s="126">
        <f>_xll.DBRW(pFact,$F$6,AT$3,AT$1,$F$1,$A339,"YTD")</f>
        <v>233126.26326363999</v>
      </c>
      <c r="AU339" s="126">
        <f>_xll.DBRW(pFact,$F$6,AU$3,AU$1,$F$1,$A339,"YTD")</f>
        <v>240699.43845342004</v>
      </c>
      <c r="AV339" s="126">
        <f>_xll.DBRW(pFact,$F$6,AV$3,AV$1,$F$1,$A339,"YTD")</f>
        <v>131002.98099735001</v>
      </c>
      <c r="AW339" s="126">
        <f>_xll.DBRW(pFact,$F$6,AW$3,AW$1,$F$1,$A339,"YTD")</f>
        <v>135003.19534691999</v>
      </c>
      <c r="AX339" s="126">
        <f>_xll.DBRW(pFact,$F$6,AX$3,AX$1,$F$1,$A339,"YTD")</f>
        <v>83744.890895839999</v>
      </c>
      <c r="AY339" s="126">
        <f>_xll.DBRW(pFact,$F$6,AY$3,AY$1,$F$1,$A339,"YTD")</f>
        <v>66450.836489000008</v>
      </c>
      <c r="AZ339" s="126">
        <f>_xll.DBRW(pFact,$F$6,AZ$3,AZ$1,$F$1,$A339,"YTD")</f>
        <v>12657.375445039994</v>
      </c>
      <c r="BA339" s="115"/>
      <c r="BB339" s="109">
        <f t="shared" si="384"/>
        <v>335378.39751300996</v>
      </c>
      <c r="BC339" s="109">
        <f t="shared" si="385"/>
        <v>688818.28846113</v>
      </c>
      <c r="BD339" s="109">
        <f t="shared" si="386"/>
        <v>506705.61479769001</v>
      </c>
      <c r="BE339" s="109">
        <f t="shared" si="387"/>
        <v>162853.10282988002</v>
      </c>
      <c r="BF339" s="118">
        <f t="shared" si="388"/>
        <v>1693755.40360171</v>
      </c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5"/>
      <c r="BQ339" s="110"/>
      <c r="BR339" s="110"/>
      <c r="BS339" s="110"/>
      <c r="BT339" s="110"/>
      <c r="BU339" s="110"/>
      <c r="BV339" s="115"/>
      <c r="BW339" s="110"/>
      <c r="BX339" s="110"/>
      <c r="BY339" s="110"/>
      <c r="BZ339" s="110"/>
      <c r="CA339" s="110"/>
      <c r="CB339" s="110"/>
      <c r="CC339" s="110"/>
      <c r="CD339" s="110"/>
      <c r="CI339"/>
    </row>
    <row r="340" spans="1:87" ht="15" customHeight="1" x14ac:dyDescent="0.3">
      <c r="A340" s="17" t="s">
        <v>404</v>
      </c>
      <c r="B340" s="17" t="str">
        <f t="shared" si="391"/>
        <v>Wings</v>
      </c>
      <c r="E340" s="17">
        <v>331</v>
      </c>
      <c r="F340" s="19"/>
      <c r="G340" s="12">
        <f>((((((((((((G293+G299)+G300)+G301)+G302)+G303)+G324)+G329)+G330)+G333)+G336)+G304)+G339)</f>
        <v>10235452.891725253</v>
      </c>
      <c r="H340" s="12">
        <f>((((((((((((H293+H299)+H300)+H301)+H302)+H303)+H324)+H329)+H330)+H333)+H336)+H304)+H339)</f>
        <v>11931176.868863324</v>
      </c>
      <c r="I340" s="12">
        <f>((((((((((((I293+I299)+I300)+I301)+I302)+I303)+I324)+I329)+I330)+I333)+I336)+I304)+I339)</f>
        <v>11169839.622740477</v>
      </c>
      <c r="K340" s="90">
        <f>((((((((((((K293+K299)+K300)+K301)+K302)+K303)+K324)+K329)+K330)+K333)+K336)+K304)+K339)</f>
        <v>12119282.356505433</v>
      </c>
      <c r="L340" s="12"/>
      <c r="M340" s="12">
        <f>((((((((((((M293+M299)+M300)+M301)+M302)+M303)+M324)+M329)+M330)+M333)+M336)+M304)+M339)</f>
        <v>8893087.203303732</v>
      </c>
      <c r="N340" s="12"/>
      <c r="P340" s="12">
        <f t="shared" si="389"/>
        <v>12119282.356505433</v>
      </c>
      <c r="Q340" s="12"/>
      <c r="R340" s="12">
        <f t="shared" si="390"/>
        <v>8893087.203303732</v>
      </c>
      <c r="S340" s="12"/>
      <c r="T340" s="7"/>
      <c r="V340" s="12">
        <f t="shared" ref="V340:AG340" si="396">((((((((((((V293+V299)+V300)+V301)+V302)+V303)+V324)+V329)+V330)+V333)+V336)+V304)+V339)</f>
        <v>11169839.622740477</v>
      </c>
      <c r="W340" s="12">
        <f t="shared" si="396"/>
        <v>12119282.356505433</v>
      </c>
      <c r="X340" s="12">
        <f t="shared" si="396"/>
        <v>0</v>
      </c>
      <c r="Y340" s="12">
        <f t="shared" si="396"/>
        <v>0</v>
      </c>
      <c r="Z340" s="12">
        <f t="shared" si="396"/>
        <v>0</v>
      </c>
      <c r="AA340" s="12">
        <f t="shared" si="396"/>
        <v>0</v>
      </c>
      <c r="AB340" s="12">
        <f t="shared" si="396"/>
        <v>0</v>
      </c>
      <c r="AC340" s="12">
        <f t="shared" si="396"/>
        <v>0</v>
      </c>
      <c r="AD340" s="12">
        <f t="shared" si="396"/>
        <v>0</v>
      </c>
      <c r="AE340" s="12">
        <f t="shared" si="396"/>
        <v>0</v>
      </c>
      <c r="AF340" s="12">
        <f t="shared" si="396"/>
        <v>0</v>
      </c>
      <c r="AG340" s="12">
        <f t="shared" si="396"/>
        <v>0</v>
      </c>
      <c r="AI340" s="12"/>
      <c r="AJ340" s="12"/>
      <c r="AK340" s="12"/>
      <c r="AL340" s="12"/>
      <c r="AM340" s="90"/>
      <c r="AO340" s="12">
        <f t="shared" ref="AO340:AZ340" si="397">((((((((((((AO293+AO299)+AO300)+AO301)+AO302)+AO303)+AO324)+AO329)+AO330)+AO333)+AO336)+AO304)+AO339)</f>
        <v>8140125.2787706526</v>
      </c>
      <c r="AP340" s="12">
        <f t="shared" si="397"/>
        <v>8893087.203303732</v>
      </c>
      <c r="AQ340" s="12">
        <f t="shared" si="397"/>
        <v>9338544.8993346076</v>
      </c>
      <c r="AR340" s="12">
        <f t="shared" si="397"/>
        <v>10151687.946716364</v>
      </c>
      <c r="AS340" s="12">
        <f t="shared" si="397"/>
        <v>10303624.521168899</v>
      </c>
      <c r="AT340" s="12">
        <f t="shared" si="397"/>
        <v>10588697.020221423</v>
      </c>
      <c r="AU340" s="12">
        <f t="shared" si="397"/>
        <v>12494172.929657264</v>
      </c>
      <c r="AV340" s="12">
        <f t="shared" si="397"/>
        <v>11504918.698221806</v>
      </c>
      <c r="AW340" s="12">
        <f t="shared" si="397"/>
        <v>11614624.892830795</v>
      </c>
      <c r="AX340" s="12">
        <f t="shared" si="397"/>
        <v>10620701.840976778</v>
      </c>
      <c r="AY340" s="12">
        <f t="shared" si="397"/>
        <v>10235452.891725253</v>
      </c>
      <c r="AZ340" s="12">
        <f t="shared" si="397"/>
        <v>11931176.868863324</v>
      </c>
      <c r="BB340" s="12">
        <f>((((((((((((BB293+BB299)+BB300)+BB301)+BB302)+BB303)+BB324)+BB329)+BB330)+BB333)+BB336)+BB304)+BB339)</f>
        <v>26371757.381408989</v>
      </c>
      <c r="BC340" s="12">
        <f>((((((((((((BC293+BC299)+BC300)+BC301)+BC302)+BC303)+BC324)+BC329)+BC330)+BC333)+BC336)+BC304)+BC339)</f>
        <v>31044009.488106687</v>
      </c>
      <c r="BD340" s="12">
        <f>((((((((((((BD293+BD299)+BD300)+BD301)+BD302)+BD303)+BD324)+BD329)+BD330)+BD333)+BD336)+BD304)+BD339)</f>
        <v>35613716.520709865</v>
      </c>
      <c r="BE340" s="12">
        <f>((((((((((((BE293+BE299)+BE300)+BE301)+BE302)+BE303)+BE324)+BE329)+BE330)+BE333)+BE336)+BE304)+BE339)</f>
        <v>32787331.60156535</v>
      </c>
      <c r="BF340" s="90">
        <f>((((((((((((BF293+BF299)+BF300)+BF301)+BF302)+BF303)+BF324)+BF329)+BF330)+BF333)+BF336)+BF304)+BF339)</f>
        <v>125816814.99179089</v>
      </c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12"/>
      <c r="BV340" s="12"/>
      <c r="BW340" s="12"/>
      <c r="BX340" s="12"/>
      <c r="BY340" s="90"/>
      <c r="CA340" s="12"/>
      <c r="CB340" s="12"/>
      <c r="CC340" s="12"/>
    </row>
    <row r="341" spans="1:87" x14ac:dyDescent="0.3">
      <c r="A341" s="17" t="s">
        <v>404</v>
      </c>
      <c r="B341" s="23" t="str">
        <f t="shared" si="391"/>
        <v>Wings</v>
      </c>
      <c r="C341" s="36"/>
      <c r="E341" s="17">
        <v>332</v>
      </c>
      <c r="F341"/>
      <c r="G341" s="115"/>
      <c r="H341" s="115"/>
      <c r="I341" s="115"/>
      <c r="J341" s="115"/>
      <c r="K341" s="170"/>
      <c r="L341" s="115"/>
      <c r="M341" s="115"/>
      <c r="N341" s="115"/>
      <c r="O341" s="115"/>
      <c r="P341" s="115">
        <f t="shared" si="389"/>
        <v>0</v>
      </c>
      <c r="Q341" s="115"/>
      <c r="R341" s="115">
        <f t="shared" si="390"/>
        <v>0</v>
      </c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5"/>
      <c r="BA341" s="115"/>
      <c r="BB341" s="115"/>
      <c r="BC341" s="115"/>
      <c r="BD341" s="115"/>
      <c r="BE341" s="115"/>
      <c r="BF341" s="170"/>
      <c r="BG341" s="110"/>
      <c r="BH341" s="110"/>
      <c r="BI341" s="110"/>
      <c r="BJ341" s="110"/>
      <c r="BK341" s="110"/>
      <c r="BL341" s="110"/>
      <c r="BM341" s="110"/>
      <c r="BN341" s="110"/>
      <c r="BO341" s="110"/>
      <c r="BP341" s="115"/>
      <c r="BQ341" s="110"/>
      <c r="BR341" s="110"/>
      <c r="BS341" s="110"/>
      <c r="BT341" s="110"/>
      <c r="BU341" s="110"/>
      <c r="BV341" s="115"/>
      <c r="BW341" s="110"/>
      <c r="BX341" s="110"/>
      <c r="BY341" s="110"/>
      <c r="BZ341" s="110"/>
      <c r="CA341" s="110"/>
      <c r="CB341" s="110"/>
      <c r="CC341" s="110"/>
      <c r="CD341" s="110"/>
      <c r="CI341"/>
    </row>
    <row r="342" spans="1:87" s="18" customFormat="1" x14ac:dyDescent="0.3">
      <c r="A342" s="67" t="s">
        <v>404</v>
      </c>
      <c r="B342" s="204" t="str">
        <f t="shared" si="391"/>
        <v>Wings</v>
      </c>
      <c r="C342" s="35"/>
      <c r="E342" s="17">
        <v>333</v>
      </c>
      <c r="F342" s="55" t="s">
        <v>458</v>
      </c>
      <c r="G342" s="205">
        <f>(G291+G340)</f>
        <v>18363664.703974314</v>
      </c>
      <c r="H342" s="205">
        <f>(H291+H340)</f>
        <v>19875142.597149812</v>
      </c>
      <c r="I342" s="205">
        <f>(I291+I340)</f>
        <v>19048923.466593191</v>
      </c>
      <c r="J342" s="133"/>
      <c r="K342" s="186">
        <f>(K291+K340)</f>
        <v>19913075.136779524</v>
      </c>
      <c r="L342" s="205"/>
      <c r="M342" s="205">
        <f>(M291+M340)</f>
        <v>17433990.39525073</v>
      </c>
      <c r="N342" s="205"/>
      <c r="O342" s="133"/>
      <c r="P342" s="205">
        <f t="shared" si="389"/>
        <v>19913075.136779524</v>
      </c>
      <c r="Q342" s="205"/>
      <c r="R342" s="205">
        <f t="shared" si="390"/>
        <v>17433990.39525073</v>
      </c>
      <c r="S342" s="205"/>
      <c r="T342" s="133"/>
      <c r="U342" s="133"/>
      <c r="V342" s="186">
        <f t="shared" ref="V342:AG342" si="398">(V291+V340)</f>
        <v>19048923.466593191</v>
      </c>
      <c r="W342" s="186">
        <f t="shared" si="398"/>
        <v>19913075.136779524</v>
      </c>
      <c r="X342" s="186">
        <f t="shared" si="398"/>
        <v>0</v>
      </c>
      <c r="Y342" s="186">
        <f t="shared" si="398"/>
        <v>0</v>
      </c>
      <c r="Z342" s="186">
        <f t="shared" si="398"/>
        <v>0</v>
      </c>
      <c r="AA342" s="186">
        <f t="shared" si="398"/>
        <v>0</v>
      </c>
      <c r="AB342" s="186">
        <f t="shared" si="398"/>
        <v>0</v>
      </c>
      <c r="AC342" s="186">
        <f t="shared" si="398"/>
        <v>0</v>
      </c>
      <c r="AD342" s="186">
        <f t="shared" si="398"/>
        <v>0</v>
      </c>
      <c r="AE342" s="186">
        <f t="shared" si="398"/>
        <v>0</v>
      </c>
      <c r="AF342" s="186">
        <f t="shared" si="398"/>
        <v>0</v>
      </c>
      <c r="AG342" s="186">
        <f t="shared" si="398"/>
        <v>0</v>
      </c>
      <c r="AH342" s="133"/>
      <c r="AI342" s="133"/>
      <c r="AJ342" s="133"/>
      <c r="AK342" s="133"/>
      <c r="AL342" s="133"/>
      <c r="AM342" s="133"/>
      <c r="AN342" s="133"/>
      <c r="AO342" s="186">
        <f t="shared" ref="AO342:AZ342" si="399">(AO291+AO340)</f>
        <v>16679567.078200132</v>
      </c>
      <c r="AP342" s="186">
        <f t="shared" si="399"/>
        <v>17433990.39525073</v>
      </c>
      <c r="AQ342" s="186">
        <f t="shared" si="399"/>
        <v>17910549.876175031</v>
      </c>
      <c r="AR342" s="186">
        <f t="shared" si="399"/>
        <v>18671331.01196266</v>
      </c>
      <c r="AS342" s="186">
        <f t="shared" si="399"/>
        <v>18737181.712030295</v>
      </c>
      <c r="AT342" s="186">
        <f t="shared" si="399"/>
        <v>19090173.079359319</v>
      </c>
      <c r="AU342" s="186">
        <f t="shared" si="399"/>
        <v>20960803.489698194</v>
      </c>
      <c r="AV342" s="186">
        <f t="shared" si="399"/>
        <v>19824189.410701096</v>
      </c>
      <c r="AW342" s="186">
        <f t="shared" si="399"/>
        <v>19807530.074732229</v>
      </c>
      <c r="AX342" s="186">
        <f t="shared" si="399"/>
        <v>18869739.730872322</v>
      </c>
      <c r="AY342" s="186">
        <f t="shared" si="399"/>
        <v>18363664.703974314</v>
      </c>
      <c r="AZ342" s="186">
        <f t="shared" si="399"/>
        <v>19875142.597149812</v>
      </c>
      <c r="BA342" s="133"/>
      <c r="BB342" s="186">
        <f>(BB291+BB340)</f>
        <v>52024107.349625893</v>
      </c>
      <c r="BC342" s="186">
        <f>(BC291+BC340)</f>
        <v>56498685.803352267</v>
      </c>
      <c r="BD342" s="186">
        <f>(BD291+BD340)</f>
        <v>60592522.975131519</v>
      </c>
      <c r="BE342" s="186">
        <f>(BE291+BE340)</f>
        <v>57108547.031996444</v>
      </c>
      <c r="BF342" s="186">
        <f>(BF291+BF340)</f>
        <v>226223863.16010612</v>
      </c>
      <c r="BG342" s="128"/>
      <c r="BH342" s="128"/>
      <c r="BI342" s="128"/>
      <c r="BJ342" s="128"/>
      <c r="BK342" s="128"/>
      <c r="BL342" s="128"/>
      <c r="BM342" s="128"/>
      <c r="BN342" s="128"/>
      <c r="BO342" s="128"/>
      <c r="BP342" s="133"/>
      <c r="BQ342" s="128"/>
      <c r="BR342" s="128"/>
      <c r="BS342" s="128"/>
      <c r="BT342" s="128"/>
      <c r="BU342" s="128"/>
      <c r="BV342" s="133"/>
      <c r="BW342" s="128"/>
      <c r="BX342" s="128"/>
      <c r="BY342" s="128"/>
      <c r="BZ342" s="128"/>
      <c r="CA342" s="128"/>
      <c r="CB342" s="128"/>
      <c r="CC342" s="128"/>
      <c r="CD342" s="128"/>
      <c r="CI342" s="35"/>
    </row>
    <row r="343" spans="1:87" x14ac:dyDescent="0.3">
      <c r="A343" s="17" t="s">
        <v>404</v>
      </c>
      <c r="B343" s="23" t="str">
        <f t="shared" si="391"/>
        <v>Wings</v>
      </c>
      <c r="C343" s="39"/>
      <c r="E343" s="17">
        <v>334</v>
      </c>
      <c r="F343" s="39"/>
      <c r="G343" s="115"/>
      <c r="H343" s="115"/>
      <c r="I343" s="115"/>
      <c r="J343" s="115"/>
      <c r="K343" s="163"/>
      <c r="L343" s="115"/>
      <c r="M343" s="115"/>
      <c r="N343" s="115"/>
      <c r="O343" s="115"/>
      <c r="P343" s="115">
        <f t="shared" si="389"/>
        <v>0</v>
      </c>
      <c r="Q343" s="115"/>
      <c r="R343" s="115">
        <f t="shared" si="390"/>
        <v>0</v>
      </c>
      <c r="S343" s="115"/>
      <c r="T343" s="115"/>
      <c r="U343" s="11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15"/>
      <c r="AI343" s="115"/>
      <c r="AJ343" s="115"/>
      <c r="AK343" s="115"/>
      <c r="AL343" s="115"/>
      <c r="AM343" s="115"/>
      <c r="AN343" s="115"/>
      <c r="AO343" s="164"/>
      <c r="AP343" s="164"/>
      <c r="AQ343" s="164"/>
      <c r="AR343" s="164"/>
      <c r="AS343" s="164"/>
      <c r="AT343" s="164"/>
      <c r="AU343" s="164"/>
      <c r="AV343" s="164"/>
      <c r="AW343" s="164"/>
      <c r="AX343" s="164"/>
      <c r="AY343" s="164"/>
      <c r="AZ343" s="164"/>
      <c r="BA343" s="115"/>
      <c r="BB343" s="164"/>
      <c r="BC343" s="164"/>
      <c r="BD343" s="164"/>
      <c r="BE343" s="164"/>
      <c r="BF343" s="165"/>
      <c r="BG343" s="110"/>
      <c r="BH343" s="110"/>
      <c r="BI343" s="110"/>
      <c r="BJ343" s="110"/>
      <c r="BK343" s="110"/>
      <c r="BL343" s="110"/>
      <c r="BM343" s="110"/>
      <c r="BN343" s="110"/>
      <c r="BO343" s="110"/>
      <c r="BP343" s="115"/>
      <c r="BQ343" s="110"/>
      <c r="BR343" s="110"/>
      <c r="BS343" s="110"/>
      <c r="BT343" s="110"/>
      <c r="BU343" s="110"/>
      <c r="BV343" s="115"/>
      <c r="BW343" s="110"/>
      <c r="BX343" s="110"/>
      <c r="BY343" s="110"/>
      <c r="BZ343" s="110"/>
      <c r="CA343" s="110"/>
      <c r="CB343" s="110"/>
      <c r="CC343" s="110"/>
      <c r="CD343" s="110"/>
      <c r="CI343"/>
    </row>
    <row r="344" spans="1:87" x14ac:dyDescent="0.3">
      <c r="A344" s="17" t="s">
        <v>459</v>
      </c>
      <c r="B344" s="23" t="str">
        <f t="shared" si="391"/>
        <v>Wings</v>
      </c>
      <c r="C344" s="39"/>
      <c r="E344" s="17">
        <v>335</v>
      </c>
      <c r="F344" s="55" t="s">
        <v>460</v>
      </c>
      <c r="G344" s="115"/>
      <c r="H344" s="115"/>
      <c r="I344" s="115"/>
      <c r="J344" s="115"/>
      <c r="K344" s="163"/>
      <c r="L344" s="115"/>
      <c r="M344" s="115"/>
      <c r="N344" s="115"/>
      <c r="O344" s="115"/>
      <c r="P344" s="115">
        <f t="shared" si="389"/>
        <v>0</v>
      </c>
      <c r="Q344" s="115"/>
      <c r="R344" s="115">
        <f t="shared" si="390"/>
        <v>0</v>
      </c>
      <c r="S344" s="115"/>
      <c r="T344" s="115"/>
      <c r="U344" s="11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15"/>
      <c r="AI344" s="115"/>
      <c r="AJ344" s="115"/>
      <c r="AK344" s="115"/>
      <c r="AL344" s="115"/>
      <c r="AM344" s="115"/>
      <c r="AN344" s="115"/>
      <c r="AO344" s="164"/>
      <c r="AP344" s="164"/>
      <c r="AQ344" s="164"/>
      <c r="AR344" s="164"/>
      <c r="AS344" s="164"/>
      <c r="AT344" s="164"/>
      <c r="AU344" s="164"/>
      <c r="AV344" s="164"/>
      <c r="AW344" s="164"/>
      <c r="AX344" s="164"/>
      <c r="AY344" s="164"/>
      <c r="AZ344" s="164"/>
      <c r="BA344" s="115"/>
      <c r="BB344" s="164"/>
      <c r="BC344" s="164"/>
      <c r="BD344" s="164"/>
      <c r="BE344" s="164"/>
      <c r="BF344" s="165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5"/>
      <c r="BQ344" s="110"/>
      <c r="BR344" s="110"/>
      <c r="BS344" s="110"/>
      <c r="BT344" s="110"/>
      <c r="BU344" s="110"/>
      <c r="BV344" s="115"/>
      <c r="BW344" s="110"/>
      <c r="BX344" s="110"/>
      <c r="BY344" s="110"/>
      <c r="BZ344" s="110"/>
      <c r="CA344" s="110"/>
      <c r="CB344" s="110"/>
      <c r="CC344" s="110"/>
      <c r="CD344" s="110"/>
      <c r="CI344"/>
    </row>
    <row r="345" spans="1:87" x14ac:dyDescent="0.3">
      <c r="A345" s="17" t="s">
        <v>461</v>
      </c>
      <c r="B345" s="23" t="str">
        <f t="shared" si="391"/>
        <v>Wings</v>
      </c>
      <c r="C345" s="36"/>
      <c r="E345" s="17">
        <v>336</v>
      </c>
      <c r="F345" s="40" t="s">
        <v>462</v>
      </c>
      <c r="G345" s="115">
        <f>SUM(G346:G348)</f>
        <v>4282355.6809140993</v>
      </c>
      <c r="H345" s="115">
        <f>SUM(H346:H348)</f>
        <v>5571170.6894191029</v>
      </c>
      <c r="I345" s="115">
        <f>SUM(I346:I348)</f>
        <v>4768242.9061971083</v>
      </c>
      <c r="J345" s="115"/>
      <c r="K345" s="167">
        <f>SUM(K346:K348)</f>
        <v>5581520.7069255356</v>
      </c>
      <c r="L345" s="115"/>
      <c r="M345" s="115">
        <f>SUM(M346:M348)</f>
        <v>5671855.914287963</v>
      </c>
      <c r="N345" s="115"/>
      <c r="O345" s="115"/>
      <c r="P345" s="115">
        <f t="shared" si="389"/>
        <v>5581520.7069255356</v>
      </c>
      <c r="Q345" s="115"/>
      <c r="R345" s="115">
        <f t="shared" si="390"/>
        <v>5671855.914287963</v>
      </c>
      <c r="S345" s="115"/>
      <c r="T345" s="115"/>
      <c r="U345" s="115"/>
      <c r="V345" s="168">
        <f t="shared" ref="V345:AG345" si="400">SUM(V346:V348)</f>
        <v>4768242.9061971083</v>
      </c>
      <c r="W345" s="168">
        <f t="shared" si="400"/>
        <v>5581520.7069255356</v>
      </c>
      <c r="X345" s="168">
        <f t="shared" si="400"/>
        <v>0</v>
      </c>
      <c r="Y345" s="168">
        <f t="shared" si="400"/>
        <v>0</v>
      </c>
      <c r="Z345" s="168">
        <f t="shared" si="400"/>
        <v>0</v>
      </c>
      <c r="AA345" s="168">
        <f t="shared" si="400"/>
        <v>0</v>
      </c>
      <c r="AB345" s="168">
        <f t="shared" si="400"/>
        <v>0</v>
      </c>
      <c r="AC345" s="168">
        <f t="shared" si="400"/>
        <v>0</v>
      </c>
      <c r="AD345" s="168">
        <f t="shared" si="400"/>
        <v>0</v>
      </c>
      <c r="AE345" s="168">
        <f t="shared" si="400"/>
        <v>0</v>
      </c>
      <c r="AF345" s="168">
        <f t="shared" si="400"/>
        <v>0</v>
      </c>
      <c r="AG345" s="168">
        <f t="shared" si="400"/>
        <v>0</v>
      </c>
      <c r="AH345" s="115"/>
      <c r="AI345" s="115"/>
      <c r="AJ345" s="115"/>
      <c r="AK345" s="115"/>
      <c r="AL345" s="115"/>
      <c r="AM345" s="115"/>
      <c r="AN345" s="115"/>
      <c r="AO345" s="168">
        <f t="shared" ref="AO345:AZ345" si="401">SUM(AO346:AO348)</f>
        <v>5330194.4899821952</v>
      </c>
      <c r="AP345" s="168">
        <f t="shared" si="401"/>
        <v>5671855.914287963</v>
      </c>
      <c r="AQ345" s="168">
        <f t="shared" si="401"/>
        <v>5887319.1659799367</v>
      </c>
      <c r="AR345" s="168">
        <f t="shared" si="401"/>
        <v>5921848.8264047019</v>
      </c>
      <c r="AS345" s="168">
        <f t="shared" si="401"/>
        <v>5675644.359473018</v>
      </c>
      <c r="AT345" s="168">
        <f t="shared" si="401"/>
        <v>5777837.9308387227</v>
      </c>
      <c r="AU345" s="168">
        <f t="shared" si="401"/>
        <v>7057042.4561865274</v>
      </c>
      <c r="AV345" s="168">
        <f t="shared" si="401"/>
        <v>5781853.3982324088</v>
      </c>
      <c r="AW345" s="168">
        <f t="shared" si="401"/>
        <v>5314013.1135265175</v>
      </c>
      <c r="AX345" s="168">
        <f t="shared" si="401"/>
        <v>4380869.461835769</v>
      </c>
      <c r="AY345" s="168">
        <f t="shared" si="401"/>
        <v>4282355.6809140993</v>
      </c>
      <c r="AZ345" s="168">
        <f t="shared" si="401"/>
        <v>5571170.6894191029</v>
      </c>
      <c r="BA345" s="115"/>
      <c r="BB345" s="109">
        <f t="shared" ref="BB345:BB385" si="402">SUMIF(AO$7:AZ$7,BB$8,AO345:AZ345)</f>
        <v>16889369.570250094</v>
      </c>
      <c r="BC345" s="109">
        <f t="shared" ref="BC345:BC385" si="403">SUMIF(AO$7:AZ$7,BC$8,AO345:AZ345)</f>
        <v>17375331.116716444</v>
      </c>
      <c r="BD345" s="109">
        <f t="shared" ref="BD345:BD385" si="404">SUMIF(AO$7:AZ$7,BD$8,AO345:AZ345)</f>
        <v>18152908.967945457</v>
      </c>
      <c r="BE345" s="109">
        <f t="shared" ref="BE345:BE385" si="405">SUMIF(AO$7:AZ$7,BE$8,AO345:AZ345)</f>
        <v>14234395.83216897</v>
      </c>
      <c r="BF345" s="118">
        <f t="shared" ref="BF345:BF385" si="406">SUM(BB345:BE345)</f>
        <v>66652005.487080961</v>
      </c>
      <c r="BG345" s="110"/>
      <c r="BH345" s="110"/>
      <c r="BI345" s="110"/>
      <c r="BJ345" s="110"/>
      <c r="BK345" s="110"/>
      <c r="BL345" s="110"/>
      <c r="BM345" s="110"/>
      <c r="BN345" s="110"/>
      <c r="BO345" s="110"/>
      <c r="BP345" s="115"/>
      <c r="BQ345" s="110"/>
      <c r="BR345" s="110"/>
      <c r="BS345" s="110"/>
      <c r="BT345" s="110"/>
      <c r="BU345" s="110"/>
      <c r="BV345" s="115"/>
      <c r="BW345" s="110"/>
      <c r="BX345" s="110"/>
      <c r="BY345" s="110"/>
      <c r="BZ345" s="110"/>
      <c r="CA345" s="110"/>
      <c r="CB345" s="110"/>
      <c r="CC345" s="110"/>
      <c r="CD345" s="110"/>
      <c r="CI345"/>
    </row>
    <row r="346" spans="1:87" outlineLevel="1" x14ac:dyDescent="0.3">
      <c r="A346" s="17" t="s">
        <v>463</v>
      </c>
      <c r="B346" s="23" t="str">
        <f t="shared" si="391"/>
        <v>Wings</v>
      </c>
      <c r="C346"/>
      <c r="E346" s="17">
        <v>337</v>
      </c>
      <c r="F346" s="57" t="s">
        <v>464</v>
      </c>
      <c r="G346" s="173">
        <f>-_xll.DBRW(pFact,$F$6,G$3,G$1,$F$1,$A346,"YTD")</f>
        <v>1043572.7967363691</v>
      </c>
      <c r="H346" s="173">
        <f>-_xll.DBRW(pFact,$F$6,H$3,H$1,$F$1,$A346,"YTD")</f>
        <v>841203.96026978083</v>
      </c>
      <c r="I346" s="173">
        <f>-_xll.DBRW(pFact,$F$6,I$3,I$1,$F$1,$A346,"YTD")</f>
        <v>759260.55144128855</v>
      </c>
      <c r="J346" s="173"/>
      <c r="K346" s="157">
        <f>-_xll.DBRW(pFact,$F$6,K$3,K$1,$F$1,$A346,"YTD")</f>
        <v>1616821.9646462451</v>
      </c>
      <c r="L346" s="173"/>
      <c r="M346" s="173">
        <f>-_xll.DBRW(pFact,$F$6,M$3,M$1,$F$1,$A346,"YTD")</f>
        <v>2460735.8241597014</v>
      </c>
      <c r="N346" s="173"/>
      <c r="O346" s="173"/>
      <c r="P346" s="173">
        <f t="shared" si="389"/>
        <v>1616821.9646462451</v>
      </c>
      <c r="Q346" s="173"/>
      <c r="R346" s="173">
        <f t="shared" si="390"/>
        <v>2460735.8241597014</v>
      </c>
      <c r="S346" s="173"/>
      <c r="T346" s="173"/>
      <c r="U346" s="173"/>
      <c r="V346" s="159">
        <f>-_xll.DBRW(pFact,$F$6,V$3,V$1,$F$1,$A346,"YTD")</f>
        <v>759260.55144128855</v>
      </c>
      <c r="W346" s="159">
        <f>-_xll.DBRW(pFact,$F$6,W$3,W$1,$F$1,$A346,"YTD")</f>
        <v>1616821.9646462451</v>
      </c>
      <c r="X346" s="159">
        <f>-_xll.DBRW(pFact,$F$6,X$3,X$1,$F$1,$A346,"YTD")</f>
        <v>0</v>
      </c>
      <c r="Y346" s="159">
        <f>-_xll.DBRW(pFact,$F$6,Y$3,Y$1,$F$1,$A346,"YTD")</f>
        <v>0</v>
      </c>
      <c r="Z346" s="159">
        <f>-_xll.DBRW(pFact,$F$6,Z$3,Z$1,$F$1,$A346,"YTD")</f>
        <v>0</v>
      </c>
      <c r="AA346" s="159">
        <f>-_xll.DBRW(pFact,$F$6,AA$3,AA$1,$F$1,$A346,"YTD")</f>
        <v>0</v>
      </c>
      <c r="AB346" s="159">
        <f>-_xll.DBRW(pFact,$F$6,AB$3,AB$1,$F$1,$A346,"YTD")</f>
        <v>0</v>
      </c>
      <c r="AC346" s="159">
        <f>-_xll.DBRW(pFact,$F$6,AC$3,AC$1,$F$1,$A346,"YTD")</f>
        <v>0</v>
      </c>
      <c r="AD346" s="159">
        <f>-_xll.DBRW(pFact,$F$6,AD$3,AD$1,$F$1,$A346,"YTD")</f>
        <v>0</v>
      </c>
      <c r="AE346" s="159">
        <f>-_xll.DBRW(pFact,$F$6,AE$3,AE$1,$F$1,$A346,"YTD")</f>
        <v>0</v>
      </c>
      <c r="AF346" s="159">
        <f>-_xll.DBRW(pFact,$F$6,AF$3,AF$1,$F$1,$A346,"YTD")</f>
        <v>0</v>
      </c>
      <c r="AG346" s="159">
        <f>-_xll.DBRW(pFact,$F$6,AG$3,AG$1,$F$1,$A346,"YTD")</f>
        <v>0</v>
      </c>
      <c r="AH346" s="173"/>
      <c r="AI346" s="173"/>
      <c r="AJ346" s="173"/>
      <c r="AK346" s="173"/>
      <c r="AL346" s="173"/>
      <c r="AM346" s="173"/>
      <c r="AN346" s="173"/>
      <c r="AO346" s="159">
        <f>-_xll.DBRW(pFact,$F$6,AO$3,AO$1,$F$1,$A346,"YTD")</f>
        <v>2243761.6324949055</v>
      </c>
      <c r="AP346" s="159">
        <f>-_xll.DBRW(pFact,$F$6,AP$3,AP$1,$F$1,$A346,"YTD")</f>
        <v>2460735.8241597014</v>
      </c>
      <c r="AQ346" s="159">
        <f>-_xll.DBRW(pFact,$F$6,AQ$3,AQ$1,$F$1,$A346,"YTD")</f>
        <v>2280723.1673610769</v>
      </c>
      <c r="AR346" s="159">
        <f>-_xll.DBRW(pFact,$F$6,AR$3,AR$1,$F$1,$A346,"YTD")</f>
        <v>1921797.9783190719</v>
      </c>
      <c r="AS346" s="159">
        <f>-_xll.DBRW(pFact,$F$6,AS$3,AS$1,$F$1,$A346,"YTD")</f>
        <v>2217169.3530841097</v>
      </c>
      <c r="AT346" s="159">
        <f>-_xll.DBRW(pFact,$F$6,AT$3,AT$1,$F$1,$A346,"YTD")</f>
        <v>2199374.7049879227</v>
      </c>
      <c r="AU346" s="159">
        <f>-_xll.DBRW(pFact,$F$6,AU$3,AU$1,$F$1,$A346,"YTD")</f>
        <v>2805177.4002716569</v>
      </c>
      <c r="AV346" s="159">
        <f>-_xll.DBRW(pFact,$F$6,AV$3,AV$1,$F$1,$A346,"YTD")</f>
        <v>2080324.3892059294</v>
      </c>
      <c r="AW346" s="159">
        <f>-_xll.DBRW(pFact,$F$6,AW$3,AW$1,$F$1,$A346,"YTD")</f>
        <v>1789089.5542085073</v>
      </c>
      <c r="AX346" s="159">
        <f>-_xll.DBRW(pFact,$F$6,AX$3,AX$1,$F$1,$A346,"YTD")</f>
        <v>911327.44807429961</v>
      </c>
      <c r="AY346" s="159">
        <f>-_xll.DBRW(pFact,$F$6,AY$3,AY$1,$F$1,$A346,"YTD")</f>
        <v>1043572.7967363691</v>
      </c>
      <c r="AZ346" s="159">
        <f>-_xll.DBRW(pFact,$F$6,AZ$3,AZ$1,$F$1,$A346,"YTD")</f>
        <v>841203.96026978083</v>
      </c>
      <c r="BA346" s="173"/>
      <c r="BB346" s="119">
        <f t="shared" si="402"/>
        <v>6985220.6240156833</v>
      </c>
      <c r="BC346" s="119">
        <f t="shared" si="403"/>
        <v>6338342.0363911046</v>
      </c>
      <c r="BD346" s="119">
        <f t="shared" si="404"/>
        <v>6674591.3436860945</v>
      </c>
      <c r="BE346" s="119">
        <f t="shared" si="405"/>
        <v>2796104.2050804496</v>
      </c>
      <c r="BF346" s="166">
        <f t="shared" si="406"/>
        <v>22794258.209173329</v>
      </c>
      <c r="BG346" s="110"/>
      <c r="BH346" s="110"/>
      <c r="BI346" s="110"/>
      <c r="BJ346" s="110"/>
      <c r="BK346" s="110"/>
      <c r="BL346" s="110"/>
      <c r="BM346" s="110"/>
      <c r="BN346" s="110"/>
      <c r="BO346" s="110"/>
      <c r="BP346" s="115"/>
      <c r="BQ346" s="110"/>
      <c r="BR346" s="110"/>
      <c r="BS346" s="110"/>
      <c r="BT346" s="110"/>
      <c r="BU346" s="110"/>
      <c r="BV346" s="115"/>
      <c r="BW346" s="110"/>
      <c r="BX346" s="110"/>
      <c r="BY346" s="110"/>
      <c r="BZ346" s="110"/>
      <c r="CA346" s="110"/>
      <c r="CB346" s="110"/>
      <c r="CC346" s="110"/>
      <c r="CD346" s="110"/>
      <c r="CI346"/>
    </row>
    <row r="347" spans="1:87" outlineLevel="1" x14ac:dyDescent="0.3">
      <c r="A347" s="17" t="s">
        <v>465</v>
      </c>
      <c r="B347" s="23" t="str">
        <f t="shared" si="391"/>
        <v>Wings</v>
      </c>
      <c r="C347"/>
      <c r="E347" s="17">
        <v>338</v>
      </c>
      <c r="F347" s="57" t="s">
        <v>466</v>
      </c>
      <c r="G347" s="173">
        <f>-_xll.DBRW(pFact,$F$6,G$3,G$1,$F$1,$A347,"YTD")</f>
        <v>-207506.71525019</v>
      </c>
      <c r="H347" s="173">
        <f>-_xll.DBRW(pFact,$F$6,H$3,H$1,$F$1,$A347,"YTD")</f>
        <v>69403.467693839993</v>
      </c>
      <c r="I347" s="173">
        <f>-_xll.DBRW(pFact,$F$6,I$3,I$1,$F$1,$A347,"YTD")</f>
        <v>-7128.0031543800142</v>
      </c>
      <c r="J347" s="173"/>
      <c r="K347" s="157">
        <f>-_xll.DBRW(pFact,$F$6,K$3,K$1,$F$1,$A347,"YTD")</f>
        <v>28051.402529929997</v>
      </c>
      <c r="L347" s="173"/>
      <c r="M347" s="173">
        <f>-_xll.DBRW(pFact,$F$6,M$3,M$1,$F$1,$A347,"YTD")</f>
        <v>1154458.0829721501</v>
      </c>
      <c r="N347" s="173"/>
      <c r="O347" s="173"/>
      <c r="P347" s="173">
        <f t="shared" si="389"/>
        <v>28051.402529929997</v>
      </c>
      <c r="Q347" s="173"/>
      <c r="R347" s="173">
        <f t="shared" si="390"/>
        <v>1154458.0829721501</v>
      </c>
      <c r="S347" s="173"/>
      <c r="T347" s="173"/>
      <c r="U347" s="173"/>
      <c r="V347" s="159">
        <f>-_xll.DBRW(pFact,$F$6,V$3,V$1,$F$1,$A347,"YTD")</f>
        <v>-7128.0031543800142</v>
      </c>
      <c r="W347" s="159">
        <f>-_xll.DBRW(pFact,$F$6,W$3,W$1,$F$1,$A347,"YTD")</f>
        <v>28051.402529929997</v>
      </c>
      <c r="X347" s="159">
        <f>-_xll.DBRW(pFact,$F$6,X$3,X$1,$F$1,$A347,"YTD")</f>
        <v>0</v>
      </c>
      <c r="Y347" s="159">
        <f>-_xll.DBRW(pFact,$F$6,Y$3,Y$1,$F$1,$A347,"YTD")</f>
        <v>0</v>
      </c>
      <c r="Z347" s="159">
        <f>-_xll.DBRW(pFact,$F$6,Z$3,Z$1,$F$1,$A347,"YTD")</f>
        <v>0</v>
      </c>
      <c r="AA347" s="159">
        <f>-_xll.DBRW(pFact,$F$6,AA$3,AA$1,$F$1,$A347,"YTD")</f>
        <v>0</v>
      </c>
      <c r="AB347" s="159">
        <f>-_xll.DBRW(pFact,$F$6,AB$3,AB$1,$F$1,$A347,"YTD")</f>
        <v>0</v>
      </c>
      <c r="AC347" s="159">
        <f>-_xll.DBRW(pFact,$F$6,AC$3,AC$1,$F$1,$A347,"YTD")</f>
        <v>0</v>
      </c>
      <c r="AD347" s="159">
        <f>-_xll.DBRW(pFact,$F$6,AD$3,AD$1,$F$1,$A347,"YTD")</f>
        <v>0</v>
      </c>
      <c r="AE347" s="159">
        <f>-_xll.DBRW(pFact,$F$6,AE$3,AE$1,$F$1,$A347,"YTD")</f>
        <v>0</v>
      </c>
      <c r="AF347" s="159">
        <f>-_xll.DBRW(pFact,$F$6,AF$3,AF$1,$F$1,$A347,"YTD")</f>
        <v>0</v>
      </c>
      <c r="AG347" s="159">
        <f>-_xll.DBRW(pFact,$F$6,AG$3,AG$1,$F$1,$A347,"YTD")</f>
        <v>0</v>
      </c>
      <c r="AH347" s="173"/>
      <c r="AI347" s="173"/>
      <c r="AJ347" s="173"/>
      <c r="AK347" s="173"/>
      <c r="AL347" s="173"/>
      <c r="AM347" s="173"/>
      <c r="AN347" s="173"/>
      <c r="AO347" s="159">
        <f>-_xll.DBRW(pFact,$F$6,AO$3,AO$1,$F$1,$A347,"YTD")</f>
        <v>912622.66899808007</v>
      </c>
      <c r="AP347" s="159">
        <f>-_xll.DBRW(pFact,$F$6,AP$3,AP$1,$F$1,$A347,"YTD")</f>
        <v>1154458.0829721501</v>
      </c>
      <c r="AQ347" s="159">
        <f>-_xll.DBRW(pFact,$F$6,AQ$3,AQ$1,$F$1,$A347,"YTD")</f>
        <v>1374535.6731541897</v>
      </c>
      <c r="AR347" s="159">
        <f>-_xll.DBRW(pFact,$F$6,AR$3,AR$1,$F$1,$A347,"YTD")</f>
        <v>914888.69354658981</v>
      </c>
      <c r="AS347" s="159">
        <f>-_xll.DBRW(pFact,$F$6,AS$3,AS$1,$F$1,$A347,"YTD")</f>
        <v>861717.15102890995</v>
      </c>
      <c r="AT347" s="159">
        <f>-_xll.DBRW(pFact,$F$6,AT$3,AT$1,$F$1,$A347,"YTD")</f>
        <v>975595.97378221992</v>
      </c>
      <c r="AU347" s="159">
        <f>-_xll.DBRW(pFact,$F$6,AU$3,AU$1,$F$1,$A347,"YTD")</f>
        <v>66986.257858210054</v>
      </c>
      <c r="AV347" s="159">
        <f>-_xll.DBRW(pFact,$F$6,AV$3,AV$1,$F$1,$A347,"YTD")</f>
        <v>207533.94464846002</v>
      </c>
      <c r="AW347" s="159">
        <f>-_xll.DBRW(pFact,$F$6,AW$3,AW$1,$F$1,$A347,"YTD")</f>
        <v>170073.61362658994</v>
      </c>
      <c r="AX347" s="159">
        <f>-_xll.DBRW(pFact,$F$6,AX$3,AX$1,$F$1,$A347,"YTD")</f>
        <v>-292553.36196138</v>
      </c>
      <c r="AY347" s="159">
        <f>-_xll.DBRW(pFact,$F$6,AY$3,AY$1,$F$1,$A347,"YTD")</f>
        <v>-207506.71525019</v>
      </c>
      <c r="AZ347" s="159">
        <f>-_xll.DBRW(pFact,$F$6,AZ$3,AZ$1,$F$1,$A347,"YTD")</f>
        <v>69403.467693839993</v>
      </c>
      <c r="BA347" s="173"/>
      <c r="BB347" s="119">
        <f t="shared" si="402"/>
        <v>3441616.4251244199</v>
      </c>
      <c r="BC347" s="119">
        <f t="shared" si="403"/>
        <v>2752201.8183577196</v>
      </c>
      <c r="BD347" s="119">
        <f t="shared" si="404"/>
        <v>444593.81613326003</v>
      </c>
      <c r="BE347" s="119">
        <f t="shared" si="405"/>
        <v>-430656.60951773002</v>
      </c>
      <c r="BF347" s="166">
        <f t="shared" si="406"/>
        <v>6207755.4500976689</v>
      </c>
      <c r="BG347" s="110"/>
      <c r="BH347" s="110"/>
      <c r="BI347" s="110"/>
      <c r="BJ347" s="110"/>
      <c r="BK347" s="110"/>
      <c r="BL347" s="110"/>
      <c r="BM347" s="110"/>
      <c r="BN347" s="110"/>
      <c r="BO347" s="110"/>
      <c r="BP347" s="115"/>
      <c r="BQ347" s="110"/>
      <c r="BR347" s="110"/>
      <c r="BS347" s="110"/>
      <c r="BT347" s="110"/>
      <c r="BU347" s="110"/>
      <c r="BV347" s="115"/>
      <c r="BW347" s="110"/>
      <c r="BX347" s="110"/>
      <c r="BY347" s="110"/>
      <c r="BZ347" s="110"/>
      <c r="CA347" s="110"/>
      <c r="CB347" s="110"/>
      <c r="CC347" s="110"/>
      <c r="CD347" s="110"/>
      <c r="CI347"/>
    </row>
    <row r="348" spans="1:87" outlineLevel="1" x14ac:dyDescent="0.3">
      <c r="A348" s="17" t="s">
        <v>467</v>
      </c>
      <c r="B348" s="23" t="str">
        <f t="shared" si="391"/>
        <v>Wings</v>
      </c>
      <c r="C348"/>
      <c r="E348" s="17">
        <v>339</v>
      </c>
      <c r="F348" s="57" t="s">
        <v>468</v>
      </c>
      <c r="G348" s="173">
        <f>-_xll.DBRW(pFact,$F$6,G$3,G$1,$F$1,$A348,"YTD")</f>
        <v>3446289.5994279198</v>
      </c>
      <c r="H348" s="173">
        <f>-_xll.DBRW(pFact,$F$6,H$3,H$1,$F$1,$A348,"YTD")</f>
        <v>4660563.2614554819</v>
      </c>
      <c r="I348" s="173">
        <f>-_xll.DBRW(pFact,$F$6,I$3,I$1,$F$1,$A348,"YTD")</f>
        <v>4016110.3579102</v>
      </c>
      <c r="J348" s="173"/>
      <c r="K348" s="157">
        <f>-_xll.DBRW(pFact,$F$6,K$3,K$1,$F$1,$A348,"YTD")</f>
        <v>3936647.33974936</v>
      </c>
      <c r="L348" s="173"/>
      <c r="M348" s="173">
        <f>-_xll.DBRW(pFact,$F$6,M$3,M$1,$F$1,$A348,"YTD")</f>
        <v>2056662.0071561111</v>
      </c>
      <c r="N348" s="173"/>
      <c r="O348" s="173"/>
      <c r="P348" s="173">
        <f t="shared" si="389"/>
        <v>3936647.33974936</v>
      </c>
      <c r="Q348" s="173"/>
      <c r="R348" s="173">
        <f t="shared" si="390"/>
        <v>2056662.0071561111</v>
      </c>
      <c r="S348" s="173"/>
      <c r="T348" s="173"/>
      <c r="U348" s="173"/>
      <c r="V348" s="159">
        <f>-_xll.DBRW(pFact,$F$6,V$3,V$1,$F$1,$A348,"YTD")</f>
        <v>4016110.3579102</v>
      </c>
      <c r="W348" s="159">
        <f>-_xll.DBRW(pFact,$F$6,W$3,W$1,$F$1,$A348,"YTD")</f>
        <v>3936647.33974936</v>
      </c>
      <c r="X348" s="159">
        <f>-_xll.DBRW(pFact,$F$6,X$3,X$1,$F$1,$A348,"YTD")</f>
        <v>0</v>
      </c>
      <c r="Y348" s="159">
        <f>-_xll.DBRW(pFact,$F$6,Y$3,Y$1,$F$1,$A348,"YTD")</f>
        <v>0</v>
      </c>
      <c r="Z348" s="159">
        <f>-_xll.DBRW(pFact,$F$6,Z$3,Z$1,$F$1,$A348,"YTD")</f>
        <v>0</v>
      </c>
      <c r="AA348" s="159">
        <f>-_xll.DBRW(pFact,$F$6,AA$3,AA$1,$F$1,$A348,"YTD")</f>
        <v>0</v>
      </c>
      <c r="AB348" s="159">
        <f>-_xll.DBRW(pFact,$F$6,AB$3,AB$1,$F$1,$A348,"YTD")</f>
        <v>0</v>
      </c>
      <c r="AC348" s="159">
        <f>-_xll.DBRW(pFact,$F$6,AC$3,AC$1,$F$1,$A348,"YTD")</f>
        <v>0</v>
      </c>
      <c r="AD348" s="159">
        <f>-_xll.DBRW(pFact,$F$6,AD$3,AD$1,$F$1,$A348,"YTD")</f>
        <v>0</v>
      </c>
      <c r="AE348" s="159">
        <f>-_xll.DBRW(pFact,$F$6,AE$3,AE$1,$F$1,$A348,"YTD")</f>
        <v>0</v>
      </c>
      <c r="AF348" s="159">
        <f>-_xll.DBRW(pFact,$F$6,AF$3,AF$1,$F$1,$A348,"YTD")</f>
        <v>0</v>
      </c>
      <c r="AG348" s="159">
        <f>-_xll.DBRW(pFact,$F$6,AG$3,AG$1,$F$1,$A348,"YTD")</f>
        <v>0</v>
      </c>
      <c r="AH348" s="173"/>
      <c r="AI348" s="173"/>
      <c r="AJ348" s="173"/>
      <c r="AK348" s="173"/>
      <c r="AL348" s="173"/>
      <c r="AM348" s="173"/>
      <c r="AN348" s="173"/>
      <c r="AO348" s="159">
        <f>-_xll.DBRW(pFact,$F$6,AO$3,AO$1,$F$1,$A348,"YTD")</f>
        <v>2173810.1884892099</v>
      </c>
      <c r="AP348" s="159">
        <f>-_xll.DBRW(pFact,$F$6,AP$3,AP$1,$F$1,$A348,"YTD")</f>
        <v>2056662.0071561111</v>
      </c>
      <c r="AQ348" s="159">
        <f>-_xll.DBRW(pFact,$F$6,AQ$3,AQ$1,$F$1,$A348,"YTD")</f>
        <v>2232060.3254646696</v>
      </c>
      <c r="AR348" s="159">
        <f>-_xll.DBRW(pFact,$F$6,AR$3,AR$1,$F$1,$A348,"YTD")</f>
        <v>3085162.1545390408</v>
      </c>
      <c r="AS348" s="159">
        <f>-_xll.DBRW(pFact,$F$6,AS$3,AS$1,$F$1,$A348,"YTD")</f>
        <v>2596757.855359999</v>
      </c>
      <c r="AT348" s="159">
        <f>-_xll.DBRW(pFact,$F$6,AT$3,AT$1,$F$1,$A348,"YTD")</f>
        <v>2602867.2520685801</v>
      </c>
      <c r="AU348" s="159">
        <f>-_xll.DBRW(pFact,$F$6,AU$3,AU$1,$F$1,$A348,"YTD")</f>
        <v>4184878.7980566602</v>
      </c>
      <c r="AV348" s="159">
        <f>-_xll.DBRW(pFact,$F$6,AV$3,AV$1,$F$1,$A348,"YTD")</f>
        <v>3493995.0643780194</v>
      </c>
      <c r="AW348" s="159">
        <f>-_xll.DBRW(pFact,$F$6,AW$3,AW$1,$F$1,$A348,"YTD")</f>
        <v>3354849.9456914202</v>
      </c>
      <c r="AX348" s="159">
        <f>-_xll.DBRW(pFact,$F$6,AX$3,AX$1,$F$1,$A348,"YTD")</f>
        <v>3762095.3757228497</v>
      </c>
      <c r="AY348" s="159">
        <f>-_xll.DBRW(pFact,$F$6,AY$3,AY$1,$F$1,$A348,"YTD")</f>
        <v>3446289.5994279198</v>
      </c>
      <c r="AZ348" s="159">
        <f>-_xll.DBRW(pFact,$F$6,AZ$3,AZ$1,$F$1,$A348,"YTD")</f>
        <v>4660563.2614554819</v>
      </c>
      <c r="BA348" s="173"/>
      <c r="BB348" s="119">
        <f t="shared" si="402"/>
        <v>6462532.5211099908</v>
      </c>
      <c r="BC348" s="119">
        <f t="shared" si="403"/>
        <v>8284787.2619676199</v>
      </c>
      <c r="BD348" s="119">
        <f t="shared" si="404"/>
        <v>11033723.808126099</v>
      </c>
      <c r="BE348" s="119">
        <f t="shared" si="405"/>
        <v>11868948.236606251</v>
      </c>
      <c r="BF348" s="166">
        <f t="shared" si="406"/>
        <v>37649991.82780996</v>
      </c>
      <c r="BG348" s="110"/>
      <c r="BH348" s="110"/>
      <c r="BI348" s="110"/>
      <c r="BJ348" s="110"/>
      <c r="BK348" s="110"/>
      <c r="BL348" s="110"/>
      <c r="BM348" s="110"/>
      <c r="BN348" s="110"/>
      <c r="BO348" s="110"/>
      <c r="BP348" s="115"/>
      <c r="BQ348" s="110"/>
      <c r="BR348" s="110"/>
      <c r="BS348" s="110"/>
      <c r="BT348" s="110"/>
      <c r="BU348" s="110"/>
      <c r="BV348" s="115"/>
      <c r="BW348" s="110"/>
      <c r="BX348" s="110"/>
      <c r="BY348" s="110"/>
      <c r="BZ348" s="110"/>
      <c r="CA348" s="110"/>
      <c r="CB348" s="110"/>
      <c r="CC348" s="110"/>
      <c r="CD348" s="110"/>
      <c r="CI348"/>
    </row>
    <row r="349" spans="1:87" x14ac:dyDescent="0.3">
      <c r="A349" s="17" t="s">
        <v>469</v>
      </c>
      <c r="B349" s="23" t="str">
        <f t="shared" si="391"/>
        <v>Wings</v>
      </c>
      <c r="C349" s="59"/>
      <c r="E349" s="17">
        <v>340</v>
      </c>
      <c r="F349" s="40" t="s">
        <v>470</v>
      </c>
      <c r="G349" s="115">
        <f>-_xll.DBRW(pFact,$F$6,G$3,G$1,$F$1,$A349,"YTD")</f>
        <v>4.4813100248575211E-4</v>
      </c>
      <c r="H349" s="115">
        <f>-_xll.DBRW(pFact,$F$6,H$3,H$1,$F$1,$A349,"YTD")</f>
        <v>1.6350300938938744E-5</v>
      </c>
      <c r="I349" s="115">
        <f>-_xll.DBRW(pFact,$F$6,I$3,I$1,$F$1,$A349,"YTD")</f>
        <v>-9.984207103116205E-3</v>
      </c>
      <c r="J349" s="115"/>
      <c r="K349" s="113">
        <f>-_xll.DBRW(pFact,$F$6,K$3,K$1,$F$1,$A349,"YTD")</f>
        <v>2.1821403643116355E-3</v>
      </c>
      <c r="L349" s="115"/>
      <c r="M349" s="115">
        <f>-_xll.DBRW(pFact,$F$6,M$3,M$1,$F$1,$A349,"YTD")</f>
        <v>-1.583435060820193E-2</v>
      </c>
      <c r="N349" s="115"/>
      <c r="O349" s="115"/>
      <c r="P349" s="115">
        <f t="shared" si="389"/>
        <v>2.1821403643116355E-3</v>
      </c>
      <c r="Q349" s="115"/>
      <c r="R349" s="115">
        <f t="shared" si="390"/>
        <v>-1.583435060820193E-2</v>
      </c>
      <c r="S349" s="115"/>
      <c r="T349" s="115"/>
      <c r="U349" s="115"/>
      <c r="V349" s="116">
        <f>-_xll.DBRW(pFact,$F$6,V$3,V$1,$F$1,$A349,"YTD")</f>
        <v>-9.984207103116205E-3</v>
      </c>
      <c r="W349" s="116">
        <f>-_xll.DBRW(pFact,$F$6,W$3,W$1,$F$1,$A349,"YTD")</f>
        <v>2.1821403643116355E-3</v>
      </c>
      <c r="X349" s="116">
        <f>-_xll.DBRW(pFact,$F$6,X$3,X$1,$F$1,$A349,"YTD")</f>
        <v>0</v>
      </c>
      <c r="Y349" s="116">
        <f>-_xll.DBRW(pFact,$F$6,Y$3,Y$1,$F$1,$A349,"YTD")</f>
        <v>0</v>
      </c>
      <c r="Z349" s="116">
        <f>-_xll.DBRW(pFact,$F$6,Z$3,Z$1,$F$1,$A349,"YTD")</f>
        <v>0</v>
      </c>
      <c r="AA349" s="116">
        <f>-_xll.DBRW(pFact,$F$6,AA$3,AA$1,$F$1,$A349,"YTD")</f>
        <v>0</v>
      </c>
      <c r="AB349" s="116">
        <f>-_xll.DBRW(pFact,$F$6,AB$3,AB$1,$F$1,$A349,"YTD")</f>
        <v>0</v>
      </c>
      <c r="AC349" s="116">
        <f>-_xll.DBRW(pFact,$F$6,AC$3,AC$1,$F$1,$A349,"YTD")</f>
        <v>0</v>
      </c>
      <c r="AD349" s="116">
        <f>-_xll.DBRW(pFact,$F$6,AD$3,AD$1,$F$1,$A349,"YTD")</f>
        <v>0</v>
      </c>
      <c r="AE349" s="116">
        <f>-_xll.DBRW(pFact,$F$6,AE$3,AE$1,$F$1,$A349,"YTD")</f>
        <v>0</v>
      </c>
      <c r="AF349" s="116">
        <f>-_xll.DBRW(pFact,$F$6,AF$3,AF$1,$F$1,$A349,"YTD")</f>
        <v>0</v>
      </c>
      <c r="AG349" s="116">
        <f>-_xll.DBRW(pFact,$F$6,AG$3,AG$1,$F$1,$A349,"YTD")</f>
        <v>0</v>
      </c>
      <c r="AH349" s="115"/>
      <c r="AI349" s="115"/>
      <c r="AJ349" s="115"/>
      <c r="AK349" s="115"/>
      <c r="AL349" s="115"/>
      <c r="AM349" s="115"/>
      <c r="AN349" s="115"/>
      <c r="AO349" s="116">
        <f>-_xll.DBRW(pFact,$F$6,AO$3,AO$1,$F$1,$A349,"YTD")</f>
        <v>-7.0867994800209999E-3</v>
      </c>
      <c r="AP349" s="116">
        <f>-_xll.DBRW(pFact,$F$6,AP$3,AP$1,$F$1,$A349,"YTD")</f>
        <v>-1.583435060820193E-2</v>
      </c>
      <c r="AQ349" s="116">
        <f>-_xll.DBRW(pFact,$F$6,AQ$3,AQ$1,$F$1,$A349,"YTD")</f>
        <v>-1.5916460659354925E-2</v>
      </c>
      <c r="AR349" s="116">
        <f>-_xll.DBRW(pFact,$F$6,AR$3,AR$1,$F$1,$A349,"YTD")</f>
        <v>-7.7360412124107825E-3</v>
      </c>
      <c r="AS349" s="116">
        <f>-_xll.DBRW(pFact,$F$6,AS$3,AS$1,$F$1,$A349,"YTD")</f>
        <v>-7.6965093649050687E-3</v>
      </c>
      <c r="AT349" s="116">
        <f>-_xll.DBRW(pFact,$F$6,AT$3,AT$1,$F$1,$A349,"YTD")</f>
        <v>5.2532833797158673E-4</v>
      </c>
      <c r="AU349" s="116">
        <f>-_xll.DBRW(pFact,$F$6,AU$3,AU$1,$F$1,$A349,"YTD")</f>
        <v>2.387159507634351E-3</v>
      </c>
      <c r="AV349" s="116">
        <f>-_xll.DBRW(pFact,$F$6,AV$3,AV$1,$F$1,$A349,"YTD")</f>
        <v>4.5719090667262208E-4</v>
      </c>
      <c r="AW349" s="116">
        <f>-_xll.DBRW(pFact,$F$6,AW$3,AW$1,$F$1,$A349,"YTD")</f>
        <v>5.2773020433960482E-4</v>
      </c>
      <c r="AX349" s="116">
        <f>-_xll.DBRW(pFact,$F$6,AX$3,AX$1,$F$1,$A349,"YTD")</f>
        <v>7.2759576141834259E-12</v>
      </c>
      <c r="AY349" s="116">
        <f>-_xll.DBRW(pFact,$F$6,AY$3,AY$1,$F$1,$A349,"YTD")</f>
        <v>4.4813100248575211E-4</v>
      </c>
      <c r="AZ349" s="116">
        <f>-_xll.DBRW(pFact,$F$6,AZ$3,AZ$1,$F$1,$A349,"YTD")</f>
        <v>1.6350300938938744E-5</v>
      </c>
      <c r="BA349" s="115"/>
      <c r="BB349" s="109">
        <f t="shared" si="402"/>
        <v>-3.8837610747577855E-2</v>
      </c>
      <c r="BC349" s="109">
        <f t="shared" si="403"/>
        <v>-1.4907222239344264E-2</v>
      </c>
      <c r="BD349" s="109">
        <f t="shared" si="404"/>
        <v>3.3720806186465779E-3</v>
      </c>
      <c r="BE349" s="109">
        <f t="shared" si="405"/>
        <v>4.6448131070064846E-4</v>
      </c>
      <c r="BF349" s="118">
        <f t="shared" si="406"/>
        <v>-4.9908271057574893E-2</v>
      </c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5"/>
      <c r="BQ349" s="110"/>
      <c r="BR349" s="110"/>
      <c r="BS349" s="110"/>
      <c r="BT349" s="110"/>
      <c r="BU349" s="110"/>
      <c r="BV349" s="115"/>
      <c r="BW349" s="110"/>
      <c r="BX349" s="110"/>
      <c r="BY349" s="110"/>
      <c r="BZ349" s="110"/>
      <c r="CA349" s="110"/>
      <c r="CB349" s="110"/>
      <c r="CC349" s="110"/>
      <c r="CD349" s="110"/>
      <c r="CI349"/>
    </row>
    <row r="350" spans="1:87" x14ac:dyDescent="0.3">
      <c r="A350" s="17" t="s">
        <v>471</v>
      </c>
      <c r="B350" s="23" t="str">
        <f t="shared" si="391"/>
        <v>Wings</v>
      </c>
      <c r="C350" s="59"/>
      <c r="E350" s="17">
        <v>341</v>
      </c>
      <c r="F350" s="40" t="s">
        <v>472</v>
      </c>
      <c r="G350" s="115">
        <f>-_xll.DBRW(pFact,$F$6,G$3,G$1,$F$1,$A350,"YTD")</f>
        <v>1.7588026821613312E-5</v>
      </c>
      <c r="H350" s="115">
        <f>-_xll.DBRW(pFact,$F$6,H$3,H$1,$F$1,$A350,"YTD")</f>
        <v>1.8000602722167969E-5</v>
      </c>
      <c r="I350" s="115">
        <f>-_xll.DBRW(pFact,$F$6,I$3,I$1,$F$1,$A350,"YTD")</f>
        <v>-4.3337095994502306E-3</v>
      </c>
      <c r="J350" s="115"/>
      <c r="K350" s="113">
        <f>-_xll.DBRW(pFact,$F$6,K$3,K$1,$F$1,$A350,"YTD")</f>
        <v>1.7282436601817608E-5</v>
      </c>
      <c r="L350" s="115"/>
      <c r="M350" s="115">
        <f>-_xll.DBRW(pFact,$F$6,M$3,M$1,$F$1,$A350,"YTD")</f>
        <v>9.3132257461547852E-10</v>
      </c>
      <c r="N350" s="115"/>
      <c r="O350" s="115"/>
      <c r="P350" s="115">
        <f t="shared" si="389"/>
        <v>1.7282436601817608E-5</v>
      </c>
      <c r="Q350" s="115"/>
      <c r="R350" s="115">
        <f t="shared" si="390"/>
        <v>9.3132257461547852E-10</v>
      </c>
      <c r="S350" s="115"/>
      <c r="T350" s="115"/>
      <c r="U350" s="115"/>
      <c r="V350" s="116">
        <f>-_xll.DBRW(pFact,$F$6,V$3,V$1,$F$1,$A350,"YTD")</f>
        <v>-4.3337095994502306E-3</v>
      </c>
      <c r="W350" s="116">
        <f>-_xll.DBRW(pFact,$F$6,W$3,W$1,$F$1,$A350,"YTD")</f>
        <v>1.7282436601817608E-5</v>
      </c>
      <c r="X350" s="116">
        <f>-_xll.DBRW(pFact,$F$6,X$3,X$1,$F$1,$A350,"YTD")</f>
        <v>0</v>
      </c>
      <c r="Y350" s="116">
        <f>-_xll.DBRW(pFact,$F$6,Y$3,Y$1,$F$1,$A350,"YTD")</f>
        <v>0</v>
      </c>
      <c r="Z350" s="116">
        <f>-_xll.DBRW(pFact,$F$6,Z$3,Z$1,$F$1,$A350,"YTD")</f>
        <v>0</v>
      </c>
      <c r="AA350" s="116">
        <f>-_xll.DBRW(pFact,$F$6,AA$3,AA$1,$F$1,$A350,"YTD")</f>
        <v>0</v>
      </c>
      <c r="AB350" s="116">
        <f>-_xll.DBRW(pFact,$F$6,AB$3,AB$1,$F$1,$A350,"YTD")</f>
        <v>0</v>
      </c>
      <c r="AC350" s="116">
        <f>-_xll.DBRW(pFact,$F$6,AC$3,AC$1,$F$1,$A350,"YTD")</f>
        <v>0</v>
      </c>
      <c r="AD350" s="116">
        <f>-_xll.DBRW(pFact,$F$6,AD$3,AD$1,$F$1,$A350,"YTD")</f>
        <v>0</v>
      </c>
      <c r="AE350" s="116">
        <f>-_xll.DBRW(pFact,$F$6,AE$3,AE$1,$F$1,$A350,"YTD")</f>
        <v>0</v>
      </c>
      <c r="AF350" s="116">
        <f>-_xll.DBRW(pFact,$F$6,AF$3,AF$1,$F$1,$A350,"YTD")</f>
        <v>0</v>
      </c>
      <c r="AG350" s="116">
        <f>-_xll.DBRW(pFact,$F$6,AG$3,AG$1,$F$1,$A350,"YTD")</f>
        <v>0</v>
      </c>
      <c r="AH350" s="115"/>
      <c r="AI350" s="115"/>
      <c r="AJ350" s="115"/>
      <c r="AK350" s="115"/>
      <c r="AL350" s="115"/>
      <c r="AM350" s="115"/>
      <c r="AN350" s="115"/>
      <c r="AO350" s="116">
        <f>-_xll.DBRW(pFact,$F$6,AO$3,AO$1,$F$1,$A350,"YTD")</f>
        <v>0</v>
      </c>
      <c r="AP350" s="116">
        <f>-_xll.DBRW(pFact,$F$6,AP$3,AP$1,$F$1,$A350,"YTD")</f>
        <v>9.3132257461547852E-10</v>
      </c>
      <c r="AQ350" s="116">
        <f>-_xll.DBRW(pFact,$F$6,AQ$3,AQ$1,$F$1,$A350,"YTD")</f>
        <v>-1.862645149230957E-9</v>
      </c>
      <c r="AR350" s="116">
        <f>-_xll.DBRW(pFact,$F$6,AR$3,AR$1,$F$1,$A350,"YTD")</f>
        <v>1.9860919564962387E-5</v>
      </c>
      <c r="AS350" s="116">
        <f>-_xll.DBRW(pFact,$F$6,AS$3,AS$1,$F$1,$A350,"YTD")</f>
        <v>1.9748229533433914E-5</v>
      </c>
      <c r="AT350" s="116">
        <f>-_xll.DBRW(pFact,$F$6,AT$3,AT$1,$F$1,$A350,"YTD")</f>
        <v>2.0278617739677429E-5</v>
      </c>
      <c r="AU350" s="116">
        <f>-_xll.DBRW(pFact,$F$6,AU$3,AU$1,$F$1,$A350,"YTD")</f>
        <v>2.0720995962619781E-5</v>
      </c>
      <c r="AV350" s="116">
        <f>-_xll.DBRW(pFact,$F$6,AV$3,AV$1,$F$1,$A350,"YTD")</f>
        <v>1.9710510969161987E-5</v>
      </c>
      <c r="AW350" s="116">
        <f>-_xll.DBRW(pFact,$F$6,AW$3,AW$1,$F$1,$A350,"YTD")</f>
        <v>1.886952668428421E-5</v>
      </c>
      <c r="AX350" s="116">
        <f>-_xll.DBRW(pFact,$F$6,AX$3,AX$1,$F$1,$A350,"YTD")</f>
        <v>1.846998929977417E-5</v>
      </c>
      <c r="AY350" s="116">
        <f>-_xll.DBRW(pFact,$F$6,AY$3,AY$1,$F$1,$A350,"YTD")</f>
        <v>1.7588026821613312E-5</v>
      </c>
      <c r="AZ350" s="116">
        <f>-_xll.DBRW(pFact,$F$6,AZ$3,AZ$1,$F$1,$A350,"YTD")</f>
        <v>1.8000602722167969E-5</v>
      </c>
      <c r="BA350" s="115"/>
      <c r="BB350" s="109">
        <f t="shared" si="402"/>
        <v>-9.3132257461547852E-10</v>
      </c>
      <c r="BC350" s="109">
        <f t="shared" si="403"/>
        <v>5.988776683807373E-5</v>
      </c>
      <c r="BD350" s="109">
        <f t="shared" si="404"/>
        <v>5.9301033616065979E-5</v>
      </c>
      <c r="BE350" s="109">
        <f t="shared" si="405"/>
        <v>5.405861884355545E-5</v>
      </c>
      <c r="BF350" s="118">
        <f t="shared" si="406"/>
        <v>1.7324648797512054E-4</v>
      </c>
      <c r="BG350" s="110"/>
      <c r="BH350" s="110"/>
      <c r="BI350" s="110"/>
      <c r="BJ350" s="110"/>
      <c r="BK350" s="110"/>
      <c r="BL350" s="110"/>
      <c r="BM350" s="110"/>
      <c r="BN350" s="110"/>
      <c r="BO350" s="110"/>
      <c r="BP350" s="115"/>
      <c r="BQ350" s="110"/>
      <c r="BR350" s="110"/>
      <c r="BS350" s="110"/>
      <c r="BT350" s="110"/>
      <c r="BU350" s="110"/>
      <c r="BV350" s="115"/>
      <c r="BW350" s="110"/>
      <c r="BX350" s="110"/>
      <c r="BY350" s="110"/>
      <c r="BZ350" s="110"/>
      <c r="CA350" s="110"/>
      <c r="CB350" s="110"/>
      <c r="CC350" s="110"/>
      <c r="CD350" s="110"/>
      <c r="CI350"/>
    </row>
    <row r="351" spans="1:87" x14ac:dyDescent="0.3">
      <c r="A351" s="17" t="s">
        <v>473</v>
      </c>
      <c r="B351" s="23" t="str">
        <f t="shared" si="391"/>
        <v>Wings</v>
      </c>
      <c r="C351" s="59"/>
      <c r="E351" s="17">
        <v>342</v>
      </c>
      <c r="F351" s="40" t="s">
        <v>474</v>
      </c>
      <c r="G351" s="115">
        <f>-_xll.DBRW(pFact,$F$6,G$3,G$1,$F$1,$A351,"YTD")</f>
        <v>0</v>
      </c>
      <c r="H351" s="115">
        <f>-_xll.DBRW(pFact,$F$6,H$3,H$1,$F$1,$A351,"YTD")</f>
        <v>-4.6566128730773926E-10</v>
      </c>
      <c r="I351" s="115">
        <f>-_xll.DBRW(pFact,$F$6,I$3,I$1,$F$1,$A351,"YTD")</f>
        <v>-2.3283064365386963E-10</v>
      </c>
      <c r="J351" s="115"/>
      <c r="K351" s="113">
        <f>-_xll.DBRW(pFact,$F$6,K$3,K$1,$F$1,$A351,"YTD")</f>
        <v>0</v>
      </c>
      <c r="L351" s="115"/>
      <c r="M351" s="115">
        <f>-_xll.DBRW(pFact,$F$6,M$3,M$1,$F$1,$A351,"YTD")</f>
        <v>4.6566128730773926E-10</v>
      </c>
      <c r="N351" s="115"/>
      <c r="O351" s="115"/>
      <c r="P351" s="115">
        <f t="shared" si="389"/>
        <v>0</v>
      </c>
      <c r="Q351" s="115"/>
      <c r="R351" s="115">
        <f t="shared" si="390"/>
        <v>4.6566128730773926E-10</v>
      </c>
      <c r="S351" s="115"/>
      <c r="T351" s="115"/>
      <c r="U351" s="115"/>
      <c r="V351" s="116">
        <f>-_xll.DBRW(pFact,$F$6,V$3,V$1,$F$1,$A351,"YTD")</f>
        <v>-2.3283064365386963E-10</v>
      </c>
      <c r="W351" s="116">
        <f>-_xll.DBRW(pFact,$F$6,W$3,W$1,$F$1,$A351,"YTD")</f>
        <v>0</v>
      </c>
      <c r="X351" s="116">
        <f>-_xll.DBRW(pFact,$F$6,X$3,X$1,$F$1,$A351,"YTD")</f>
        <v>0</v>
      </c>
      <c r="Y351" s="116">
        <f>-_xll.DBRW(pFact,$F$6,Y$3,Y$1,$F$1,$A351,"YTD")</f>
        <v>0</v>
      </c>
      <c r="Z351" s="116">
        <f>-_xll.DBRW(pFact,$F$6,Z$3,Z$1,$F$1,$A351,"YTD")</f>
        <v>0</v>
      </c>
      <c r="AA351" s="116">
        <f>-_xll.DBRW(pFact,$F$6,AA$3,AA$1,$F$1,$A351,"YTD")</f>
        <v>0</v>
      </c>
      <c r="AB351" s="116">
        <f>-_xll.DBRW(pFact,$F$6,AB$3,AB$1,$F$1,$A351,"YTD")</f>
        <v>0</v>
      </c>
      <c r="AC351" s="116">
        <f>-_xll.DBRW(pFact,$F$6,AC$3,AC$1,$F$1,$A351,"YTD")</f>
        <v>0</v>
      </c>
      <c r="AD351" s="116">
        <f>-_xll.DBRW(pFact,$F$6,AD$3,AD$1,$F$1,$A351,"YTD")</f>
        <v>0</v>
      </c>
      <c r="AE351" s="116">
        <f>-_xll.DBRW(pFact,$F$6,AE$3,AE$1,$F$1,$A351,"YTD")</f>
        <v>0</v>
      </c>
      <c r="AF351" s="116">
        <f>-_xll.DBRW(pFact,$F$6,AF$3,AF$1,$F$1,$A351,"YTD")</f>
        <v>0</v>
      </c>
      <c r="AG351" s="116">
        <f>-_xll.DBRW(pFact,$F$6,AG$3,AG$1,$F$1,$A351,"YTD")</f>
        <v>0</v>
      </c>
      <c r="AH351" s="115"/>
      <c r="AI351" s="115"/>
      <c r="AJ351" s="115"/>
      <c r="AK351" s="115"/>
      <c r="AL351" s="115"/>
      <c r="AM351" s="115"/>
      <c r="AN351" s="115"/>
      <c r="AO351" s="116">
        <f>-_xll.DBRW(pFact,$F$6,AO$3,AO$1,$F$1,$A351,"YTD")</f>
        <v>-2.3283064365386963E-10</v>
      </c>
      <c r="AP351" s="116">
        <f>-_xll.DBRW(pFact,$F$6,AP$3,AP$1,$F$1,$A351,"YTD")</f>
        <v>4.6566128730773926E-10</v>
      </c>
      <c r="AQ351" s="116">
        <f>-_xll.DBRW(pFact,$F$6,AQ$3,AQ$1,$F$1,$A351,"YTD")</f>
        <v>0</v>
      </c>
      <c r="AR351" s="116">
        <f>-_xll.DBRW(pFact,$F$6,AR$3,AR$1,$F$1,$A351,"YTD")</f>
        <v>-2.3283064365386963E-10</v>
      </c>
      <c r="AS351" s="116">
        <f>-_xll.DBRW(pFact,$F$6,AS$3,AS$1,$F$1,$A351,"YTD")</f>
        <v>2.3283064365386963E-10</v>
      </c>
      <c r="AT351" s="116">
        <f>-_xll.DBRW(pFact,$F$6,AT$3,AT$1,$F$1,$A351,"YTD")</f>
        <v>6.9849193096160889E-10</v>
      </c>
      <c r="AU351" s="116">
        <f>-_xll.DBRW(pFact,$F$6,AU$3,AU$1,$F$1,$A351,"YTD")</f>
        <v>-2.3283064365386963E-10</v>
      </c>
      <c r="AV351" s="116">
        <f>-_xll.DBRW(pFact,$F$6,AV$3,AV$1,$F$1,$A351,"YTD")</f>
        <v>0</v>
      </c>
      <c r="AW351" s="116">
        <f>-_xll.DBRW(pFact,$F$6,AW$3,AW$1,$F$1,$A351,"YTD")</f>
        <v>0</v>
      </c>
      <c r="AX351" s="116">
        <f>-_xll.DBRW(pFact,$F$6,AX$3,AX$1,$F$1,$A351,"YTD")</f>
        <v>0</v>
      </c>
      <c r="AY351" s="116">
        <f>-_xll.DBRW(pFact,$F$6,AY$3,AY$1,$F$1,$A351,"YTD")</f>
        <v>0</v>
      </c>
      <c r="AZ351" s="116">
        <f>-_xll.DBRW(pFact,$F$6,AZ$3,AZ$1,$F$1,$A351,"YTD")</f>
        <v>-4.6566128730773926E-10</v>
      </c>
      <c r="BA351" s="115"/>
      <c r="BB351" s="109">
        <f t="shared" si="402"/>
        <v>2.3283064365386963E-10</v>
      </c>
      <c r="BC351" s="109">
        <f t="shared" si="403"/>
        <v>6.9849193096160889E-10</v>
      </c>
      <c r="BD351" s="109">
        <f t="shared" si="404"/>
        <v>-2.3283064365386963E-10</v>
      </c>
      <c r="BE351" s="109">
        <f t="shared" si="405"/>
        <v>-4.6566128730773926E-10</v>
      </c>
      <c r="BF351" s="118">
        <f t="shared" si="406"/>
        <v>2.3283064365386963E-10</v>
      </c>
      <c r="BG351" s="110"/>
      <c r="BH351" s="110"/>
      <c r="BI351" s="110"/>
      <c r="BJ351" s="110"/>
      <c r="BK351" s="110"/>
      <c r="BL351" s="110"/>
      <c r="BM351" s="110"/>
      <c r="BN351" s="110"/>
      <c r="BO351" s="110"/>
      <c r="BP351" s="115"/>
      <c r="BQ351" s="110"/>
      <c r="BR351" s="110"/>
      <c r="BS351" s="110"/>
      <c r="BT351" s="110"/>
      <c r="BU351" s="110"/>
      <c r="BV351" s="115"/>
      <c r="BW351" s="110"/>
      <c r="BX351" s="110"/>
      <c r="BY351" s="110"/>
      <c r="BZ351" s="110"/>
      <c r="CA351" s="110"/>
      <c r="CB351" s="110"/>
      <c r="CC351" s="110"/>
      <c r="CD351" s="110"/>
      <c r="CI351"/>
    </row>
    <row r="352" spans="1:87" x14ac:dyDescent="0.3">
      <c r="A352" s="17" t="s">
        <v>475</v>
      </c>
      <c r="B352" s="23" t="str">
        <f t="shared" si="391"/>
        <v>Wings</v>
      </c>
      <c r="C352" s="59"/>
      <c r="E352" s="17">
        <v>343</v>
      </c>
      <c r="F352" s="40" t="s">
        <v>476</v>
      </c>
      <c r="G352" s="115">
        <f>-_xll.DBRW(pFact,$F$6,G$3,G$1,$F$1,$A352,"YTD")</f>
        <v>4.6566128730773926E-10</v>
      </c>
      <c r="H352" s="115">
        <f>-_xll.DBRW(pFact,$F$6,H$3,H$1,$F$1,$A352,"YTD")</f>
        <v>-4.6566128730773926E-10</v>
      </c>
      <c r="I352" s="115">
        <f>-_xll.DBRW(pFact,$F$6,I$3,I$1,$F$1,$A352,"YTD")</f>
        <v>6.9849193096160889E-10</v>
      </c>
      <c r="J352" s="115"/>
      <c r="K352" s="113">
        <f>-_xll.DBRW(pFact,$F$6,K$3,K$1,$F$1,$A352,"YTD")</f>
        <v>-4.6566128730773926E-10</v>
      </c>
      <c r="L352" s="115"/>
      <c r="M352" s="115">
        <f>-_xll.DBRW(pFact,$F$6,M$3,M$1,$F$1,$A352,"YTD")</f>
        <v>-6.9849193096160889E-10</v>
      </c>
      <c r="N352" s="115"/>
      <c r="O352" s="115"/>
      <c r="P352" s="115">
        <f t="shared" si="389"/>
        <v>-4.6566128730773926E-10</v>
      </c>
      <c r="Q352" s="115"/>
      <c r="R352" s="115">
        <f t="shared" si="390"/>
        <v>-6.9849193096160889E-10</v>
      </c>
      <c r="S352" s="115"/>
      <c r="T352" s="115"/>
      <c r="U352" s="115"/>
      <c r="V352" s="116">
        <f>-_xll.DBRW(pFact,$F$6,V$3,V$1,$F$1,$A352,"YTD")</f>
        <v>6.9849193096160889E-10</v>
      </c>
      <c r="W352" s="116">
        <f>-_xll.DBRW(pFact,$F$6,W$3,W$1,$F$1,$A352,"YTD")</f>
        <v>-4.6566128730773926E-10</v>
      </c>
      <c r="X352" s="116">
        <f>-_xll.DBRW(pFact,$F$6,X$3,X$1,$F$1,$A352,"YTD")</f>
        <v>0</v>
      </c>
      <c r="Y352" s="116">
        <f>-_xll.DBRW(pFact,$F$6,Y$3,Y$1,$F$1,$A352,"YTD")</f>
        <v>0</v>
      </c>
      <c r="Z352" s="116">
        <f>-_xll.DBRW(pFact,$F$6,Z$3,Z$1,$F$1,$A352,"YTD")</f>
        <v>0</v>
      </c>
      <c r="AA352" s="116">
        <f>-_xll.DBRW(pFact,$F$6,AA$3,AA$1,$F$1,$A352,"YTD")</f>
        <v>0</v>
      </c>
      <c r="AB352" s="116">
        <f>-_xll.DBRW(pFact,$F$6,AB$3,AB$1,$F$1,$A352,"YTD")</f>
        <v>0</v>
      </c>
      <c r="AC352" s="116">
        <f>-_xll.DBRW(pFact,$F$6,AC$3,AC$1,$F$1,$A352,"YTD")</f>
        <v>0</v>
      </c>
      <c r="AD352" s="116">
        <f>-_xll.DBRW(pFact,$F$6,AD$3,AD$1,$F$1,$A352,"YTD")</f>
        <v>0</v>
      </c>
      <c r="AE352" s="116">
        <f>-_xll.DBRW(pFact,$F$6,AE$3,AE$1,$F$1,$A352,"YTD")</f>
        <v>0</v>
      </c>
      <c r="AF352" s="116">
        <f>-_xll.DBRW(pFact,$F$6,AF$3,AF$1,$F$1,$A352,"YTD")</f>
        <v>0</v>
      </c>
      <c r="AG352" s="116">
        <f>-_xll.DBRW(pFact,$F$6,AG$3,AG$1,$F$1,$A352,"YTD")</f>
        <v>0</v>
      </c>
      <c r="AH352" s="115"/>
      <c r="AI352" s="115"/>
      <c r="AJ352" s="115"/>
      <c r="AK352" s="115"/>
      <c r="AL352" s="115"/>
      <c r="AM352" s="115"/>
      <c r="AN352" s="115"/>
      <c r="AO352" s="116">
        <f>-_xll.DBRW(pFact,$F$6,AO$3,AO$1,$F$1,$A352,"YTD")</f>
        <v>-1.6989884898066521E-5</v>
      </c>
      <c r="AP352" s="116">
        <f>-_xll.DBRW(pFact,$F$6,AP$3,AP$1,$F$1,$A352,"YTD")</f>
        <v>-6.9849193096160889E-10</v>
      </c>
      <c r="AQ352" s="116">
        <f>-_xll.DBRW(pFact,$F$6,AQ$3,AQ$1,$F$1,$A352,"YTD")</f>
        <v>0</v>
      </c>
      <c r="AR352" s="116">
        <f>-_xll.DBRW(pFact,$F$6,AR$3,AR$1,$F$1,$A352,"YTD")</f>
        <v>0</v>
      </c>
      <c r="AS352" s="116">
        <f>-_xll.DBRW(pFact,$F$6,AS$3,AS$1,$F$1,$A352,"YTD")</f>
        <v>4.6566128730773926E-10</v>
      </c>
      <c r="AT352" s="116">
        <f>-_xll.DBRW(pFact,$F$6,AT$3,AT$1,$F$1,$A352,"YTD")</f>
        <v>4.6566128730773926E-10</v>
      </c>
      <c r="AU352" s="116">
        <f>-_xll.DBRW(pFact,$F$6,AU$3,AU$1,$F$1,$A352,"YTD")</f>
        <v>0</v>
      </c>
      <c r="AV352" s="116">
        <f>-_xll.DBRW(pFact,$F$6,AV$3,AV$1,$F$1,$A352,"YTD")</f>
        <v>4.6566128730773926E-10</v>
      </c>
      <c r="AW352" s="116">
        <f>-_xll.DBRW(pFact,$F$6,AW$3,AW$1,$F$1,$A352,"YTD")</f>
        <v>-4.6566128730773926E-10</v>
      </c>
      <c r="AX352" s="116">
        <f>-_xll.DBRW(pFact,$F$6,AX$3,AX$1,$F$1,$A352,"YTD")</f>
        <v>-9.3132257461547852E-10</v>
      </c>
      <c r="AY352" s="116">
        <f>-_xll.DBRW(pFact,$F$6,AY$3,AY$1,$F$1,$A352,"YTD")</f>
        <v>4.6566128730773926E-10</v>
      </c>
      <c r="AZ352" s="116">
        <f>-_xll.DBRW(pFact,$F$6,AZ$3,AZ$1,$F$1,$A352,"YTD")</f>
        <v>-4.6566128730773926E-10</v>
      </c>
      <c r="BA352" s="115"/>
      <c r="BB352" s="109">
        <f t="shared" si="402"/>
        <v>-1.6990583389997482E-5</v>
      </c>
      <c r="BC352" s="109">
        <f t="shared" si="403"/>
        <v>9.3132257461547852E-10</v>
      </c>
      <c r="BD352" s="109">
        <f t="shared" si="404"/>
        <v>0</v>
      </c>
      <c r="BE352" s="109">
        <f t="shared" si="405"/>
        <v>-9.3132257461547852E-10</v>
      </c>
      <c r="BF352" s="118">
        <f t="shared" si="406"/>
        <v>-1.6990583389997482E-5</v>
      </c>
      <c r="BG352" s="110"/>
      <c r="BH352" s="110"/>
      <c r="BI352" s="110"/>
      <c r="BJ352" s="110"/>
      <c r="BK352" s="110"/>
      <c r="BL352" s="110"/>
      <c r="BM352" s="110"/>
      <c r="BN352" s="110"/>
      <c r="BO352" s="110"/>
      <c r="BP352" s="115"/>
      <c r="BQ352" s="110"/>
      <c r="BR352" s="110"/>
      <c r="BS352" s="110"/>
      <c r="BT352" s="110"/>
      <c r="BU352" s="110"/>
      <c r="BV352" s="115"/>
      <c r="BW352" s="110"/>
      <c r="BX352" s="110"/>
      <c r="BY352" s="110"/>
      <c r="BZ352" s="110"/>
      <c r="CA352" s="110"/>
      <c r="CB352" s="110"/>
      <c r="CC352" s="110"/>
      <c r="CD352" s="110"/>
      <c r="CI352"/>
    </row>
    <row r="353" spans="1:87" x14ac:dyDescent="0.3">
      <c r="A353" s="17" t="s">
        <v>477</v>
      </c>
      <c r="B353" s="23" t="str">
        <f t="shared" si="391"/>
        <v>Wings</v>
      </c>
      <c r="C353" s="37"/>
      <c r="E353" s="17">
        <v>344</v>
      </c>
      <c r="F353" s="56" t="s">
        <v>429</v>
      </c>
      <c r="G353" s="172">
        <f>-_xll.DBRW(pFact,$F$6,G$3,G$1,$F$1,$A353,"YTD")</f>
        <v>9.3132257461547852E-10</v>
      </c>
      <c r="H353" s="172">
        <f>-_xll.DBRW(pFact,$F$6,H$3,H$1,$F$1,$A353,"YTD")</f>
        <v>9.3132257461547852E-10</v>
      </c>
      <c r="I353" s="172">
        <f>-_xll.DBRW(pFact,$F$6,I$3,I$1,$F$1,$A353,"YTD")</f>
        <v>-4.6566128730773926E-10</v>
      </c>
      <c r="J353" s="171"/>
      <c r="K353" s="113">
        <f>-_xll.DBRW(pFact,$F$6,K$3,K$1,$F$1,$A353,"YTD")</f>
        <v>4.6566128730773926E-10</v>
      </c>
      <c r="L353" s="172"/>
      <c r="M353" s="172">
        <f>-_xll.DBRW(pFact,$F$6,M$3,M$1,$F$1,$A353,"YTD")</f>
        <v>4.6566128730773926E-10</v>
      </c>
      <c r="N353" s="172"/>
      <c r="O353" s="172"/>
      <c r="P353" s="172">
        <f t="shared" si="389"/>
        <v>4.6566128730773926E-10</v>
      </c>
      <c r="Q353" s="172"/>
      <c r="R353" s="172">
        <f t="shared" si="390"/>
        <v>4.6566128730773926E-10</v>
      </c>
      <c r="S353" s="172"/>
      <c r="T353" s="172"/>
      <c r="U353" s="172"/>
      <c r="V353" s="116">
        <f>-_xll.DBRW(pFact,$F$6,V$3,V$1,$F$1,$A353,"YTD")</f>
        <v>-4.6566128730773926E-10</v>
      </c>
      <c r="W353" s="116">
        <f>-_xll.DBRW(pFact,$F$6,W$3,W$1,$F$1,$A353,"YTD")</f>
        <v>4.6566128730773926E-10</v>
      </c>
      <c r="X353" s="116">
        <f>-_xll.DBRW(pFact,$F$6,X$3,X$1,$F$1,$A353,"YTD")</f>
        <v>0</v>
      </c>
      <c r="Y353" s="116">
        <f>-_xll.DBRW(pFact,$F$6,Y$3,Y$1,$F$1,$A353,"YTD")</f>
        <v>0</v>
      </c>
      <c r="Z353" s="116">
        <f>-_xll.DBRW(pFact,$F$6,Z$3,Z$1,$F$1,$A353,"YTD")</f>
        <v>0</v>
      </c>
      <c r="AA353" s="116">
        <f>-_xll.DBRW(pFact,$F$6,AA$3,AA$1,$F$1,$A353,"YTD")</f>
        <v>0</v>
      </c>
      <c r="AB353" s="116">
        <f>-_xll.DBRW(pFact,$F$6,AB$3,AB$1,$F$1,$A353,"YTD")</f>
        <v>0</v>
      </c>
      <c r="AC353" s="116">
        <f>-_xll.DBRW(pFact,$F$6,AC$3,AC$1,$F$1,$A353,"YTD")</f>
        <v>0</v>
      </c>
      <c r="AD353" s="116">
        <f>-_xll.DBRW(pFact,$F$6,AD$3,AD$1,$F$1,$A353,"YTD")</f>
        <v>0</v>
      </c>
      <c r="AE353" s="116">
        <f>-_xll.DBRW(pFact,$F$6,AE$3,AE$1,$F$1,$A353,"YTD")</f>
        <v>0</v>
      </c>
      <c r="AF353" s="116">
        <f>-_xll.DBRW(pFact,$F$6,AF$3,AF$1,$F$1,$A353,"YTD")</f>
        <v>0</v>
      </c>
      <c r="AG353" s="116">
        <f>-_xll.DBRW(pFact,$F$6,AG$3,AG$1,$F$1,$A353,"YTD")</f>
        <v>0</v>
      </c>
      <c r="AH353" s="172"/>
      <c r="AI353" s="172"/>
      <c r="AJ353" s="172"/>
      <c r="AK353" s="172"/>
      <c r="AL353" s="172"/>
      <c r="AM353" s="172"/>
      <c r="AN353" s="172"/>
      <c r="AO353" s="116">
        <f>-_xll.DBRW(pFact,$F$6,AO$3,AO$1,$F$1,$A353,"YTD")</f>
        <v>4.6566128730773926E-10</v>
      </c>
      <c r="AP353" s="116">
        <f>-_xll.DBRW(pFact,$F$6,AP$3,AP$1,$F$1,$A353,"YTD")</f>
        <v>4.6566128730773926E-10</v>
      </c>
      <c r="AQ353" s="116">
        <f>-_xll.DBRW(pFact,$F$6,AQ$3,AQ$1,$F$1,$A353,"YTD")</f>
        <v>9.3132257461547852E-10</v>
      </c>
      <c r="AR353" s="116">
        <f>-_xll.DBRW(pFact,$F$6,AR$3,AR$1,$F$1,$A353,"YTD")</f>
        <v>0</v>
      </c>
      <c r="AS353" s="116">
        <f>-_xll.DBRW(pFact,$F$6,AS$3,AS$1,$F$1,$A353,"YTD")</f>
        <v>1.3969838619232178E-9</v>
      </c>
      <c r="AT353" s="116">
        <f>-_xll.DBRW(pFact,$F$6,AT$3,AT$1,$F$1,$A353,"YTD")</f>
        <v>1.3969838619232178E-9</v>
      </c>
      <c r="AU353" s="116">
        <f>-_xll.DBRW(pFact,$F$6,AU$3,AU$1,$F$1,$A353,"YTD")</f>
        <v>9.3132257461547852E-10</v>
      </c>
      <c r="AV353" s="116">
        <f>-_xll.DBRW(pFact,$F$6,AV$3,AV$1,$F$1,$A353,"YTD")</f>
        <v>-9.3132257461547852E-10</v>
      </c>
      <c r="AW353" s="116">
        <f>-_xll.DBRW(pFact,$F$6,AW$3,AW$1,$F$1,$A353,"YTD")</f>
        <v>9.3132257461547852E-10</v>
      </c>
      <c r="AX353" s="116">
        <f>-_xll.DBRW(pFact,$F$6,AX$3,AX$1,$F$1,$A353,"YTD")</f>
        <v>9.3132257461547852E-10</v>
      </c>
      <c r="AY353" s="116">
        <f>-_xll.DBRW(pFact,$F$6,AY$3,AY$1,$F$1,$A353,"YTD")</f>
        <v>9.3132257461547852E-10</v>
      </c>
      <c r="AZ353" s="116">
        <f>-_xll.DBRW(pFact,$F$6,AZ$3,AZ$1,$F$1,$A353,"YTD")</f>
        <v>9.3132257461547852E-10</v>
      </c>
      <c r="BA353" s="172"/>
      <c r="BB353" s="109">
        <f t="shared" si="402"/>
        <v>1.862645149230957E-9</v>
      </c>
      <c r="BC353" s="109">
        <f t="shared" si="403"/>
        <v>2.7939677238464355E-9</v>
      </c>
      <c r="BD353" s="109">
        <f t="shared" si="404"/>
        <v>9.3132257461547852E-10</v>
      </c>
      <c r="BE353" s="109">
        <f t="shared" si="405"/>
        <v>2.7939677238464355E-9</v>
      </c>
      <c r="BF353" s="118">
        <f t="shared" si="406"/>
        <v>8.3819031715393066E-9</v>
      </c>
      <c r="BG353" s="110"/>
      <c r="BH353" s="110"/>
      <c r="BI353" s="110"/>
      <c r="BJ353" s="110"/>
      <c r="BK353" s="110"/>
      <c r="BL353" s="110"/>
      <c r="BM353" s="110"/>
      <c r="BN353" s="110"/>
      <c r="BO353" s="110"/>
      <c r="BP353" s="115"/>
      <c r="BQ353" s="110"/>
      <c r="BR353" s="110"/>
      <c r="BS353" s="110"/>
      <c r="BT353" s="110"/>
      <c r="BU353" s="110"/>
      <c r="BV353" s="115"/>
      <c r="BW353" s="110"/>
      <c r="BX353" s="110"/>
      <c r="BY353" s="110"/>
      <c r="BZ353" s="110"/>
      <c r="CA353" s="110"/>
      <c r="CB353" s="110"/>
      <c r="CC353" s="110"/>
      <c r="CD353" s="110"/>
      <c r="CI353"/>
    </row>
    <row r="354" spans="1:87" outlineLevel="1" x14ac:dyDescent="0.3">
      <c r="A354" s="17" t="s">
        <v>477</v>
      </c>
      <c r="B354" s="107" t="s">
        <v>333</v>
      </c>
      <c r="C354"/>
      <c r="E354" s="17">
        <v>345</v>
      </c>
      <c r="F354" s="57" t="s">
        <v>371</v>
      </c>
      <c r="G354" s="158">
        <f>-_xll.DBRW(pStaging,G$1,$F$6,"all depts",$B354,$F$1,G$3,$A354,"AGM_Import_Closing","Local Currency Value")</f>
        <v>0</v>
      </c>
      <c r="H354" s="158">
        <f>-_xll.DBRW(pStaging,H$1,$F$6,"all depts",$B354,$F$1,H$3,$A354,"AGM_Import_Closing","Local Currency Value")</f>
        <v>0</v>
      </c>
      <c r="I354" s="158">
        <f>-_xll.DBRW(pStaging,I$1,$F$6,"all depts",$B354,$F$1,I$3,$A354,"AGM_Import_Closing","Local Currency Value")</f>
        <v>0</v>
      </c>
      <c r="J354" s="156"/>
      <c r="K354" s="157">
        <f>-_xll.DBRW(pStaging,K$1,$F$6,"all depts",$B354,$F$1,K$3,$A354,"AGM_Import_Closing","Local Currency Value")</f>
        <v>0</v>
      </c>
      <c r="L354" s="158"/>
      <c r="M354" s="158">
        <f>-_xll.DBRW(pStaging,M$1,$F$6,"all depts",$B354,$F$1,M$3,$A354,"AGM_Import_Closing","Local Currency Value")</f>
        <v>0</v>
      </c>
      <c r="N354" s="158"/>
      <c r="O354" s="158"/>
      <c r="P354" s="158">
        <f t="shared" si="389"/>
        <v>0</v>
      </c>
      <c r="Q354" s="158"/>
      <c r="R354" s="158">
        <f t="shared" si="390"/>
        <v>0</v>
      </c>
      <c r="S354" s="158"/>
      <c r="T354" s="158"/>
      <c r="U354" s="158"/>
      <c r="V354" s="159">
        <f>-_xll.DBRW(pStaging,V$1,$F$6,"all depts",$B354,$F$1,V$3,$A354,"AGM_Import_Closing","Local Currency Value")</f>
        <v>0</v>
      </c>
      <c r="W354" s="159">
        <f>-_xll.DBRW(pStaging,W$1,$F$6,"all depts",$B354,$F$1,W$3,$A354,"AGM_Import_Closing","Local Currency Value")</f>
        <v>0</v>
      </c>
      <c r="X354" s="159">
        <f>-_xll.DBRW(pStaging,X$1,$F$6,"all depts",$B354,$F$1,X$3,$A354,"AGM_Import_Closing","Local Currency Value")</f>
        <v>0</v>
      </c>
      <c r="Y354" s="159">
        <f>-_xll.DBRW(pStaging,Y$1,$F$6,"all depts",$B354,$F$1,Y$3,$A354,"AGM_Import_Closing","Local Currency Value")</f>
        <v>0</v>
      </c>
      <c r="Z354" s="159">
        <f>-_xll.DBRW(pStaging,Z$1,$F$6,"all depts",$B354,$F$1,Z$3,$A354,"AGM_Import_Closing","Local Currency Value")</f>
        <v>0</v>
      </c>
      <c r="AA354" s="159">
        <f>-_xll.DBRW(pStaging,AA$1,$F$6,"all depts",$B354,$F$1,AA$3,$A354,"AGM_Import_Closing","Local Currency Value")</f>
        <v>0</v>
      </c>
      <c r="AB354" s="159">
        <f>-_xll.DBRW(pStaging,AB$1,$F$6,"all depts",$B354,$F$1,AB$3,$A354,"AGM_Import_Closing","Local Currency Value")</f>
        <v>0</v>
      </c>
      <c r="AC354" s="159">
        <f>-_xll.DBRW(pStaging,AC$1,$F$6,"all depts",$B354,$F$1,AC$3,$A354,"AGM_Import_Closing","Local Currency Value")</f>
        <v>0</v>
      </c>
      <c r="AD354" s="159">
        <f>-_xll.DBRW(pStaging,AD$1,$F$6,"all depts",$B354,$F$1,AD$3,$A354,"AGM_Import_Closing","Local Currency Value")</f>
        <v>0</v>
      </c>
      <c r="AE354" s="159">
        <f>-_xll.DBRW(pStaging,AE$1,$F$6,"all depts",$B354,$F$1,AE$3,$A354,"AGM_Import_Closing","Local Currency Value")</f>
        <v>0</v>
      </c>
      <c r="AF354" s="159">
        <f>-_xll.DBRW(pStaging,AF$1,$F$6,"all depts",$B354,$F$1,AF$3,$A354,"AGM_Import_Closing","Local Currency Value")</f>
        <v>0</v>
      </c>
      <c r="AG354" s="159">
        <f>-_xll.DBRW(pStaging,AG$1,$F$6,"all depts",$B354,$F$1,AG$3,$A354,"AGM_Import_Closing","Local Currency Value")</f>
        <v>0</v>
      </c>
      <c r="AH354" s="158"/>
      <c r="AI354" s="158"/>
      <c r="AJ354" s="158"/>
      <c r="AK354" s="158"/>
      <c r="AL354" s="158"/>
      <c r="AM354" s="158"/>
      <c r="AN354" s="158"/>
      <c r="AO354" s="159">
        <f>-_xll.DBRW(pStaging,AO$1,$F$6,"all depts",$B354,$F$1,AO$3,$A354,"AGM_Import_Closing","Local Currency Value")</f>
        <v>0</v>
      </c>
      <c r="AP354" s="159">
        <f>-_xll.DBRW(pStaging,AP$1,$F$6,"all depts",$B354,$F$1,AP$3,$A354,"AGM_Import_Closing","Local Currency Value")</f>
        <v>0</v>
      </c>
      <c r="AQ354" s="159">
        <f>-_xll.DBRW(pStaging,AQ$1,$F$6,"all depts",$B354,$F$1,AQ$3,$A354,"AGM_Import_Closing","Local Currency Value")</f>
        <v>0</v>
      </c>
      <c r="AR354" s="159">
        <f>-_xll.DBRW(pStaging,AR$1,$F$6,"all depts",$B354,$F$1,AR$3,$A354,"AGM_Import_Closing","Local Currency Value")</f>
        <v>0</v>
      </c>
      <c r="AS354" s="159">
        <f>-_xll.DBRW(pStaging,AS$1,$F$6,"all depts",$B354,$F$1,AS$3,$A354,"AGM_Import_Closing","Local Currency Value")</f>
        <v>0</v>
      </c>
      <c r="AT354" s="159">
        <f>-_xll.DBRW(pStaging,AT$1,$F$6,"all depts",$B354,$F$1,AT$3,$A354,"AGM_Import_Closing","Local Currency Value")</f>
        <v>0</v>
      </c>
      <c r="AU354" s="159">
        <f>-_xll.DBRW(pStaging,AU$1,$F$6,"all depts",$B354,$F$1,AU$3,$A354,"AGM_Import_Closing","Local Currency Value")</f>
        <v>0</v>
      </c>
      <c r="AV354" s="159">
        <f>-_xll.DBRW(pStaging,AV$1,$F$6,"all depts",$B354,$F$1,AV$3,$A354,"AGM_Import_Closing","Local Currency Value")</f>
        <v>0</v>
      </c>
      <c r="AW354" s="159">
        <f>-_xll.DBRW(pStaging,AW$1,$F$6,"all depts",$B354,$F$1,AW$3,$A354,"AGM_Import_Closing","Local Currency Value")</f>
        <v>0</v>
      </c>
      <c r="AX354" s="159">
        <f>-_xll.DBRW(pStaging,AX$1,$F$6,"all depts",$B354,$F$1,AX$3,$A354,"AGM_Import_Closing","Local Currency Value")</f>
        <v>0</v>
      </c>
      <c r="AY354" s="159">
        <f>-_xll.DBRW(pStaging,AY$1,$F$6,"all depts",$B354,$F$1,AY$3,$A354,"AGM_Import_Closing","Local Currency Value")</f>
        <v>0</v>
      </c>
      <c r="AZ354" s="159">
        <f>-_xll.DBRW(pStaging,AZ$1,$F$6,"all depts",$B354,$F$1,AZ$3,$A354,"AGM_Import_Closing","Local Currency Value")</f>
        <v>0</v>
      </c>
      <c r="BA354" s="158"/>
      <c r="BB354" s="119">
        <f t="shared" si="402"/>
        <v>0</v>
      </c>
      <c r="BC354" s="119">
        <f t="shared" si="403"/>
        <v>0</v>
      </c>
      <c r="BD354" s="119">
        <f t="shared" si="404"/>
        <v>0</v>
      </c>
      <c r="BE354" s="119">
        <f t="shared" si="405"/>
        <v>0</v>
      </c>
      <c r="BF354" s="166">
        <f t="shared" si="406"/>
        <v>0</v>
      </c>
      <c r="BG354" s="110"/>
      <c r="BH354" s="110"/>
      <c r="BI354" s="110"/>
      <c r="BJ354" s="110"/>
      <c r="BK354" s="110"/>
      <c r="BL354" s="110"/>
      <c r="BM354" s="110"/>
      <c r="BN354" s="110"/>
      <c r="BO354" s="110"/>
      <c r="BP354" s="115"/>
      <c r="BQ354" s="110"/>
      <c r="BR354" s="110"/>
      <c r="BS354" s="110"/>
      <c r="BT354" s="110"/>
      <c r="BU354" s="110"/>
      <c r="BV354" s="115"/>
      <c r="BW354" s="110"/>
      <c r="BX354" s="110"/>
      <c r="BY354" s="110"/>
      <c r="BZ354" s="110"/>
      <c r="CA354" s="110"/>
      <c r="CB354" s="110"/>
      <c r="CC354" s="110"/>
      <c r="CD354" s="110"/>
      <c r="CI354"/>
    </row>
    <row r="355" spans="1:87" outlineLevel="1" x14ac:dyDescent="0.3">
      <c r="A355" s="17" t="s">
        <v>477</v>
      </c>
      <c r="B355" s="107" t="s">
        <v>374</v>
      </c>
      <c r="C355"/>
      <c r="E355" s="17">
        <v>346</v>
      </c>
      <c r="F355" s="57" t="s">
        <v>375</v>
      </c>
      <c r="G355" s="158">
        <f>-_xll.DBRW(pStaging,G$1,$F$6,"all depts",$B355,$F$1,G$3,$A355,"AGM_Import_Closing","Local Currency Value")</f>
        <v>0</v>
      </c>
      <c r="H355" s="158">
        <f>-_xll.DBRW(pStaging,H$1,$F$6,"all depts",$B355,$F$1,H$3,$A355,"AGM_Import_Closing","Local Currency Value")</f>
        <v>0</v>
      </c>
      <c r="I355" s="158">
        <f>-_xll.DBRW(pStaging,I$1,$F$6,"all depts",$B355,$F$1,I$3,$A355,"AGM_Import_Closing","Local Currency Value")</f>
        <v>0</v>
      </c>
      <c r="J355" s="156"/>
      <c r="K355" s="157">
        <f>-_xll.DBRW(pStaging,K$1,$F$6,"all depts",$B355,$F$1,K$3,$A355,"AGM_Import_Closing","Local Currency Value")</f>
        <v>0</v>
      </c>
      <c r="L355" s="158"/>
      <c r="M355" s="158">
        <f>-_xll.DBRW(pStaging,M$1,$F$6,"all depts",$B355,$F$1,M$3,$A355,"AGM_Import_Closing","Local Currency Value")</f>
        <v>0</v>
      </c>
      <c r="N355" s="158"/>
      <c r="O355" s="158"/>
      <c r="P355" s="158">
        <f t="shared" si="389"/>
        <v>0</v>
      </c>
      <c r="Q355" s="158"/>
      <c r="R355" s="158">
        <f t="shared" si="390"/>
        <v>0</v>
      </c>
      <c r="S355" s="158"/>
      <c r="T355" s="158"/>
      <c r="U355" s="158"/>
      <c r="V355" s="159">
        <f>-_xll.DBRW(pStaging,V$1,$F$6,"all depts",$B355,$F$1,V$3,$A355,"AGM_Import_Closing","Local Currency Value")</f>
        <v>0</v>
      </c>
      <c r="W355" s="159">
        <f>-_xll.DBRW(pStaging,W$1,$F$6,"all depts",$B355,$F$1,W$3,$A355,"AGM_Import_Closing","Local Currency Value")</f>
        <v>0</v>
      </c>
      <c r="X355" s="159">
        <f>-_xll.DBRW(pStaging,X$1,$F$6,"all depts",$B355,$F$1,X$3,$A355,"AGM_Import_Closing","Local Currency Value")</f>
        <v>0</v>
      </c>
      <c r="Y355" s="159">
        <f>-_xll.DBRW(pStaging,Y$1,$F$6,"all depts",$B355,$F$1,Y$3,$A355,"AGM_Import_Closing","Local Currency Value")</f>
        <v>0</v>
      </c>
      <c r="Z355" s="159">
        <f>-_xll.DBRW(pStaging,Z$1,$F$6,"all depts",$B355,$F$1,Z$3,$A355,"AGM_Import_Closing","Local Currency Value")</f>
        <v>0</v>
      </c>
      <c r="AA355" s="159">
        <f>-_xll.DBRW(pStaging,AA$1,$F$6,"all depts",$B355,$F$1,AA$3,$A355,"AGM_Import_Closing","Local Currency Value")</f>
        <v>0</v>
      </c>
      <c r="AB355" s="159">
        <f>-_xll.DBRW(pStaging,AB$1,$F$6,"all depts",$B355,$F$1,AB$3,$A355,"AGM_Import_Closing","Local Currency Value")</f>
        <v>0</v>
      </c>
      <c r="AC355" s="159">
        <f>-_xll.DBRW(pStaging,AC$1,$F$6,"all depts",$B355,$F$1,AC$3,$A355,"AGM_Import_Closing","Local Currency Value")</f>
        <v>0</v>
      </c>
      <c r="AD355" s="159">
        <f>-_xll.DBRW(pStaging,AD$1,$F$6,"all depts",$B355,$F$1,AD$3,$A355,"AGM_Import_Closing","Local Currency Value")</f>
        <v>0</v>
      </c>
      <c r="AE355" s="159">
        <f>-_xll.DBRW(pStaging,AE$1,$F$6,"all depts",$B355,$F$1,AE$3,$A355,"AGM_Import_Closing","Local Currency Value")</f>
        <v>0</v>
      </c>
      <c r="AF355" s="159">
        <f>-_xll.DBRW(pStaging,AF$1,$F$6,"all depts",$B355,$F$1,AF$3,$A355,"AGM_Import_Closing","Local Currency Value")</f>
        <v>0</v>
      </c>
      <c r="AG355" s="159">
        <f>-_xll.DBRW(pStaging,AG$1,$F$6,"all depts",$B355,$F$1,AG$3,$A355,"AGM_Import_Closing","Local Currency Value")</f>
        <v>0</v>
      </c>
      <c r="AH355" s="158"/>
      <c r="AI355" s="158"/>
      <c r="AJ355" s="158"/>
      <c r="AK355" s="158"/>
      <c r="AL355" s="158"/>
      <c r="AM355" s="158"/>
      <c r="AN355" s="158"/>
      <c r="AO355" s="159">
        <f>-_xll.DBRW(pStaging,AO$1,$F$6,"all depts",$B355,$F$1,AO$3,$A355,"AGM_Import_Closing","Local Currency Value")</f>
        <v>0</v>
      </c>
      <c r="AP355" s="159">
        <f>-_xll.DBRW(pStaging,AP$1,$F$6,"all depts",$B355,$F$1,AP$3,$A355,"AGM_Import_Closing","Local Currency Value")</f>
        <v>0</v>
      </c>
      <c r="AQ355" s="159">
        <f>-_xll.DBRW(pStaging,AQ$1,$F$6,"all depts",$B355,$F$1,AQ$3,$A355,"AGM_Import_Closing","Local Currency Value")</f>
        <v>0</v>
      </c>
      <c r="AR355" s="159">
        <f>-_xll.DBRW(pStaging,AR$1,$F$6,"all depts",$B355,$F$1,AR$3,$A355,"AGM_Import_Closing","Local Currency Value")</f>
        <v>0</v>
      </c>
      <c r="AS355" s="159">
        <f>-_xll.DBRW(pStaging,AS$1,$F$6,"all depts",$B355,$F$1,AS$3,$A355,"AGM_Import_Closing","Local Currency Value")</f>
        <v>0</v>
      </c>
      <c r="AT355" s="159">
        <f>-_xll.DBRW(pStaging,AT$1,$F$6,"all depts",$B355,$F$1,AT$3,$A355,"AGM_Import_Closing","Local Currency Value")</f>
        <v>0</v>
      </c>
      <c r="AU355" s="159">
        <f>-_xll.DBRW(pStaging,AU$1,$F$6,"all depts",$B355,$F$1,AU$3,$A355,"AGM_Import_Closing","Local Currency Value")</f>
        <v>0</v>
      </c>
      <c r="AV355" s="159">
        <f>-_xll.DBRW(pStaging,AV$1,$F$6,"all depts",$B355,$F$1,AV$3,$A355,"AGM_Import_Closing","Local Currency Value")</f>
        <v>0</v>
      </c>
      <c r="AW355" s="159">
        <f>-_xll.DBRW(pStaging,AW$1,$F$6,"all depts",$B355,$F$1,AW$3,$A355,"AGM_Import_Closing","Local Currency Value")</f>
        <v>0</v>
      </c>
      <c r="AX355" s="159">
        <f>-_xll.DBRW(pStaging,AX$1,$F$6,"all depts",$B355,$F$1,AX$3,$A355,"AGM_Import_Closing","Local Currency Value")</f>
        <v>0</v>
      </c>
      <c r="AY355" s="159">
        <f>-_xll.DBRW(pStaging,AY$1,$F$6,"all depts",$B355,$F$1,AY$3,$A355,"AGM_Import_Closing","Local Currency Value")</f>
        <v>0</v>
      </c>
      <c r="AZ355" s="159">
        <f>-_xll.DBRW(pStaging,AZ$1,$F$6,"all depts",$B355,$F$1,AZ$3,$A355,"AGM_Import_Closing","Local Currency Value")</f>
        <v>0</v>
      </c>
      <c r="BA355" s="158"/>
      <c r="BB355" s="119">
        <f t="shared" si="402"/>
        <v>0</v>
      </c>
      <c r="BC355" s="119">
        <f t="shared" si="403"/>
        <v>0</v>
      </c>
      <c r="BD355" s="119">
        <f t="shared" si="404"/>
        <v>0</v>
      </c>
      <c r="BE355" s="119">
        <f t="shared" si="405"/>
        <v>0</v>
      </c>
      <c r="BF355" s="166">
        <f t="shared" si="406"/>
        <v>0</v>
      </c>
      <c r="BG355" s="110"/>
      <c r="BH355" s="110"/>
      <c r="BI355" s="110"/>
      <c r="BJ355" s="110"/>
      <c r="BK355" s="110"/>
      <c r="BL355" s="110"/>
      <c r="BM355" s="110"/>
      <c r="BN355" s="110"/>
      <c r="BO355" s="110"/>
      <c r="BP355" s="115"/>
      <c r="BQ355" s="110"/>
      <c r="BR355" s="110"/>
      <c r="BS355" s="110"/>
      <c r="BT355" s="110"/>
      <c r="BU355" s="110"/>
      <c r="BV355" s="115"/>
      <c r="BW355" s="110"/>
      <c r="BX355" s="110"/>
      <c r="BY355" s="110"/>
      <c r="BZ355" s="110"/>
      <c r="CA355" s="110"/>
      <c r="CB355" s="110"/>
      <c r="CC355" s="110"/>
      <c r="CD355" s="110"/>
      <c r="CI355"/>
    </row>
    <row r="356" spans="1:87" outlineLevel="1" x14ac:dyDescent="0.3">
      <c r="A356" s="17" t="s">
        <v>477</v>
      </c>
      <c r="B356" s="107" t="s">
        <v>376</v>
      </c>
      <c r="C356"/>
      <c r="E356" s="17">
        <v>347</v>
      </c>
      <c r="F356" s="57" t="s">
        <v>478</v>
      </c>
      <c r="G356" s="158">
        <f>-_xll.DBRW(pStaging,G$1,$F$6,"all depts",$B356,$F$1,G$3,$A356,"AGM_Import_Closing","Local Currency Value")</f>
        <v>0</v>
      </c>
      <c r="H356" s="158">
        <f>-_xll.DBRW(pStaging,H$1,$F$6,"all depts",$B356,$F$1,H$3,$A356,"AGM_Import_Closing","Local Currency Value")</f>
        <v>0</v>
      </c>
      <c r="I356" s="158">
        <f>-_xll.DBRW(pStaging,I$1,$F$6,"all depts",$B356,$F$1,I$3,$A356,"AGM_Import_Closing","Local Currency Value")</f>
        <v>0</v>
      </c>
      <c r="J356" s="156"/>
      <c r="K356" s="157">
        <f>-_xll.DBRW(pStaging,K$1,$F$6,"all depts",$B356,$F$1,K$3,$A356,"AGM_Import_Closing","Local Currency Value")</f>
        <v>0</v>
      </c>
      <c r="L356" s="158"/>
      <c r="M356" s="158">
        <f>-_xll.DBRW(pStaging,M$1,$F$6,"all depts",$B356,$F$1,M$3,$A356,"AGM_Import_Closing","Local Currency Value")</f>
        <v>0</v>
      </c>
      <c r="N356" s="158"/>
      <c r="O356" s="158"/>
      <c r="P356" s="158">
        <f t="shared" si="389"/>
        <v>0</v>
      </c>
      <c r="Q356" s="158"/>
      <c r="R356" s="158">
        <f t="shared" si="390"/>
        <v>0</v>
      </c>
      <c r="S356" s="158"/>
      <c r="T356" s="158"/>
      <c r="U356" s="158"/>
      <c r="V356" s="159">
        <f>-_xll.DBRW(pStaging,V$1,$F$6,"all depts",$B356,$F$1,V$3,$A356,"AGM_Import_Closing","Local Currency Value")</f>
        <v>0</v>
      </c>
      <c r="W356" s="159">
        <f>-_xll.DBRW(pStaging,W$1,$F$6,"all depts",$B356,$F$1,W$3,$A356,"AGM_Import_Closing","Local Currency Value")</f>
        <v>0</v>
      </c>
      <c r="X356" s="159">
        <f>-_xll.DBRW(pStaging,X$1,$F$6,"all depts",$B356,$F$1,X$3,$A356,"AGM_Import_Closing","Local Currency Value")</f>
        <v>0</v>
      </c>
      <c r="Y356" s="159">
        <f>-_xll.DBRW(pStaging,Y$1,$F$6,"all depts",$B356,$F$1,Y$3,$A356,"AGM_Import_Closing","Local Currency Value")</f>
        <v>0</v>
      </c>
      <c r="Z356" s="159">
        <f>-_xll.DBRW(pStaging,Z$1,$F$6,"all depts",$B356,$F$1,Z$3,$A356,"AGM_Import_Closing","Local Currency Value")</f>
        <v>0</v>
      </c>
      <c r="AA356" s="159">
        <f>-_xll.DBRW(pStaging,AA$1,$F$6,"all depts",$B356,$F$1,AA$3,$A356,"AGM_Import_Closing","Local Currency Value")</f>
        <v>0</v>
      </c>
      <c r="AB356" s="159">
        <f>-_xll.DBRW(pStaging,AB$1,$F$6,"all depts",$B356,$F$1,AB$3,$A356,"AGM_Import_Closing","Local Currency Value")</f>
        <v>0</v>
      </c>
      <c r="AC356" s="159">
        <f>-_xll.DBRW(pStaging,AC$1,$F$6,"all depts",$B356,$F$1,AC$3,$A356,"AGM_Import_Closing","Local Currency Value")</f>
        <v>0</v>
      </c>
      <c r="AD356" s="159">
        <f>-_xll.DBRW(pStaging,AD$1,$F$6,"all depts",$B356,$F$1,AD$3,$A356,"AGM_Import_Closing","Local Currency Value")</f>
        <v>0</v>
      </c>
      <c r="AE356" s="159">
        <f>-_xll.DBRW(pStaging,AE$1,$F$6,"all depts",$B356,$F$1,AE$3,$A356,"AGM_Import_Closing","Local Currency Value")</f>
        <v>0</v>
      </c>
      <c r="AF356" s="159">
        <f>-_xll.DBRW(pStaging,AF$1,$F$6,"all depts",$B356,$F$1,AF$3,$A356,"AGM_Import_Closing","Local Currency Value")</f>
        <v>0</v>
      </c>
      <c r="AG356" s="159">
        <f>-_xll.DBRW(pStaging,AG$1,$F$6,"all depts",$B356,$F$1,AG$3,$A356,"AGM_Import_Closing","Local Currency Value")</f>
        <v>0</v>
      </c>
      <c r="AH356" s="158"/>
      <c r="AI356" s="158"/>
      <c r="AJ356" s="158"/>
      <c r="AK356" s="158"/>
      <c r="AL356" s="158"/>
      <c r="AM356" s="158"/>
      <c r="AN356" s="158"/>
      <c r="AO356" s="159">
        <f>-_xll.DBRW(pStaging,AO$1,$F$6,"all depts",$B356,$F$1,AO$3,$A356,"AGM_Import_Closing","Local Currency Value")</f>
        <v>0</v>
      </c>
      <c r="AP356" s="159">
        <f>-_xll.DBRW(pStaging,AP$1,$F$6,"all depts",$B356,$F$1,AP$3,$A356,"AGM_Import_Closing","Local Currency Value")</f>
        <v>0</v>
      </c>
      <c r="AQ356" s="159">
        <f>-_xll.DBRW(pStaging,AQ$1,$F$6,"all depts",$B356,$F$1,AQ$3,$A356,"AGM_Import_Closing","Local Currency Value")</f>
        <v>0</v>
      </c>
      <c r="AR356" s="159">
        <f>-_xll.DBRW(pStaging,AR$1,$F$6,"all depts",$B356,$F$1,AR$3,$A356,"AGM_Import_Closing","Local Currency Value")</f>
        <v>0</v>
      </c>
      <c r="AS356" s="159">
        <f>-_xll.DBRW(pStaging,AS$1,$F$6,"all depts",$B356,$F$1,AS$3,$A356,"AGM_Import_Closing","Local Currency Value")</f>
        <v>0</v>
      </c>
      <c r="AT356" s="159">
        <f>-_xll.DBRW(pStaging,AT$1,$F$6,"all depts",$B356,$F$1,AT$3,$A356,"AGM_Import_Closing","Local Currency Value")</f>
        <v>0</v>
      </c>
      <c r="AU356" s="159">
        <f>-_xll.DBRW(pStaging,AU$1,$F$6,"all depts",$B356,$F$1,AU$3,$A356,"AGM_Import_Closing","Local Currency Value")</f>
        <v>0</v>
      </c>
      <c r="AV356" s="159">
        <f>-_xll.DBRW(pStaging,AV$1,$F$6,"all depts",$B356,$F$1,AV$3,$A356,"AGM_Import_Closing","Local Currency Value")</f>
        <v>0</v>
      </c>
      <c r="AW356" s="159">
        <f>-_xll.DBRW(pStaging,AW$1,$F$6,"all depts",$B356,$F$1,AW$3,$A356,"AGM_Import_Closing","Local Currency Value")</f>
        <v>0</v>
      </c>
      <c r="AX356" s="159">
        <f>-_xll.DBRW(pStaging,AX$1,$F$6,"all depts",$B356,$F$1,AX$3,$A356,"AGM_Import_Closing","Local Currency Value")</f>
        <v>0</v>
      </c>
      <c r="AY356" s="159">
        <f>-_xll.DBRW(pStaging,AY$1,$F$6,"all depts",$B356,$F$1,AY$3,$A356,"AGM_Import_Closing","Local Currency Value")</f>
        <v>0</v>
      </c>
      <c r="AZ356" s="159">
        <f>-_xll.DBRW(pStaging,AZ$1,$F$6,"all depts",$B356,$F$1,AZ$3,$A356,"AGM_Import_Closing","Local Currency Value")</f>
        <v>0</v>
      </c>
      <c r="BA356" s="158"/>
      <c r="BB356" s="119">
        <f t="shared" si="402"/>
        <v>0</v>
      </c>
      <c r="BC356" s="119">
        <f t="shared" si="403"/>
        <v>0</v>
      </c>
      <c r="BD356" s="119">
        <f t="shared" si="404"/>
        <v>0</v>
      </c>
      <c r="BE356" s="119">
        <f t="shared" si="405"/>
        <v>0</v>
      </c>
      <c r="BF356" s="166">
        <f t="shared" si="406"/>
        <v>0</v>
      </c>
      <c r="BG356" s="110"/>
      <c r="BH356" s="110"/>
      <c r="BI356" s="110"/>
      <c r="BJ356" s="110"/>
      <c r="BK356" s="110"/>
      <c r="BL356" s="110"/>
      <c r="BM356" s="110"/>
      <c r="BN356" s="110"/>
      <c r="BO356" s="110"/>
      <c r="BP356" s="115"/>
      <c r="BQ356" s="110"/>
      <c r="BR356" s="110"/>
      <c r="BS356" s="110"/>
      <c r="BT356" s="110"/>
      <c r="BU356" s="110"/>
      <c r="BV356" s="115"/>
      <c r="BW356" s="110"/>
      <c r="BX356" s="110"/>
      <c r="BY356" s="110"/>
      <c r="BZ356" s="110"/>
      <c r="CA356" s="110"/>
      <c r="CB356" s="110"/>
      <c r="CC356" s="110"/>
      <c r="CD356" s="110"/>
      <c r="CI356"/>
    </row>
    <row r="357" spans="1:87" outlineLevel="1" x14ac:dyDescent="0.3">
      <c r="A357" s="17" t="s">
        <v>477</v>
      </c>
      <c r="B357" s="107" t="s">
        <v>370</v>
      </c>
      <c r="C357"/>
      <c r="E357" s="17">
        <v>348</v>
      </c>
      <c r="F357" s="57" t="s">
        <v>379</v>
      </c>
      <c r="G357" s="158">
        <f>-_xll.DBRW(pStaging,G$1,$F$6,"all depts",$B357,$F$1,G$3,$A357,"AGM_Import_Closing","Local Currency Value")</f>
        <v>0</v>
      </c>
      <c r="H357" s="158">
        <f>-_xll.DBRW(pStaging,H$1,$F$6,"all depts",$B357,$F$1,H$3,$A357,"AGM_Import_Closing","Local Currency Value")</f>
        <v>0</v>
      </c>
      <c r="I357" s="158">
        <f>-_xll.DBRW(pStaging,I$1,$F$6,"all depts",$B357,$F$1,I$3,$A357,"AGM_Import_Closing","Local Currency Value")</f>
        <v>0</v>
      </c>
      <c r="J357" s="156"/>
      <c r="K357" s="157">
        <f>-_xll.DBRW(pStaging,K$1,$F$6,"all depts",$B357,$F$1,K$3,$A357,"AGM_Import_Closing","Local Currency Value")</f>
        <v>0</v>
      </c>
      <c r="L357" s="158"/>
      <c r="M357" s="158">
        <f>-_xll.DBRW(pStaging,M$1,$F$6,"all depts",$B357,$F$1,M$3,$A357,"AGM_Import_Closing","Local Currency Value")</f>
        <v>0</v>
      </c>
      <c r="N357" s="158"/>
      <c r="O357" s="158"/>
      <c r="P357" s="158">
        <f t="shared" si="389"/>
        <v>0</v>
      </c>
      <c r="Q357" s="158"/>
      <c r="R357" s="158">
        <f t="shared" si="390"/>
        <v>0</v>
      </c>
      <c r="S357" s="158"/>
      <c r="T357" s="158"/>
      <c r="U357" s="158"/>
      <c r="V357" s="159">
        <f>-_xll.DBRW(pStaging,V$1,$F$6,"all depts",$B357,$F$1,V$3,$A357,"AGM_Import_Closing","Local Currency Value")</f>
        <v>0</v>
      </c>
      <c r="W357" s="159">
        <f>-_xll.DBRW(pStaging,W$1,$F$6,"all depts",$B357,$F$1,W$3,$A357,"AGM_Import_Closing","Local Currency Value")</f>
        <v>0</v>
      </c>
      <c r="X357" s="159">
        <f>-_xll.DBRW(pStaging,X$1,$F$6,"all depts",$B357,$F$1,X$3,$A357,"AGM_Import_Closing","Local Currency Value")</f>
        <v>0</v>
      </c>
      <c r="Y357" s="159">
        <f>-_xll.DBRW(pStaging,Y$1,$F$6,"all depts",$B357,$F$1,Y$3,$A357,"AGM_Import_Closing","Local Currency Value")</f>
        <v>0</v>
      </c>
      <c r="Z357" s="159">
        <f>-_xll.DBRW(pStaging,Z$1,$F$6,"all depts",$B357,$F$1,Z$3,$A357,"AGM_Import_Closing","Local Currency Value")</f>
        <v>0</v>
      </c>
      <c r="AA357" s="159">
        <f>-_xll.DBRW(pStaging,AA$1,$F$6,"all depts",$B357,$F$1,AA$3,$A357,"AGM_Import_Closing","Local Currency Value")</f>
        <v>0</v>
      </c>
      <c r="AB357" s="159">
        <f>-_xll.DBRW(pStaging,AB$1,$F$6,"all depts",$B357,$F$1,AB$3,$A357,"AGM_Import_Closing","Local Currency Value")</f>
        <v>0</v>
      </c>
      <c r="AC357" s="159">
        <f>-_xll.DBRW(pStaging,AC$1,$F$6,"all depts",$B357,$F$1,AC$3,$A357,"AGM_Import_Closing","Local Currency Value")</f>
        <v>0</v>
      </c>
      <c r="AD357" s="159">
        <f>-_xll.DBRW(pStaging,AD$1,$F$6,"all depts",$B357,$F$1,AD$3,$A357,"AGM_Import_Closing","Local Currency Value")</f>
        <v>0</v>
      </c>
      <c r="AE357" s="159">
        <f>-_xll.DBRW(pStaging,AE$1,$F$6,"all depts",$B357,$F$1,AE$3,$A357,"AGM_Import_Closing","Local Currency Value")</f>
        <v>0</v>
      </c>
      <c r="AF357" s="159">
        <f>-_xll.DBRW(pStaging,AF$1,$F$6,"all depts",$B357,$F$1,AF$3,$A357,"AGM_Import_Closing","Local Currency Value")</f>
        <v>0</v>
      </c>
      <c r="AG357" s="159">
        <f>-_xll.DBRW(pStaging,AG$1,$F$6,"all depts",$B357,$F$1,AG$3,$A357,"AGM_Import_Closing","Local Currency Value")</f>
        <v>0</v>
      </c>
      <c r="AH357" s="158"/>
      <c r="AI357" s="158"/>
      <c r="AJ357" s="158"/>
      <c r="AK357" s="158"/>
      <c r="AL357" s="158"/>
      <c r="AM357" s="158"/>
      <c r="AN357" s="158"/>
      <c r="AO357" s="159">
        <f>-_xll.DBRW(pStaging,AO$1,$F$6,"all depts",$B357,$F$1,AO$3,$A357,"AGM_Import_Closing","Local Currency Value")</f>
        <v>0</v>
      </c>
      <c r="AP357" s="159">
        <f>-_xll.DBRW(pStaging,AP$1,$F$6,"all depts",$B357,$F$1,AP$3,$A357,"AGM_Import_Closing","Local Currency Value")</f>
        <v>0</v>
      </c>
      <c r="AQ357" s="159">
        <f>-_xll.DBRW(pStaging,AQ$1,$F$6,"all depts",$B357,$F$1,AQ$3,$A357,"AGM_Import_Closing","Local Currency Value")</f>
        <v>0</v>
      </c>
      <c r="AR357" s="159">
        <f>-_xll.DBRW(pStaging,AR$1,$F$6,"all depts",$B357,$F$1,AR$3,$A357,"AGM_Import_Closing","Local Currency Value")</f>
        <v>0</v>
      </c>
      <c r="AS357" s="159">
        <f>-_xll.DBRW(pStaging,AS$1,$F$6,"all depts",$B357,$F$1,AS$3,$A357,"AGM_Import_Closing","Local Currency Value")</f>
        <v>0</v>
      </c>
      <c r="AT357" s="159">
        <f>-_xll.DBRW(pStaging,AT$1,$F$6,"all depts",$B357,$F$1,AT$3,$A357,"AGM_Import_Closing","Local Currency Value")</f>
        <v>0</v>
      </c>
      <c r="AU357" s="159">
        <f>-_xll.DBRW(pStaging,AU$1,$F$6,"all depts",$B357,$F$1,AU$3,$A357,"AGM_Import_Closing","Local Currency Value")</f>
        <v>0</v>
      </c>
      <c r="AV357" s="159">
        <f>-_xll.DBRW(pStaging,AV$1,$F$6,"all depts",$B357,$F$1,AV$3,$A357,"AGM_Import_Closing","Local Currency Value")</f>
        <v>0</v>
      </c>
      <c r="AW357" s="159">
        <f>-_xll.DBRW(pStaging,AW$1,$F$6,"all depts",$B357,$F$1,AW$3,$A357,"AGM_Import_Closing","Local Currency Value")</f>
        <v>0</v>
      </c>
      <c r="AX357" s="159">
        <f>-_xll.DBRW(pStaging,AX$1,$F$6,"all depts",$B357,$F$1,AX$3,$A357,"AGM_Import_Closing","Local Currency Value")</f>
        <v>0</v>
      </c>
      <c r="AY357" s="159">
        <f>-_xll.DBRW(pStaging,AY$1,$F$6,"all depts",$B357,$F$1,AY$3,$A357,"AGM_Import_Closing","Local Currency Value")</f>
        <v>0</v>
      </c>
      <c r="AZ357" s="159">
        <f>-_xll.DBRW(pStaging,AZ$1,$F$6,"all depts",$B357,$F$1,AZ$3,$A357,"AGM_Import_Closing","Local Currency Value")</f>
        <v>0</v>
      </c>
      <c r="BA357" s="158"/>
      <c r="BB357" s="119">
        <f t="shared" si="402"/>
        <v>0</v>
      </c>
      <c r="BC357" s="119">
        <f t="shared" si="403"/>
        <v>0</v>
      </c>
      <c r="BD357" s="119">
        <f t="shared" si="404"/>
        <v>0</v>
      </c>
      <c r="BE357" s="119">
        <f t="shared" si="405"/>
        <v>0</v>
      </c>
      <c r="BF357" s="166">
        <f t="shared" si="406"/>
        <v>0</v>
      </c>
      <c r="BG357" s="110"/>
      <c r="BH357" s="110"/>
      <c r="BI357" s="110"/>
      <c r="BJ357" s="110"/>
      <c r="BK357" s="110"/>
      <c r="BL357" s="110"/>
      <c r="BM357" s="110"/>
      <c r="BN357" s="110"/>
      <c r="BO357" s="110"/>
      <c r="BP357" s="115"/>
      <c r="BQ357" s="110"/>
      <c r="BR357" s="110"/>
      <c r="BS357" s="110"/>
      <c r="BT357" s="110"/>
      <c r="BU357" s="110"/>
      <c r="BV357" s="115"/>
      <c r="BW357" s="110"/>
      <c r="BX357" s="110"/>
      <c r="BY357" s="110"/>
      <c r="BZ357" s="110"/>
      <c r="CA357" s="110"/>
      <c r="CB357" s="110"/>
      <c r="CC357" s="110"/>
      <c r="CD357" s="110"/>
      <c r="CI357"/>
    </row>
    <row r="358" spans="1:87" outlineLevel="1" x14ac:dyDescent="0.3">
      <c r="A358" s="17" t="s">
        <v>477</v>
      </c>
      <c r="B358" s="107" t="s">
        <v>335</v>
      </c>
      <c r="C358"/>
      <c r="E358" s="17">
        <v>349</v>
      </c>
      <c r="F358" s="57" t="s">
        <v>380</v>
      </c>
      <c r="G358" s="158">
        <f>-_xll.DBRW(pStaging,G$1,$F$6,"all depts",$B358,$F$1,G$3,$A358,"AGM_Import_Closing","Local Currency Value")</f>
        <v>0</v>
      </c>
      <c r="H358" s="158">
        <f>-_xll.DBRW(pStaging,H$1,$F$6,"all depts",$B358,$F$1,H$3,$A358,"AGM_Import_Closing","Local Currency Value")</f>
        <v>0</v>
      </c>
      <c r="I358" s="158">
        <f>-_xll.DBRW(pStaging,I$1,$F$6,"all depts",$B358,$F$1,I$3,$A358,"AGM_Import_Closing","Local Currency Value")</f>
        <v>0</v>
      </c>
      <c r="J358" s="156"/>
      <c r="K358" s="157">
        <f>-_xll.DBRW(pStaging,K$1,$F$6,"all depts",$B358,$F$1,K$3,$A358,"AGM_Import_Closing","Local Currency Value")</f>
        <v>0</v>
      </c>
      <c r="L358" s="158"/>
      <c r="M358" s="158">
        <f>-_xll.DBRW(pStaging,M$1,$F$6,"all depts",$B358,$F$1,M$3,$A358,"AGM_Import_Closing","Local Currency Value")</f>
        <v>0</v>
      </c>
      <c r="N358" s="158"/>
      <c r="O358" s="158"/>
      <c r="P358" s="158">
        <f t="shared" si="389"/>
        <v>0</v>
      </c>
      <c r="Q358" s="158"/>
      <c r="R358" s="158">
        <f t="shared" si="390"/>
        <v>0</v>
      </c>
      <c r="S358" s="158"/>
      <c r="T358" s="158"/>
      <c r="U358" s="158"/>
      <c r="V358" s="159">
        <f>-_xll.DBRW(pStaging,V$1,$F$6,"all depts",$B358,$F$1,V$3,$A358,"AGM_Import_Closing","Local Currency Value")</f>
        <v>0</v>
      </c>
      <c r="W358" s="159">
        <f>-_xll.DBRW(pStaging,W$1,$F$6,"all depts",$B358,$F$1,W$3,$A358,"AGM_Import_Closing","Local Currency Value")</f>
        <v>0</v>
      </c>
      <c r="X358" s="159">
        <f>-_xll.DBRW(pStaging,X$1,$F$6,"all depts",$B358,$F$1,X$3,$A358,"AGM_Import_Closing","Local Currency Value")</f>
        <v>0</v>
      </c>
      <c r="Y358" s="159">
        <f>-_xll.DBRW(pStaging,Y$1,$F$6,"all depts",$B358,$F$1,Y$3,$A358,"AGM_Import_Closing","Local Currency Value")</f>
        <v>0</v>
      </c>
      <c r="Z358" s="159">
        <f>-_xll.DBRW(pStaging,Z$1,$F$6,"all depts",$B358,$F$1,Z$3,$A358,"AGM_Import_Closing","Local Currency Value")</f>
        <v>0</v>
      </c>
      <c r="AA358" s="159">
        <f>-_xll.DBRW(pStaging,AA$1,$F$6,"all depts",$B358,$F$1,AA$3,$A358,"AGM_Import_Closing","Local Currency Value")</f>
        <v>0</v>
      </c>
      <c r="AB358" s="159">
        <f>-_xll.DBRW(pStaging,AB$1,$F$6,"all depts",$B358,$F$1,AB$3,$A358,"AGM_Import_Closing","Local Currency Value")</f>
        <v>0</v>
      </c>
      <c r="AC358" s="159">
        <f>-_xll.DBRW(pStaging,AC$1,$F$6,"all depts",$B358,$F$1,AC$3,$A358,"AGM_Import_Closing","Local Currency Value")</f>
        <v>0</v>
      </c>
      <c r="AD358" s="159">
        <f>-_xll.DBRW(pStaging,AD$1,$F$6,"all depts",$B358,$F$1,AD$3,$A358,"AGM_Import_Closing","Local Currency Value")</f>
        <v>0</v>
      </c>
      <c r="AE358" s="159">
        <f>-_xll.DBRW(pStaging,AE$1,$F$6,"all depts",$B358,$F$1,AE$3,$A358,"AGM_Import_Closing","Local Currency Value")</f>
        <v>0</v>
      </c>
      <c r="AF358" s="159">
        <f>-_xll.DBRW(pStaging,AF$1,$F$6,"all depts",$B358,$F$1,AF$3,$A358,"AGM_Import_Closing","Local Currency Value")</f>
        <v>0</v>
      </c>
      <c r="AG358" s="159">
        <f>-_xll.DBRW(pStaging,AG$1,$F$6,"all depts",$B358,$F$1,AG$3,$A358,"AGM_Import_Closing","Local Currency Value")</f>
        <v>0</v>
      </c>
      <c r="AH358" s="158"/>
      <c r="AI358" s="158"/>
      <c r="AJ358" s="158"/>
      <c r="AK358" s="158"/>
      <c r="AL358" s="158"/>
      <c r="AM358" s="158"/>
      <c r="AN358" s="158"/>
      <c r="AO358" s="159">
        <f>-_xll.DBRW(pStaging,AO$1,$F$6,"all depts",$B358,$F$1,AO$3,$A358,"AGM_Import_Closing","Local Currency Value")</f>
        <v>0</v>
      </c>
      <c r="AP358" s="159">
        <f>-_xll.DBRW(pStaging,AP$1,$F$6,"all depts",$B358,$F$1,AP$3,$A358,"AGM_Import_Closing","Local Currency Value")</f>
        <v>0</v>
      </c>
      <c r="AQ358" s="159">
        <f>-_xll.DBRW(pStaging,AQ$1,$F$6,"all depts",$B358,$F$1,AQ$3,$A358,"AGM_Import_Closing","Local Currency Value")</f>
        <v>0</v>
      </c>
      <c r="AR358" s="159">
        <f>-_xll.DBRW(pStaging,AR$1,$F$6,"all depts",$B358,$F$1,AR$3,$A358,"AGM_Import_Closing","Local Currency Value")</f>
        <v>0</v>
      </c>
      <c r="AS358" s="159">
        <f>-_xll.DBRW(pStaging,AS$1,$F$6,"all depts",$B358,$F$1,AS$3,$A358,"AGM_Import_Closing","Local Currency Value")</f>
        <v>0</v>
      </c>
      <c r="AT358" s="159">
        <f>-_xll.DBRW(pStaging,AT$1,$F$6,"all depts",$B358,$F$1,AT$3,$A358,"AGM_Import_Closing","Local Currency Value")</f>
        <v>0</v>
      </c>
      <c r="AU358" s="159">
        <f>-_xll.DBRW(pStaging,AU$1,$F$6,"all depts",$B358,$F$1,AU$3,$A358,"AGM_Import_Closing","Local Currency Value")</f>
        <v>0</v>
      </c>
      <c r="AV358" s="159">
        <f>-_xll.DBRW(pStaging,AV$1,$F$6,"all depts",$B358,$F$1,AV$3,$A358,"AGM_Import_Closing","Local Currency Value")</f>
        <v>0</v>
      </c>
      <c r="AW358" s="159">
        <f>-_xll.DBRW(pStaging,AW$1,$F$6,"all depts",$B358,$F$1,AW$3,$A358,"AGM_Import_Closing","Local Currency Value")</f>
        <v>0</v>
      </c>
      <c r="AX358" s="159">
        <f>-_xll.DBRW(pStaging,AX$1,$F$6,"all depts",$B358,$F$1,AX$3,$A358,"AGM_Import_Closing","Local Currency Value")</f>
        <v>0</v>
      </c>
      <c r="AY358" s="159">
        <f>-_xll.DBRW(pStaging,AY$1,$F$6,"all depts",$B358,$F$1,AY$3,$A358,"AGM_Import_Closing","Local Currency Value")</f>
        <v>0</v>
      </c>
      <c r="AZ358" s="159">
        <f>-_xll.DBRW(pStaging,AZ$1,$F$6,"all depts",$B358,$F$1,AZ$3,$A358,"AGM_Import_Closing","Local Currency Value")</f>
        <v>0</v>
      </c>
      <c r="BA358" s="158"/>
      <c r="BB358" s="119">
        <f t="shared" si="402"/>
        <v>0</v>
      </c>
      <c r="BC358" s="119">
        <f t="shared" si="403"/>
        <v>0</v>
      </c>
      <c r="BD358" s="119">
        <f t="shared" si="404"/>
        <v>0</v>
      </c>
      <c r="BE358" s="119">
        <f t="shared" si="405"/>
        <v>0</v>
      </c>
      <c r="BF358" s="166">
        <f t="shared" si="406"/>
        <v>0</v>
      </c>
      <c r="BG358" s="110"/>
      <c r="BH358" s="110"/>
      <c r="BI358" s="110"/>
      <c r="BJ358" s="110"/>
      <c r="BK358" s="110"/>
      <c r="BL358" s="110"/>
      <c r="BM358" s="110"/>
      <c r="BN358" s="110"/>
      <c r="BO358" s="110"/>
      <c r="BP358" s="115"/>
      <c r="BQ358" s="110"/>
      <c r="BR358" s="110"/>
      <c r="BS358" s="110"/>
      <c r="BT358" s="110"/>
      <c r="BU358" s="110"/>
      <c r="BV358" s="115"/>
      <c r="BW358" s="110"/>
      <c r="BX358" s="110"/>
      <c r="BY358" s="110"/>
      <c r="BZ358" s="110"/>
      <c r="CA358" s="110"/>
      <c r="CB358" s="110"/>
      <c r="CC358" s="110"/>
      <c r="CD358" s="110"/>
      <c r="CI358"/>
    </row>
    <row r="359" spans="1:87" outlineLevel="1" x14ac:dyDescent="0.3">
      <c r="A359" s="17" t="s">
        <v>477</v>
      </c>
      <c r="B359" s="107" t="s">
        <v>2</v>
      </c>
      <c r="C359"/>
      <c r="E359" s="17">
        <v>350</v>
      </c>
      <c r="F359" s="57" t="s">
        <v>381</v>
      </c>
      <c r="G359" s="158">
        <f>-_xll.DBRW(pStaging,G$1,$F$6,"all depts",$B359,$F$1,G$3,$A359,"AGM_Import_Closing","Local Currency Value")</f>
        <v>0</v>
      </c>
      <c r="H359" s="158">
        <f>-_xll.DBRW(pStaging,H$1,$F$6,"all depts",$B359,$F$1,H$3,$A359,"AGM_Import_Closing","Local Currency Value")</f>
        <v>0</v>
      </c>
      <c r="I359" s="158">
        <f>-_xll.DBRW(pStaging,I$1,$F$6,"all depts",$B359,$F$1,I$3,$A359,"AGM_Import_Closing","Local Currency Value")</f>
        <v>0</v>
      </c>
      <c r="J359" s="156"/>
      <c r="K359" s="157">
        <f>-_xll.DBRW(pStaging,K$1,$F$6,"all depts",$B359,$F$1,K$3,$A359,"AGM_Import_Closing","Local Currency Value")</f>
        <v>0</v>
      </c>
      <c r="L359" s="158"/>
      <c r="M359" s="158">
        <f>-_xll.DBRW(pStaging,M$1,$F$6,"all depts",$B359,$F$1,M$3,$A359,"AGM_Import_Closing","Local Currency Value")</f>
        <v>0</v>
      </c>
      <c r="N359" s="158"/>
      <c r="O359" s="158"/>
      <c r="P359" s="158">
        <f t="shared" si="389"/>
        <v>0</v>
      </c>
      <c r="Q359" s="158"/>
      <c r="R359" s="158">
        <f t="shared" si="390"/>
        <v>0</v>
      </c>
      <c r="S359" s="158"/>
      <c r="T359" s="158"/>
      <c r="U359" s="158"/>
      <c r="V359" s="159">
        <f>-_xll.DBRW(pStaging,V$1,$F$6,"all depts",$B359,$F$1,V$3,$A359,"AGM_Import_Closing","Local Currency Value")</f>
        <v>0</v>
      </c>
      <c r="W359" s="159">
        <f>-_xll.DBRW(pStaging,W$1,$F$6,"all depts",$B359,$F$1,W$3,$A359,"AGM_Import_Closing","Local Currency Value")</f>
        <v>0</v>
      </c>
      <c r="X359" s="159">
        <f>-_xll.DBRW(pStaging,X$1,$F$6,"all depts",$B359,$F$1,X$3,$A359,"AGM_Import_Closing","Local Currency Value")</f>
        <v>0</v>
      </c>
      <c r="Y359" s="159">
        <f>-_xll.DBRW(pStaging,Y$1,$F$6,"all depts",$B359,$F$1,Y$3,$A359,"AGM_Import_Closing","Local Currency Value")</f>
        <v>0</v>
      </c>
      <c r="Z359" s="159">
        <f>-_xll.DBRW(pStaging,Z$1,$F$6,"all depts",$B359,$F$1,Z$3,$A359,"AGM_Import_Closing","Local Currency Value")</f>
        <v>0</v>
      </c>
      <c r="AA359" s="159">
        <f>-_xll.DBRW(pStaging,AA$1,$F$6,"all depts",$B359,$F$1,AA$3,$A359,"AGM_Import_Closing","Local Currency Value")</f>
        <v>0</v>
      </c>
      <c r="AB359" s="159">
        <f>-_xll.DBRW(pStaging,AB$1,$F$6,"all depts",$B359,$F$1,AB$3,$A359,"AGM_Import_Closing","Local Currency Value")</f>
        <v>0</v>
      </c>
      <c r="AC359" s="159">
        <f>-_xll.DBRW(pStaging,AC$1,$F$6,"all depts",$B359,$F$1,AC$3,$A359,"AGM_Import_Closing","Local Currency Value")</f>
        <v>0</v>
      </c>
      <c r="AD359" s="159">
        <f>-_xll.DBRW(pStaging,AD$1,$F$6,"all depts",$B359,$F$1,AD$3,$A359,"AGM_Import_Closing","Local Currency Value")</f>
        <v>0</v>
      </c>
      <c r="AE359" s="159">
        <f>-_xll.DBRW(pStaging,AE$1,$F$6,"all depts",$B359,$F$1,AE$3,$A359,"AGM_Import_Closing","Local Currency Value")</f>
        <v>0</v>
      </c>
      <c r="AF359" s="159">
        <f>-_xll.DBRW(pStaging,AF$1,$F$6,"all depts",$B359,$F$1,AF$3,$A359,"AGM_Import_Closing","Local Currency Value")</f>
        <v>0</v>
      </c>
      <c r="AG359" s="159">
        <f>-_xll.DBRW(pStaging,AG$1,$F$6,"all depts",$B359,$F$1,AG$3,$A359,"AGM_Import_Closing","Local Currency Value")</f>
        <v>0</v>
      </c>
      <c r="AH359" s="158"/>
      <c r="AI359" s="158"/>
      <c r="AJ359" s="158"/>
      <c r="AK359" s="158"/>
      <c r="AL359" s="158"/>
      <c r="AM359" s="158"/>
      <c r="AN359" s="158"/>
      <c r="AO359" s="159">
        <f>-_xll.DBRW(pStaging,AO$1,$F$6,"all depts",$B359,$F$1,AO$3,$A359,"AGM_Import_Closing","Local Currency Value")</f>
        <v>0</v>
      </c>
      <c r="AP359" s="159">
        <f>-_xll.DBRW(pStaging,AP$1,$F$6,"all depts",$B359,$F$1,AP$3,$A359,"AGM_Import_Closing","Local Currency Value")</f>
        <v>0</v>
      </c>
      <c r="AQ359" s="159">
        <f>-_xll.DBRW(pStaging,AQ$1,$F$6,"all depts",$B359,$F$1,AQ$3,$A359,"AGM_Import_Closing","Local Currency Value")</f>
        <v>0</v>
      </c>
      <c r="AR359" s="159">
        <f>-_xll.DBRW(pStaging,AR$1,$F$6,"all depts",$B359,$F$1,AR$3,$A359,"AGM_Import_Closing","Local Currency Value")</f>
        <v>0</v>
      </c>
      <c r="AS359" s="159">
        <f>-_xll.DBRW(pStaging,AS$1,$F$6,"all depts",$B359,$F$1,AS$3,$A359,"AGM_Import_Closing","Local Currency Value")</f>
        <v>0</v>
      </c>
      <c r="AT359" s="159">
        <f>-_xll.DBRW(pStaging,AT$1,$F$6,"all depts",$B359,$F$1,AT$3,$A359,"AGM_Import_Closing","Local Currency Value")</f>
        <v>0</v>
      </c>
      <c r="AU359" s="159">
        <f>-_xll.DBRW(pStaging,AU$1,$F$6,"all depts",$B359,$F$1,AU$3,$A359,"AGM_Import_Closing","Local Currency Value")</f>
        <v>0</v>
      </c>
      <c r="AV359" s="159">
        <f>-_xll.DBRW(pStaging,AV$1,$F$6,"all depts",$B359,$F$1,AV$3,$A359,"AGM_Import_Closing","Local Currency Value")</f>
        <v>0</v>
      </c>
      <c r="AW359" s="159">
        <f>-_xll.DBRW(pStaging,AW$1,$F$6,"all depts",$B359,$F$1,AW$3,$A359,"AGM_Import_Closing","Local Currency Value")</f>
        <v>0</v>
      </c>
      <c r="AX359" s="159">
        <f>-_xll.DBRW(pStaging,AX$1,$F$6,"all depts",$B359,$F$1,AX$3,$A359,"AGM_Import_Closing","Local Currency Value")</f>
        <v>0</v>
      </c>
      <c r="AY359" s="159">
        <f>-_xll.DBRW(pStaging,AY$1,$F$6,"all depts",$B359,$F$1,AY$3,$A359,"AGM_Import_Closing","Local Currency Value")</f>
        <v>0</v>
      </c>
      <c r="AZ359" s="159">
        <f>-_xll.DBRW(pStaging,AZ$1,$F$6,"all depts",$B359,$F$1,AZ$3,$A359,"AGM_Import_Closing","Local Currency Value")</f>
        <v>0</v>
      </c>
      <c r="BA359" s="158"/>
      <c r="BB359" s="119">
        <f t="shared" si="402"/>
        <v>0</v>
      </c>
      <c r="BC359" s="119">
        <f t="shared" si="403"/>
        <v>0</v>
      </c>
      <c r="BD359" s="119">
        <f t="shared" si="404"/>
        <v>0</v>
      </c>
      <c r="BE359" s="119">
        <f t="shared" si="405"/>
        <v>0</v>
      </c>
      <c r="BF359" s="166">
        <f t="shared" si="406"/>
        <v>0</v>
      </c>
      <c r="BG359" s="110"/>
      <c r="BH359" s="110"/>
      <c r="BI359" s="110"/>
      <c r="BJ359" s="110"/>
      <c r="BK359" s="110"/>
      <c r="BL359" s="110"/>
      <c r="BM359" s="110"/>
      <c r="BN359" s="110"/>
      <c r="BO359" s="110"/>
      <c r="BP359" s="115"/>
      <c r="BQ359" s="110"/>
      <c r="BR359" s="110"/>
      <c r="BS359" s="110"/>
      <c r="BT359" s="110"/>
      <c r="BU359" s="110"/>
      <c r="BV359" s="115"/>
      <c r="BW359" s="110"/>
      <c r="BX359" s="110"/>
      <c r="BY359" s="110"/>
      <c r="BZ359" s="110"/>
      <c r="CA359" s="110"/>
      <c r="CB359" s="110"/>
      <c r="CC359" s="110"/>
      <c r="CD359" s="110"/>
      <c r="CI359"/>
    </row>
    <row r="360" spans="1:87" outlineLevel="1" x14ac:dyDescent="0.3">
      <c r="A360" s="17" t="s">
        <v>477</v>
      </c>
      <c r="B360" s="107" t="s">
        <v>382</v>
      </c>
      <c r="C360"/>
      <c r="E360" s="17">
        <v>351</v>
      </c>
      <c r="F360" s="57" t="s">
        <v>383</v>
      </c>
      <c r="G360" s="158">
        <f>-_xll.DBRW(pStaging,G$1,$F$6,"all depts",$B360,$F$1,G$3,$A360,"AGM_Import_Closing","Local Currency Value")</f>
        <v>0</v>
      </c>
      <c r="H360" s="158">
        <f>-_xll.DBRW(pStaging,H$1,$F$6,"all depts",$B360,$F$1,H$3,$A360,"AGM_Import_Closing","Local Currency Value")</f>
        <v>0</v>
      </c>
      <c r="I360" s="158">
        <f>-_xll.DBRW(pStaging,I$1,$F$6,"all depts",$B360,$F$1,I$3,$A360,"AGM_Import_Closing","Local Currency Value")</f>
        <v>0</v>
      </c>
      <c r="J360" s="156"/>
      <c r="K360" s="157">
        <f>-_xll.DBRW(pStaging,K$1,$F$6,"all depts",$B360,$F$1,K$3,$A360,"AGM_Import_Closing","Local Currency Value")</f>
        <v>0</v>
      </c>
      <c r="L360" s="158"/>
      <c r="M360" s="158">
        <f>-_xll.DBRW(pStaging,M$1,$F$6,"all depts",$B360,$F$1,M$3,$A360,"AGM_Import_Closing","Local Currency Value")</f>
        <v>0</v>
      </c>
      <c r="N360" s="158"/>
      <c r="O360" s="158"/>
      <c r="P360" s="158">
        <f t="shared" si="389"/>
        <v>0</v>
      </c>
      <c r="Q360" s="158"/>
      <c r="R360" s="158">
        <f t="shared" si="390"/>
        <v>0</v>
      </c>
      <c r="S360" s="158"/>
      <c r="T360" s="158"/>
      <c r="U360" s="158"/>
      <c r="V360" s="159">
        <f>-_xll.DBRW(pStaging,V$1,$F$6,"all depts",$B360,$F$1,V$3,$A360,"AGM_Import_Closing","Local Currency Value")</f>
        <v>0</v>
      </c>
      <c r="W360" s="159">
        <f>-_xll.DBRW(pStaging,W$1,$F$6,"all depts",$B360,$F$1,W$3,$A360,"AGM_Import_Closing","Local Currency Value")</f>
        <v>0</v>
      </c>
      <c r="X360" s="159">
        <f>-_xll.DBRW(pStaging,X$1,$F$6,"all depts",$B360,$F$1,X$3,$A360,"AGM_Import_Closing","Local Currency Value")</f>
        <v>0</v>
      </c>
      <c r="Y360" s="159">
        <f>-_xll.DBRW(pStaging,Y$1,$F$6,"all depts",$B360,$F$1,Y$3,$A360,"AGM_Import_Closing","Local Currency Value")</f>
        <v>0</v>
      </c>
      <c r="Z360" s="159">
        <f>-_xll.DBRW(pStaging,Z$1,$F$6,"all depts",$B360,$F$1,Z$3,$A360,"AGM_Import_Closing","Local Currency Value")</f>
        <v>0</v>
      </c>
      <c r="AA360" s="159">
        <f>-_xll.DBRW(pStaging,AA$1,$F$6,"all depts",$B360,$F$1,AA$3,$A360,"AGM_Import_Closing","Local Currency Value")</f>
        <v>0</v>
      </c>
      <c r="AB360" s="159">
        <f>-_xll.DBRW(pStaging,AB$1,$F$6,"all depts",$B360,$F$1,AB$3,$A360,"AGM_Import_Closing","Local Currency Value")</f>
        <v>0</v>
      </c>
      <c r="AC360" s="159">
        <f>-_xll.DBRW(pStaging,AC$1,$F$6,"all depts",$B360,$F$1,AC$3,$A360,"AGM_Import_Closing","Local Currency Value")</f>
        <v>0</v>
      </c>
      <c r="AD360" s="159">
        <f>-_xll.DBRW(pStaging,AD$1,$F$6,"all depts",$B360,$F$1,AD$3,$A360,"AGM_Import_Closing","Local Currency Value")</f>
        <v>0</v>
      </c>
      <c r="AE360" s="159">
        <f>-_xll.DBRW(pStaging,AE$1,$F$6,"all depts",$B360,$F$1,AE$3,$A360,"AGM_Import_Closing","Local Currency Value")</f>
        <v>0</v>
      </c>
      <c r="AF360" s="159">
        <f>-_xll.DBRW(pStaging,AF$1,$F$6,"all depts",$B360,$F$1,AF$3,$A360,"AGM_Import_Closing","Local Currency Value")</f>
        <v>0</v>
      </c>
      <c r="AG360" s="159">
        <f>-_xll.DBRW(pStaging,AG$1,$F$6,"all depts",$B360,$F$1,AG$3,$A360,"AGM_Import_Closing","Local Currency Value")</f>
        <v>0</v>
      </c>
      <c r="AH360" s="158"/>
      <c r="AI360" s="158"/>
      <c r="AJ360" s="158"/>
      <c r="AK360" s="158"/>
      <c r="AL360" s="158"/>
      <c r="AM360" s="158"/>
      <c r="AN360" s="158"/>
      <c r="AO360" s="159">
        <f>-_xll.DBRW(pStaging,AO$1,$F$6,"all depts",$B360,$F$1,AO$3,$A360,"AGM_Import_Closing","Local Currency Value")</f>
        <v>0</v>
      </c>
      <c r="AP360" s="159">
        <f>-_xll.DBRW(pStaging,AP$1,$F$6,"all depts",$B360,$F$1,AP$3,$A360,"AGM_Import_Closing","Local Currency Value")</f>
        <v>0</v>
      </c>
      <c r="AQ360" s="159">
        <f>-_xll.DBRW(pStaging,AQ$1,$F$6,"all depts",$B360,$F$1,AQ$3,$A360,"AGM_Import_Closing","Local Currency Value")</f>
        <v>0</v>
      </c>
      <c r="AR360" s="159">
        <f>-_xll.DBRW(pStaging,AR$1,$F$6,"all depts",$B360,$F$1,AR$3,$A360,"AGM_Import_Closing","Local Currency Value")</f>
        <v>0</v>
      </c>
      <c r="AS360" s="159">
        <f>-_xll.DBRW(pStaging,AS$1,$F$6,"all depts",$B360,$F$1,AS$3,$A360,"AGM_Import_Closing","Local Currency Value")</f>
        <v>0</v>
      </c>
      <c r="AT360" s="159">
        <f>-_xll.DBRW(pStaging,AT$1,$F$6,"all depts",$B360,$F$1,AT$3,$A360,"AGM_Import_Closing","Local Currency Value")</f>
        <v>0</v>
      </c>
      <c r="AU360" s="159">
        <f>-_xll.DBRW(pStaging,AU$1,$F$6,"all depts",$B360,$F$1,AU$3,$A360,"AGM_Import_Closing","Local Currency Value")</f>
        <v>0</v>
      </c>
      <c r="AV360" s="159">
        <f>-_xll.DBRW(pStaging,AV$1,$F$6,"all depts",$B360,$F$1,AV$3,$A360,"AGM_Import_Closing","Local Currency Value")</f>
        <v>0</v>
      </c>
      <c r="AW360" s="159">
        <f>-_xll.DBRW(pStaging,AW$1,$F$6,"all depts",$B360,$F$1,AW$3,$A360,"AGM_Import_Closing","Local Currency Value")</f>
        <v>0</v>
      </c>
      <c r="AX360" s="159">
        <f>-_xll.DBRW(pStaging,AX$1,$F$6,"all depts",$B360,$F$1,AX$3,$A360,"AGM_Import_Closing","Local Currency Value")</f>
        <v>0</v>
      </c>
      <c r="AY360" s="159">
        <f>-_xll.DBRW(pStaging,AY$1,$F$6,"all depts",$B360,$F$1,AY$3,$A360,"AGM_Import_Closing","Local Currency Value")</f>
        <v>0</v>
      </c>
      <c r="AZ360" s="159">
        <f>-_xll.DBRW(pStaging,AZ$1,$F$6,"all depts",$B360,$F$1,AZ$3,$A360,"AGM_Import_Closing","Local Currency Value")</f>
        <v>0</v>
      </c>
      <c r="BA360" s="158"/>
      <c r="BB360" s="119">
        <f t="shared" si="402"/>
        <v>0</v>
      </c>
      <c r="BC360" s="119">
        <f t="shared" si="403"/>
        <v>0</v>
      </c>
      <c r="BD360" s="119">
        <f t="shared" si="404"/>
        <v>0</v>
      </c>
      <c r="BE360" s="119">
        <f t="shared" si="405"/>
        <v>0</v>
      </c>
      <c r="BF360" s="166">
        <f t="shared" si="406"/>
        <v>0</v>
      </c>
      <c r="BG360" s="110"/>
      <c r="BH360" s="110"/>
      <c r="BI360" s="110"/>
      <c r="BJ360" s="110"/>
      <c r="BK360" s="110"/>
      <c r="BL360" s="110"/>
      <c r="BM360" s="110"/>
      <c r="BN360" s="110"/>
      <c r="BO360" s="110"/>
      <c r="BP360" s="115"/>
      <c r="BQ360" s="110"/>
      <c r="BR360" s="110"/>
      <c r="BS360" s="110"/>
      <c r="BT360" s="110"/>
      <c r="BU360" s="110"/>
      <c r="BV360" s="115"/>
      <c r="BW360" s="110"/>
      <c r="BX360" s="110"/>
      <c r="BY360" s="110"/>
      <c r="BZ360" s="110"/>
      <c r="CA360" s="110"/>
      <c r="CB360" s="110"/>
      <c r="CC360" s="110"/>
      <c r="CD360" s="110"/>
      <c r="CI360"/>
    </row>
    <row r="361" spans="1:87" outlineLevel="1" x14ac:dyDescent="0.3">
      <c r="A361" s="17" t="s">
        <v>477</v>
      </c>
      <c r="B361" s="107" t="s">
        <v>339</v>
      </c>
      <c r="C361"/>
      <c r="E361" s="17">
        <v>352</v>
      </c>
      <c r="F361" s="57" t="s">
        <v>479</v>
      </c>
      <c r="G361" s="158">
        <f>-_xll.DBRW(pStaging,G$1,$F$6,"all depts",$B361,$F$1,G$3,$A361,"AGM_Import_Closing","Local Currency Value")</f>
        <v>0</v>
      </c>
      <c r="H361" s="158">
        <f>-_xll.DBRW(pStaging,H$1,$F$6,"all depts",$B361,$F$1,H$3,$A361,"AGM_Import_Closing","Local Currency Value")</f>
        <v>0</v>
      </c>
      <c r="I361" s="158">
        <f>-_xll.DBRW(pStaging,I$1,$F$6,"all depts",$B361,$F$1,I$3,$A361,"AGM_Import_Closing","Local Currency Value")</f>
        <v>0</v>
      </c>
      <c r="J361" s="156"/>
      <c r="K361" s="157">
        <f>-_xll.DBRW(pStaging,K$1,$F$6,"all depts",$B361,$F$1,K$3,$A361,"AGM_Import_Closing","Local Currency Value")</f>
        <v>0</v>
      </c>
      <c r="L361" s="158"/>
      <c r="M361" s="158">
        <f>-_xll.DBRW(pStaging,M$1,$F$6,"all depts",$B361,$F$1,M$3,$A361,"AGM_Import_Closing","Local Currency Value")</f>
        <v>0</v>
      </c>
      <c r="N361" s="158"/>
      <c r="O361" s="158"/>
      <c r="P361" s="158">
        <f t="shared" si="389"/>
        <v>0</v>
      </c>
      <c r="Q361" s="158"/>
      <c r="R361" s="158">
        <f t="shared" si="390"/>
        <v>0</v>
      </c>
      <c r="S361" s="158"/>
      <c r="T361" s="158"/>
      <c r="U361" s="158"/>
      <c r="V361" s="159">
        <f>-_xll.DBRW(pStaging,V$1,$F$6,"all depts",$B361,$F$1,V$3,$A361,"AGM_Import_Closing","Local Currency Value")</f>
        <v>0</v>
      </c>
      <c r="W361" s="159">
        <f>-_xll.DBRW(pStaging,W$1,$F$6,"all depts",$B361,$F$1,W$3,$A361,"AGM_Import_Closing","Local Currency Value")</f>
        <v>0</v>
      </c>
      <c r="X361" s="159">
        <f>-_xll.DBRW(pStaging,X$1,$F$6,"all depts",$B361,$F$1,X$3,$A361,"AGM_Import_Closing","Local Currency Value")</f>
        <v>0</v>
      </c>
      <c r="Y361" s="159">
        <f>-_xll.DBRW(pStaging,Y$1,$F$6,"all depts",$B361,$F$1,Y$3,$A361,"AGM_Import_Closing","Local Currency Value")</f>
        <v>0</v>
      </c>
      <c r="Z361" s="159">
        <f>-_xll.DBRW(pStaging,Z$1,$F$6,"all depts",$B361,$F$1,Z$3,$A361,"AGM_Import_Closing","Local Currency Value")</f>
        <v>0</v>
      </c>
      <c r="AA361" s="159">
        <f>-_xll.DBRW(pStaging,AA$1,$F$6,"all depts",$B361,$F$1,AA$3,$A361,"AGM_Import_Closing","Local Currency Value")</f>
        <v>0</v>
      </c>
      <c r="AB361" s="159">
        <f>-_xll.DBRW(pStaging,AB$1,$F$6,"all depts",$B361,$F$1,AB$3,$A361,"AGM_Import_Closing","Local Currency Value")</f>
        <v>0</v>
      </c>
      <c r="AC361" s="159">
        <f>-_xll.DBRW(pStaging,AC$1,$F$6,"all depts",$B361,$F$1,AC$3,$A361,"AGM_Import_Closing","Local Currency Value")</f>
        <v>0</v>
      </c>
      <c r="AD361" s="159">
        <f>-_xll.DBRW(pStaging,AD$1,$F$6,"all depts",$B361,$F$1,AD$3,$A361,"AGM_Import_Closing","Local Currency Value")</f>
        <v>0</v>
      </c>
      <c r="AE361" s="159">
        <f>-_xll.DBRW(pStaging,AE$1,$F$6,"all depts",$B361,$F$1,AE$3,$A361,"AGM_Import_Closing","Local Currency Value")</f>
        <v>0</v>
      </c>
      <c r="AF361" s="159">
        <f>-_xll.DBRW(pStaging,AF$1,$F$6,"all depts",$B361,$F$1,AF$3,$A361,"AGM_Import_Closing","Local Currency Value")</f>
        <v>0</v>
      </c>
      <c r="AG361" s="159">
        <f>-_xll.DBRW(pStaging,AG$1,$F$6,"all depts",$B361,$F$1,AG$3,$A361,"AGM_Import_Closing","Local Currency Value")</f>
        <v>0</v>
      </c>
      <c r="AH361" s="158"/>
      <c r="AI361" s="158"/>
      <c r="AJ361" s="158"/>
      <c r="AK361" s="158"/>
      <c r="AL361" s="158"/>
      <c r="AM361" s="158"/>
      <c r="AN361" s="158"/>
      <c r="AO361" s="159">
        <f>-_xll.DBRW(pStaging,AO$1,$F$6,"all depts",$B361,$F$1,AO$3,$A361,"AGM_Import_Closing","Local Currency Value")</f>
        <v>0</v>
      </c>
      <c r="AP361" s="159">
        <f>-_xll.DBRW(pStaging,AP$1,$F$6,"all depts",$B361,$F$1,AP$3,$A361,"AGM_Import_Closing","Local Currency Value")</f>
        <v>0</v>
      </c>
      <c r="AQ361" s="159">
        <f>-_xll.DBRW(pStaging,AQ$1,$F$6,"all depts",$B361,$F$1,AQ$3,$A361,"AGM_Import_Closing","Local Currency Value")</f>
        <v>0</v>
      </c>
      <c r="AR361" s="159">
        <f>-_xll.DBRW(pStaging,AR$1,$F$6,"all depts",$B361,$F$1,AR$3,$A361,"AGM_Import_Closing","Local Currency Value")</f>
        <v>0</v>
      </c>
      <c r="AS361" s="159">
        <f>-_xll.DBRW(pStaging,AS$1,$F$6,"all depts",$B361,$F$1,AS$3,$A361,"AGM_Import_Closing","Local Currency Value")</f>
        <v>0</v>
      </c>
      <c r="AT361" s="159">
        <f>-_xll.DBRW(pStaging,AT$1,$F$6,"all depts",$B361,$F$1,AT$3,$A361,"AGM_Import_Closing","Local Currency Value")</f>
        <v>0</v>
      </c>
      <c r="AU361" s="159">
        <f>-_xll.DBRW(pStaging,AU$1,$F$6,"all depts",$B361,$F$1,AU$3,$A361,"AGM_Import_Closing","Local Currency Value")</f>
        <v>0</v>
      </c>
      <c r="AV361" s="159">
        <f>-_xll.DBRW(pStaging,AV$1,$F$6,"all depts",$B361,$F$1,AV$3,$A361,"AGM_Import_Closing","Local Currency Value")</f>
        <v>0</v>
      </c>
      <c r="AW361" s="159">
        <f>-_xll.DBRW(pStaging,AW$1,$F$6,"all depts",$B361,$F$1,AW$3,$A361,"AGM_Import_Closing","Local Currency Value")</f>
        <v>0</v>
      </c>
      <c r="AX361" s="159">
        <f>-_xll.DBRW(pStaging,AX$1,$F$6,"all depts",$B361,$F$1,AX$3,$A361,"AGM_Import_Closing","Local Currency Value")</f>
        <v>0</v>
      </c>
      <c r="AY361" s="159">
        <f>-_xll.DBRW(pStaging,AY$1,$F$6,"all depts",$B361,$F$1,AY$3,$A361,"AGM_Import_Closing","Local Currency Value")</f>
        <v>0</v>
      </c>
      <c r="AZ361" s="159">
        <f>-_xll.DBRW(pStaging,AZ$1,$F$6,"all depts",$B361,$F$1,AZ$3,$A361,"AGM_Import_Closing","Local Currency Value")</f>
        <v>0</v>
      </c>
      <c r="BA361" s="158"/>
      <c r="BB361" s="119">
        <f t="shared" si="402"/>
        <v>0</v>
      </c>
      <c r="BC361" s="119">
        <f t="shared" si="403"/>
        <v>0</v>
      </c>
      <c r="BD361" s="119">
        <f t="shared" si="404"/>
        <v>0</v>
      </c>
      <c r="BE361" s="119">
        <f t="shared" si="405"/>
        <v>0</v>
      </c>
      <c r="BF361" s="166">
        <f t="shared" si="406"/>
        <v>0</v>
      </c>
      <c r="BG361" s="110"/>
      <c r="BH361" s="110"/>
      <c r="BI361" s="110"/>
      <c r="BJ361" s="110"/>
      <c r="BK361" s="110"/>
      <c r="BL361" s="110"/>
      <c r="BM361" s="110"/>
      <c r="BN361" s="110"/>
      <c r="BO361" s="110"/>
      <c r="BP361" s="115"/>
      <c r="BQ361" s="110"/>
      <c r="BR361" s="110"/>
      <c r="BS361" s="110"/>
      <c r="BT361" s="110"/>
      <c r="BU361" s="110"/>
      <c r="BV361" s="115"/>
      <c r="BW361" s="110"/>
      <c r="BX361" s="110"/>
      <c r="BY361" s="110"/>
      <c r="BZ361" s="110"/>
      <c r="CA361" s="110"/>
      <c r="CB361" s="110"/>
      <c r="CC361" s="110"/>
      <c r="CD361" s="110"/>
      <c r="CI361"/>
    </row>
    <row r="362" spans="1:87" outlineLevel="1" x14ac:dyDescent="0.3">
      <c r="A362" s="17" t="s">
        <v>477</v>
      </c>
      <c r="B362" s="107" t="s">
        <v>385</v>
      </c>
      <c r="C362"/>
      <c r="E362" s="17">
        <v>353</v>
      </c>
      <c r="F362" s="57" t="s">
        <v>386</v>
      </c>
      <c r="G362" s="158">
        <f>-_xll.DBRW(pStaging,G$1,$F$6,"all depts",$B362,$F$1,G$3,$A362,"AGM_Import_Closing","Local Currency Value")</f>
        <v>0</v>
      </c>
      <c r="H362" s="158">
        <f>-_xll.DBRW(pStaging,H$1,$F$6,"all depts",$B362,$F$1,H$3,$A362,"AGM_Import_Closing","Local Currency Value")</f>
        <v>0</v>
      </c>
      <c r="I362" s="158">
        <f>-_xll.DBRW(pStaging,I$1,$F$6,"all depts",$B362,$F$1,I$3,$A362,"AGM_Import_Closing","Local Currency Value")</f>
        <v>0</v>
      </c>
      <c r="J362" s="156"/>
      <c r="K362" s="157">
        <f>-_xll.DBRW(pStaging,K$1,$F$6,"all depts",$B362,$F$1,K$3,$A362,"AGM_Import_Closing","Local Currency Value")</f>
        <v>0</v>
      </c>
      <c r="L362" s="158"/>
      <c r="M362" s="158">
        <f>-_xll.DBRW(pStaging,M$1,$F$6,"all depts",$B362,$F$1,M$3,$A362,"AGM_Import_Closing","Local Currency Value")</f>
        <v>0</v>
      </c>
      <c r="N362" s="158"/>
      <c r="O362" s="158"/>
      <c r="P362" s="158">
        <f t="shared" si="389"/>
        <v>0</v>
      </c>
      <c r="Q362" s="158"/>
      <c r="R362" s="158">
        <f t="shared" si="390"/>
        <v>0</v>
      </c>
      <c r="S362" s="158"/>
      <c r="T362" s="158"/>
      <c r="U362" s="158"/>
      <c r="V362" s="159">
        <f>-_xll.DBRW(pStaging,V$1,$F$6,"all depts",$B362,$F$1,V$3,$A362,"AGM_Import_Closing","Local Currency Value")</f>
        <v>0</v>
      </c>
      <c r="W362" s="159">
        <f>-_xll.DBRW(pStaging,W$1,$F$6,"all depts",$B362,$F$1,W$3,$A362,"AGM_Import_Closing","Local Currency Value")</f>
        <v>0</v>
      </c>
      <c r="X362" s="159">
        <f>-_xll.DBRW(pStaging,X$1,$F$6,"all depts",$B362,$F$1,X$3,$A362,"AGM_Import_Closing","Local Currency Value")</f>
        <v>0</v>
      </c>
      <c r="Y362" s="159">
        <f>-_xll.DBRW(pStaging,Y$1,$F$6,"all depts",$B362,$F$1,Y$3,$A362,"AGM_Import_Closing","Local Currency Value")</f>
        <v>0</v>
      </c>
      <c r="Z362" s="159">
        <f>-_xll.DBRW(pStaging,Z$1,$F$6,"all depts",$B362,$F$1,Z$3,$A362,"AGM_Import_Closing","Local Currency Value")</f>
        <v>0</v>
      </c>
      <c r="AA362" s="159">
        <f>-_xll.DBRW(pStaging,AA$1,$F$6,"all depts",$B362,$F$1,AA$3,$A362,"AGM_Import_Closing","Local Currency Value")</f>
        <v>0</v>
      </c>
      <c r="AB362" s="159">
        <f>-_xll.DBRW(pStaging,AB$1,$F$6,"all depts",$B362,$F$1,AB$3,$A362,"AGM_Import_Closing","Local Currency Value")</f>
        <v>0</v>
      </c>
      <c r="AC362" s="159">
        <f>-_xll.DBRW(pStaging,AC$1,$F$6,"all depts",$B362,$F$1,AC$3,$A362,"AGM_Import_Closing","Local Currency Value")</f>
        <v>0</v>
      </c>
      <c r="AD362" s="159">
        <f>-_xll.DBRW(pStaging,AD$1,$F$6,"all depts",$B362,$F$1,AD$3,$A362,"AGM_Import_Closing","Local Currency Value")</f>
        <v>0</v>
      </c>
      <c r="AE362" s="159">
        <f>-_xll.DBRW(pStaging,AE$1,$F$6,"all depts",$B362,$F$1,AE$3,$A362,"AGM_Import_Closing","Local Currency Value")</f>
        <v>0</v>
      </c>
      <c r="AF362" s="159">
        <f>-_xll.DBRW(pStaging,AF$1,$F$6,"all depts",$B362,$F$1,AF$3,$A362,"AGM_Import_Closing","Local Currency Value")</f>
        <v>0</v>
      </c>
      <c r="AG362" s="159">
        <f>-_xll.DBRW(pStaging,AG$1,$F$6,"all depts",$B362,$F$1,AG$3,$A362,"AGM_Import_Closing","Local Currency Value")</f>
        <v>0</v>
      </c>
      <c r="AH362" s="158"/>
      <c r="AI362" s="158"/>
      <c r="AJ362" s="158"/>
      <c r="AK362" s="158"/>
      <c r="AL362" s="158"/>
      <c r="AM362" s="158"/>
      <c r="AN362" s="158"/>
      <c r="AO362" s="159">
        <f>-_xll.DBRW(pStaging,AO$1,$F$6,"all depts",$B362,$F$1,AO$3,$A362,"AGM_Import_Closing","Local Currency Value")</f>
        <v>0</v>
      </c>
      <c r="AP362" s="159">
        <f>-_xll.DBRW(pStaging,AP$1,$F$6,"all depts",$B362,$F$1,AP$3,$A362,"AGM_Import_Closing","Local Currency Value")</f>
        <v>0</v>
      </c>
      <c r="AQ362" s="159">
        <f>-_xll.DBRW(pStaging,AQ$1,$F$6,"all depts",$B362,$F$1,AQ$3,$A362,"AGM_Import_Closing","Local Currency Value")</f>
        <v>0</v>
      </c>
      <c r="AR362" s="159">
        <f>-_xll.DBRW(pStaging,AR$1,$F$6,"all depts",$B362,$F$1,AR$3,$A362,"AGM_Import_Closing","Local Currency Value")</f>
        <v>0</v>
      </c>
      <c r="AS362" s="159">
        <f>-_xll.DBRW(pStaging,AS$1,$F$6,"all depts",$B362,$F$1,AS$3,$A362,"AGM_Import_Closing","Local Currency Value")</f>
        <v>0</v>
      </c>
      <c r="AT362" s="159">
        <f>-_xll.DBRW(pStaging,AT$1,$F$6,"all depts",$B362,$F$1,AT$3,$A362,"AGM_Import_Closing","Local Currency Value")</f>
        <v>0</v>
      </c>
      <c r="AU362" s="159">
        <f>-_xll.DBRW(pStaging,AU$1,$F$6,"all depts",$B362,$F$1,AU$3,$A362,"AGM_Import_Closing","Local Currency Value")</f>
        <v>0</v>
      </c>
      <c r="AV362" s="159">
        <f>-_xll.DBRW(pStaging,AV$1,$F$6,"all depts",$B362,$F$1,AV$3,$A362,"AGM_Import_Closing","Local Currency Value")</f>
        <v>0</v>
      </c>
      <c r="AW362" s="159">
        <f>-_xll.DBRW(pStaging,AW$1,$F$6,"all depts",$B362,$F$1,AW$3,$A362,"AGM_Import_Closing","Local Currency Value")</f>
        <v>0</v>
      </c>
      <c r="AX362" s="159">
        <f>-_xll.DBRW(pStaging,AX$1,$F$6,"all depts",$B362,$F$1,AX$3,$A362,"AGM_Import_Closing","Local Currency Value")</f>
        <v>0</v>
      </c>
      <c r="AY362" s="159">
        <f>-_xll.DBRW(pStaging,AY$1,$F$6,"all depts",$B362,$F$1,AY$3,$A362,"AGM_Import_Closing","Local Currency Value")</f>
        <v>0</v>
      </c>
      <c r="AZ362" s="159">
        <f>-_xll.DBRW(pStaging,AZ$1,$F$6,"all depts",$B362,$F$1,AZ$3,$A362,"AGM_Import_Closing","Local Currency Value")</f>
        <v>0</v>
      </c>
      <c r="BA362" s="158"/>
      <c r="BB362" s="119">
        <f t="shared" si="402"/>
        <v>0</v>
      </c>
      <c r="BC362" s="119">
        <f t="shared" si="403"/>
        <v>0</v>
      </c>
      <c r="BD362" s="119">
        <f t="shared" si="404"/>
        <v>0</v>
      </c>
      <c r="BE362" s="119">
        <f t="shared" si="405"/>
        <v>0</v>
      </c>
      <c r="BF362" s="166">
        <f t="shared" si="406"/>
        <v>0</v>
      </c>
      <c r="BG362" s="110"/>
      <c r="BH362" s="110"/>
      <c r="BI362" s="110"/>
      <c r="BJ362" s="110"/>
      <c r="BK362" s="110"/>
      <c r="BL362" s="110"/>
      <c r="BM362" s="110"/>
      <c r="BN362" s="110"/>
      <c r="BO362" s="110"/>
      <c r="BP362" s="115"/>
      <c r="BQ362" s="110"/>
      <c r="BR362" s="110"/>
      <c r="BS362" s="110"/>
      <c r="BT362" s="110"/>
      <c r="BU362" s="110"/>
      <c r="BV362" s="115"/>
      <c r="BW362" s="110"/>
      <c r="BX362" s="110"/>
      <c r="BY362" s="110"/>
      <c r="BZ362" s="110"/>
      <c r="CA362" s="110"/>
      <c r="CB362" s="110"/>
      <c r="CC362" s="110"/>
      <c r="CD362" s="110"/>
      <c r="CI362"/>
    </row>
    <row r="363" spans="1:87" outlineLevel="1" x14ac:dyDescent="0.3">
      <c r="A363" s="17" t="s">
        <v>477</v>
      </c>
      <c r="B363" s="107" t="s">
        <v>480</v>
      </c>
      <c r="C363"/>
      <c r="E363" s="17">
        <v>354</v>
      </c>
      <c r="F363" s="57" t="s">
        <v>387</v>
      </c>
      <c r="G363" s="158">
        <f>-_xll.DBRW(pStaging,G$1,$F$6,"all depts",$B363,$F$1,G$3,$A363,"AGM_Import_Closing","Local Currency Value")</f>
        <v>0</v>
      </c>
      <c r="H363" s="158">
        <f>-_xll.DBRW(pStaging,H$1,$F$6,"all depts",$B363,$F$1,H$3,$A363,"AGM_Import_Closing","Local Currency Value")</f>
        <v>0</v>
      </c>
      <c r="I363" s="158">
        <f>-_xll.DBRW(pStaging,I$1,$F$6,"all depts",$B363,$F$1,I$3,$A363,"AGM_Import_Closing","Local Currency Value")</f>
        <v>0</v>
      </c>
      <c r="J363" s="156"/>
      <c r="K363" s="157">
        <f>-_xll.DBRW(pStaging,K$1,$F$6,"all depts",$B363,$F$1,K$3,$A363,"AGM_Import_Closing","Local Currency Value")</f>
        <v>0</v>
      </c>
      <c r="L363" s="158"/>
      <c r="M363" s="158">
        <f>-_xll.DBRW(pStaging,M$1,$F$6,"all depts",$B363,$F$1,M$3,$A363,"AGM_Import_Closing","Local Currency Value")</f>
        <v>0</v>
      </c>
      <c r="N363" s="158"/>
      <c r="O363" s="158"/>
      <c r="P363" s="158">
        <f t="shared" si="389"/>
        <v>0</v>
      </c>
      <c r="Q363" s="158"/>
      <c r="R363" s="158">
        <f t="shared" si="390"/>
        <v>0</v>
      </c>
      <c r="S363" s="158"/>
      <c r="T363" s="158"/>
      <c r="U363" s="158"/>
      <c r="V363" s="159">
        <f>-_xll.DBRW(pStaging,V$1,$F$6,"all depts",$B363,$F$1,V$3,$A363,"AGM_Import_Closing","Local Currency Value")</f>
        <v>0</v>
      </c>
      <c r="W363" s="159">
        <f>-_xll.DBRW(pStaging,W$1,$F$6,"all depts",$B363,$F$1,W$3,$A363,"AGM_Import_Closing","Local Currency Value")</f>
        <v>0</v>
      </c>
      <c r="X363" s="159">
        <f>-_xll.DBRW(pStaging,X$1,$F$6,"all depts",$B363,$F$1,X$3,$A363,"AGM_Import_Closing","Local Currency Value")</f>
        <v>0</v>
      </c>
      <c r="Y363" s="159">
        <f>-_xll.DBRW(pStaging,Y$1,$F$6,"all depts",$B363,$F$1,Y$3,$A363,"AGM_Import_Closing","Local Currency Value")</f>
        <v>0</v>
      </c>
      <c r="Z363" s="159">
        <f>-_xll.DBRW(pStaging,Z$1,$F$6,"all depts",$B363,$F$1,Z$3,$A363,"AGM_Import_Closing","Local Currency Value")</f>
        <v>0</v>
      </c>
      <c r="AA363" s="159">
        <f>-_xll.DBRW(pStaging,AA$1,$F$6,"all depts",$B363,$F$1,AA$3,$A363,"AGM_Import_Closing","Local Currency Value")</f>
        <v>0</v>
      </c>
      <c r="AB363" s="159">
        <f>-_xll.DBRW(pStaging,AB$1,$F$6,"all depts",$B363,$F$1,AB$3,$A363,"AGM_Import_Closing","Local Currency Value")</f>
        <v>0</v>
      </c>
      <c r="AC363" s="159">
        <f>-_xll.DBRW(pStaging,AC$1,$F$6,"all depts",$B363,$F$1,AC$3,$A363,"AGM_Import_Closing","Local Currency Value")</f>
        <v>0</v>
      </c>
      <c r="AD363" s="159">
        <f>-_xll.DBRW(pStaging,AD$1,$F$6,"all depts",$B363,$F$1,AD$3,$A363,"AGM_Import_Closing","Local Currency Value")</f>
        <v>0</v>
      </c>
      <c r="AE363" s="159">
        <f>-_xll.DBRW(pStaging,AE$1,$F$6,"all depts",$B363,$F$1,AE$3,$A363,"AGM_Import_Closing","Local Currency Value")</f>
        <v>0</v>
      </c>
      <c r="AF363" s="159">
        <f>-_xll.DBRW(pStaging,AF$1,$F$6,"all depts",$B363,$F$1,AF$3,$A363,"AGM_Import_Closing","Local Currency Value")</f>
        <v>0</v>
      </c>
      <c r="AG363" s="159">
        <f>-_xll.DBRW(pStaging,AG$1,$F$6,"all depts",$B363,$F$1,AG$3,$A363,"AGM_Import_Closing","Local Currency Value")</f>
        <v>0</v>
      </c>
      <c r="AH363" s="158"/>
      <c r="AI363" s="158"/>
      <c r="AJ363" s="158"/>
      <c r="AK363" s="158"/>
      <c r="AL363" s="158"/>
      <c r="AM363" s="158"/>
      <c r="AN363" s="158"/>
      <c r="AO363" s="159">
        <f>-_xll.DBRW(pStaging,AO$1,$F$6,"all depts",$B363,$F$1,AO$3,$A363,"AGM_Import_Closing","Local Currency Value")</f>
        <v>0</v>
      </c>
      <c r="AP363" s="159">
        <f>-_xll.DBRW(pStaging,AP$1,$F$6,"all depts",$B363,$F$1,AP$3,$A363,"AGM_Import_Closing","Local Currency Value")</f>
        <v>0</v>
      </c>
      <c r="AQ363" s="159">
        <f>-_xll.DBRW(pStaging,AQ$1,$F$6,"all depts",$B363,$F$1,AQ$3,$A363,"AGM_Import_Closing","Local Currency Value")</f>
        <v>0</v>
      </c>
      <c r="AR363" s="159">
        <f>-_xll.DBRW(pStaging,AR$1,$F$6,"all depts",$B363,$F$1,AR$3,$A363,"AGM_Import_Closing","Local Currency Value")</f>
        <v>0</v>
      </c>
      <c r="AS363" s="159">
        <f>-_xll.DBRW(pStaging,AS$1,$F$6,"all depts",$B363,$F$1,AS$3,$A363,"AGM_Import_Closing","Local Currency Value")</f>
        <v>0</v>
      </c>
      <c r="AT363" s="159">
        <f>-_xll.DBRW(pStaging,AT$1,$F$6,"all depts",$B363,$F$1,AT$3,$A363,"AGM_Import_Closing","Local Currency Value")</f>
        <v>0</v>
      </c>
      <c r="AU363" s="159">
        <f>-_xll.DBRW(pStaging,AU$1,$F$6,"all depts",$B363,$F$1,AU$3,$A363,"AGM_Import_Closing","Local Currency Value")</f>
        <v>0</v>
      </c>
      <c r="AV363" s="159">
        <f>-_xll.DBRW(pStaging,AV$1,$F$6,"all depts",$B363,$F$1,AV$3,$A363,"AGM_Import_Closing","Local Currency Value")</f>
        <v>0</v>
      </c>
      <c r="AW363" s="159">
        <f>-_xll.DBRW(pStaging,AW$1,$F$6,"all depts",$B363,$F$1,AW$3,$A363,"AGM_Import_Closing","Local Currency Value")</f>
        <v>0</v>
      </c>
      <c r="AX363" s="159">
        <f>-_xll.DBRW(pStaging,AX$1,$F$6,"all depts",$B363,$F$1,AX$3,$A363,"AGM_Import_Closing","Local Currency Value")</f>
        <v>0</v>
      </c>
      <c r="AY363" s="159">
        <f>-_xll.DBRW(pStaging,AY$1,$F$6,"all depts",$B363,$F$1,AY$3,$A363,"AGM_Import_Closing","Local Currency Value")</f>
        <v>0</v>
      </c>
      <c r="AZ363" s="159">
        <f>-_xll.DBRW(pStaging,AZ$1,$F$6,"all depts",$B363,$F$1,AZ$3,$A363,"AGM_Import_Closing","Local Currency Value")</f>
        <v>0</v>
      </c>
      <c r="BA363" s="158"/>
      <c r="BB363" s="119">
        <f t="shared" si="402"/>
        <v>0</v>
      </c>
      <c r="BC363" s="119">
        <f t="shared" si="403"/>
        <v>0</v>
      </c>
      <c r="BD363" s="119">
        <f t="shared" si="404"/>
        <v>0</v>
      </c>
      <c r="BE363" s="119">
        <f t="shared" si="405"/>
        <v>0</v>
      </c>
      <c r="BF363" s="166">
        <f t="shared" si="406"/>
        <v>0</v>
      </c>
      <c r="BG363" s="110"/>
      <c r="BH363" s="110"/>
      <c r="BI363" s="110"/>
      <c r="BJ363" s="110"/>
      <c r="BK363" s="110"/>
      <c r="BL363" s="110"/>
      <c r="BM363" s="110"/>
      <c r="BN363" s="110"/>
      <c r="BO363" s="110"/>
      <c r="BP363" s="115"/>
      <c r="BQ363" s="110"/>
      <c r="BR363" s="110"/>
      <c r="BS363" s="110"/>
      <c r="BT363" s="110"/>
      <c r="BU363" s="110"/>
      <c r="BV363" s="115"/>
      <c r="BW363" s="110"/>
      <c r="BX363" s="110"/>
      <c r="BY363" s="110"/>
      <c r="BZ363" s="110"/>
      <c r="CA363" s="110"/>
      <c r="CB363" s="110"/>
      <c r="CC363" s="110"/>
      <c r="CD363" s="110"/>
      <c r="CI363"/>
    </row>
    <row r="364" spans="1:87" outlineLevel="1" x14ac:dyDescent="0.3">
      <c r="A364" s="17" t="s">
        <v>477</v>
      </c>
      <c r="B364" s="107" t="s">
        <v>344</v>
      </c>
      <c r="C364"/>
      <c r="E364" s="17">
        <v>355</v>
      </c>
      <c r="F364" s="57" t="s">
        <v>481</v>
      </c>
      <c r="G364" s="158">
        <f>-_xll.DBRW(pStaging,G$1,$F$6,"all depts",$B364,$F$1,G$3,$A364,"AGM_Import_Closing","Local Currency Value")</f>
        <v>-1.1641532182693481E-10</v>
      </c>
      <c r="H364" s="158">
        <f>-_xll.DBRW(pStaging,H$1,$F$6,"all depts",$B364,$F$1,H$3,$A364,"AGM_Import_Closing","Local Currency Value")</f>
        <v>3.4924596548080444E-10</v>
      </c>
      <c r="I364" s="158">
        <f>-_xll.DBRW(pStaging,I$1,$F$6,"all depts",$B364,$F$1,I$3,$A364,"AGM_Import_Closing","Local Currency Value")</f>
        <v>4.6566128730773926E-10</v>
      </c>
      <c r="J364" s="156"/>
      <c r="K364" s="157">
        <f>-_xll.DBRW(pStaging,K$1,$F$6,"all depts",$B364,$F$1,K$3,$A364,"AGM_Import_Closing","Local Currency Value")</f>
        <v>-1.1641532182693481E-10</v>
      </c>
      <c r="L364" s="158"/>
      <c r="M364" s="158">
        <f>-_xll.DBRW(pStaging,M$1,$F$6,"all depts",$B364,$F$1,M$3,$A364,"AGM_Import_Closing","Local Currency Value")</f>
        <v>0</v>
      </c>
      <c r="N364" s="158"/>
      <c r="O364" s="158"/>
      <c r="P364" s="158">
        <f t="shared" si="389"/>
        <v>-1.1641532182693481E-10</v>
      </c>
      <c r="Q364" s="158"/>
      <c r="R364" s="158">
        <f t="shared" si="390"/>
        <v>0</v>
      </c>
      <c r="S364" s="158"/>
      <c r="T364" s="158"/>
      <c r="U364" s="158"/>
      <c r="V364" s="159">
        <f>-_xll.DBRW(pStaging,V$1,$F$6,"all depts",$B364,$F$1,V$3,$A364,"AGM_Import_Closing","Local Currency Value")</f>
        <v>4.6566128730773926E-10</v>
      </c>
      <c r="W364" s="159">
        <f>-_xll.DBRW(pStaging,W$1,$F$6,"all depts",$B364,$F$1,W$3,$A364,"AGM_Import_Closing","Local Currency Value")</f>
        <v>-1.1641532182693481E-10</v>
      </c>
      <c r="X364" s="159">
        <f>-_xll.DBRW(pStaging,X$1,$F$6,"all depts",$B364,$F$1,X$3,$A364,"AGM_Import_Closing","Local Currency Value")</f>
        <v>0</v>
      </c>
      <c r="Y364" s="159">
        <f>-_xll.DBRW(pStaging,Y$1,$F$6,"all depts",$B364,$F$1,Y$3,$A364,"AGM_Import_Closing","Local Currency Value")</f>
        <v>0</v>
      </c>
      <c r="Z364" s="159">
        <f>-_xll.DBRW(pStaging,Z$1,$F$6,"all depts",$B364,$F$1,Z$3,$A364,"AGM_Import_Closing","Local Currency Value")</f>
        <v>0</v>
      </c>
      <c r="AA364" s="159">
        <f>-_xll.DBRW(pStaging,AA$1,$F$6,"all depts",$B364,$F$1,AA$3,$A364,"AGM_Import_Closing","Local Currency Value")</f>
        <v>0</v>
      </c>
      <c r="AB364" s="159">
        <f>-_xll.DBRW(pStaging,AB$1,$F$6,"all depts",$B364,$F$1,AB$3,$A364,"AGM_Import_Closing","Local Currency Value")</f>
        <v>0</v>
      </c>
      <c r="AC364" s="159">
        <f>-_xll.DBRW(pStaging,AC$1,$F$6,"all depts",$B364,$F$1,AC$3,$A364,"AGM_Import_Closing","Local Currency Value")</f>
        <v>0</v>
      </c>
      <c r="AD364" s="159">
        <f>-_xll.DBRW(pStaging,AD$1,$F$6,"all depts",$B364,$F$1,AD$3,$A364,"AGM_Import_Closing","Local Currency Value")</f>
        <v>0</v>
      </c>
      <c r="AE364" s="159">
        <f>-_xll.DBRW(pStaging,AE$1,$F$6,"all depts",$B364,$F$1,AE$3,$A364,"AGM_Import_Closing","Local Currency Value")</f>
        <v>0</v>
      </c>
      <c r="AF364" s="159">
        <f>-_xll.DBRW(pStaging,AF$1,$F$6,"all depts",$B364,$F$1,AF$3,$A364,"AGM_Import_Closing","Local Currency Value")</f>
        <v>0</v>
      </c>
      <c r="AG364" s="159">
        <f>-_xll.DBRW(pStaging,AG$1,$F$6,"all depts",$B364,$F$1,AG$3,$A364,"AGM_Import_Closing","Local Currency Value")</f>
        <v>0</v>
      </c>
      <c r="AH364" s="158"/>
      <c r="AI364" s="158"/>
      <c r="AJ364" s="158"/>
      <c r="AK364" s="158"/>
      <c r="AL364" s="158"/>
      <c r="AM364" s="158"/>
      <c r="AN364" s="158"/>
      <c r="AO364" s="159">
        <f>-_xll.DBRW(pStaging,AO$1,$F$6,"all depts",$B364,$F$1,AO$3,$A364,"AGM_Import_Closing","Local Currency Value")</f>
        <v>7.2759576141834259E-12</v>
      </c>
      <c r="AP364" s="159">
        <f>-_xll.DBRW(pStaging,AP$1,$F$6,"all depts",$B364,$F$1,AP$3,$A364,"AGM_Import_Closing","Local Currency Value")</f>
        <v>0</v>
      </c>
      <c r="AQ364" s="159">
        <f>-_xll.DBRW(pStaging,AQ$1,$F$6,"all depts",$B364,$F$1,AQ$3,$A364,"AGM_Import_Closing","Local Currency Value")</f>
        <v>1.4551915228366852E-11</v>
      </c>
      <c r="AR364" s="159">
        <f>-_xll.DBRW(pStaging,AR$1,$F$6,"all depts",$B364,$F$1,AR$3,$A364,"AGM_Import_Closing","Local Currency Value")</f>
        <v>0</v>
      </c>
      <c r="AS364" s="159">
        <f>-_xll.DBRW(pStaging,AS$1,$F$6,"all depts",$B364,$F$1,AS$3,$A364,"AGM_Import_Closing","Local Currency Value")</f>
        <v>1.4551915228366852E-11</v>
      </c>
      <c r="AT364" s="159">
        <f>-_xll.DBRW(pStaging,AT$1,$F$6,"all depts",$B364,$F$1,AT$3,$A364,"AGM_Import_Closing","Local Currency Value")</f>
        <v>1.4551915228366852E-11</v>
      </c>
      <c r="AU364" s="159">
        <f>-_xll.DBRW(pStaging,AU$1,$F$6,"all depts",$B364,$F$1,AU$3,$A364,"AGM_Import_Closing","Local Currency Value")</f>
        <v>1.4551915228366852E-11</v>
      </c>
      <c r="AV364" s="159">
        <f>-_xll.DBRW(pStaging,AV$1,$F$6,"all depts",$B364,$F$1,AV$3,$A364,"AGM_Import_Closing","Local Currency Value")</f>
        <v>2.9103830456733704E-11</v>
      </c>
      <c r="AW364" s="159">
        <f>-_xll.DBRW(pStaging,AW$1,$F$6,"all depts",$B364,$F$1,AW$3,$A364,"AGM_Import_Closing","Local Currency Value")</f>
        <v>2.1827872842550278E-11</v>
      </c>
      <c r="AX364" s="159">
        <f>-_xll.DBRW(pStaging,AX$1,$F$6,"all depts",$B364,$F$1,AX$3,$A364,"AGM_Import_Closing","Local Currency Value")</f>
        <v>6.5483618527650833E-11</v>
      </c>
      <c r="AY364" s="159">
        <f>-_xll.DBRW(pStaging,AY$1,$F$6,"all depts",$B364,$F$1,AY$3,$A364,"AGM_Import_Closing","Local Currency Value")</f>
        <v>-1.1641532182693481E-10</v>
      </c>
      <c r="AZ364" s="159">
        <f>-_xll.DBRW(pStaging,AZ$1,$F$6,"all depts",$B364,$F$1,AZ$3,$A364,"AGM_Import_Closing","Local Currency Value")</f>
        <v>3.4924596548080444E-10</v>
      </c>
      <c r="BA364" s="158"/>
      <c r="BB364" s="119">
        <f t="shared" si="402"/>
        <v>2.1827872842550278E-11</v>
      </c>
      <c r="BC364" s="119">
        <f t="shared" si="403"/>
        <v>2.9103830456733704E-11</v>
      </c>
      <c r="BD364" s="119">
        <f t="shared" si="404"/>
        <v>6.5483618527650833E-11</v>
      </c>
      <c r="BE364" s="119">
        <f t="shared" si="405"/>
        <v>2.9831426218152046E-10</v>
      </c>
      <c r="BF364" s="166">
        <f t="shared" si="406"/>
        <v>4.1472958400845528E-10</v>
      </c>
      <c r="BG364" s="110"/>
      <c r="BH364" s="110"/>
      <c r="BI364" s="110"/>
      <c r="BJ364" s="110"/>
      <c r="BK364" s="110"/>
      <c r="BL364" s="110"/>
      <c r="BM364" s="110"/>
      <c r="BN364" s="110"/>
      <c r="BO364" s="110"/>
      <c r="BP364" s="115"/>
      <c r="BQ364" s="110"/>
      <c r="BR364" s="110"/>
      <c r="BS364" s="110"/>
      <c r="BT364" s="110"/>
      <c r="BU364" s="110"/>
      <c r="BV364" s="115"/>
      <c r="BW364" s="110"/>
      <c r="BX364" s="110"/>
      <c r="BY364" s="110"/>
      <c r="BZ364" s="110"/>
      <c r="CA364" s="110"/>
      <c r="CB364" s="110"/>
      <c r="CC364" s="110"/>
      <c r="CD364" s="110"/>
      <c r="CI364"/>
    </row>
    <row r="365" spans="1:87" outlineLevel="1" x14ac:dyDescent="0.3">
      <c r="A365" s="17" t="s">
        <v>477</v>
      </c>
      <c r="B365" s="107" t="s">
        <v>388</v>
      </c>
      <c r="C365"/>
      <c r="E365" s="17">
        <v>356</v>
      </c>
      <c r="F365" s="57" t="s">
        <v>389</v>
      </c>
      <c r="G365" s="158">
        <f>-_xll.DBRW(pStaging,G$1,$F$6,"all depts",$B365,$F$1,G$3,$A365,"AGM_Import_Closing","Local Currency Value")</f>
        <v>0</v>
      </c>
      <c r="H365" s="158">
        <f>-_xll.DBRW(pStaging,H$1,$F$6,"all depts",$B365,$F$1,H$3,$A365,"AGM_Import_Closing","Local Currency Value")</f>
        <v>0</v>
      </c>
      <c r="I365" s="158">
        <f>-_xll.DBRW(pStaging,I$1,$F$6,"all depts",$B365,$F$1,I$3,$A365,"AGM_Import_Closing","Local Currency Value")</f>
        <v>-2.9103830456733704E-11</v>
      </c>
      <c r="J365" s="156"/>
      <c r="K365" s="157">
        <f>-_xll.DBRW(pStaging,K$1,$F$6,"all depts",$B365,$F$1,K$3,$A365,"AGM_Import_Closing","Local Currency Value")</f>
        <v>-2.9103830456733704E-11</v>
      </c>
      <c r="L365" s="158"/>
      <c r="M365" s="158">
        <f>-_xll.DBRW(pStaging,M$1,$F$6,"all depts",$B365,$F$1,M$3,$A365,"AGM_Import_Closing","Local Currency Value")</f>
        <v>0</v>
      </c>
      <c r="N365" s="158"/>
      <c r="O365" s="158"/>
      <c r="P365" s="158">
        <f t="shared" si="389"/>
        <v>-2.9103830456733704E-11</v>
      </c>
      <c r="Q365" s="158"/>
      <c r="R365" s="158">
        <f t="shared" si="390"/>
        <v>0</v>
      </c>
      <c r="S365" s="158"/>
      <c r="T365" s="158"/>
      <c r="U365" s="158"/>
      <c r="V365" s="159">
        <f>-_xll.DBRW(pStaging,V$1,$F$6,"all depts",$B365,$F$1,V$3,$A365,"AGM_Import_Closing","Local Currency Value")</f>
        <v>-2.9103830456733704E-11</v>
      </c>
      <c r="W365" s="159">
        <f>-_xll.DBRW(pStaging,W$1,$F$6,"all depts",$B365,$F$1,W$3,$A365,"AGM_Import_Closing","Local Currency Value")</f>
        <v>-2.9103830456733704E-11</v>
      </c>
      <c r="X365" s="159">
        <f>-_xll.DBRW(pStaging,X$1,$F$6,"all depts",$B365,$F$1,X$3,$A365,"AGM_Import_Closing","Local Currency Value")</f>
        <v>0</v>
      </c>
      <c r="Y365" s="159">
        <f>-_xll.DBRW(pStaging,Y$1,$F$6,"all depts",$B365,$F$1,Y$3,$A365,"AGM_Import_Closing","Local Currency Value")</f>
        <v>0</v>
      </c>
      <c r="Z365" s="159">
        <f>-_xll.DBRW(pStaging,Z$1,$F$6,"all depts",$B365,$F$1,Z$3,$A365,"AGM_Import_Closing","Local Currency Value")</f>
        <v>0</v>
      </c>
      <c r="AA365" s="159">
        <f>-_xll.DBRW(pStaging,AA$1,$F$6,"all depts",$B365,$F$1,AA$3,$A365,"AGM_Import_Closing","Local Currency Value")</f>
        <v>0</v>
      </c>
      <c r="AB365" s="159">
        <f>-_xll.DBRW(pStaging,AB$1,$F$6,"all depts",$B365,$F$1,AB$3,$A365,"AGM_Import_Closing","Local Currency Value")</f>
        <v>0</v>
      </c>
      <c r="AC365" s="159">
        <f>-_xll.DBRW(pStaging,AC$1,$F$6,"all depts",$B365,$F$1,AC$3,$A365,"AGM_Import_Closing","Local Currency Value")</f>
        <v>0</v>
      </c>
      <c r="AD365" s="159">
        <f>-_xll.DBRW(pStaging,AD$1,$F$6,"all depts",$B365,$F$1,AD$3,$A365,"AGM_Import_Closing","Local Currency Value")</f>
        <v>0</v>
      </c>
      <c r="AE365" s="159">
        <f>-_xll.DBRW(pStaging,AE$1,$F$6,"all depts",$B365,$F$1,AE$3,$A365,"AGM_Import_Closing","Local Currency Value")</f>
        <v>0</v>
      </c>
      <c r="AF365" s="159">
        <f>-_xll.DBRW(pStaging,AF$1,$F$6,"all depts",$B365,$F$1,AF$3,$A365,"AGM_Import_Closing","Local Currency Value")</f>
        <v>0</v>
      </c>
      <c r="AG365" s="159">
        <f>-_xll.DBRW(pStaging,AG$1,$F$6,"all depts",$B365,$F$1,AG$3,$A365,"AGM_Import_Closing","Local Currency Value")</f>
        <v>0</v>
      </c>
      <c r="AH365" s="158"/>
      <c r="AI365" s="158"/>
      <c r="AJ365" s="158"/>
      <c r="AK365" s="158"/>
      <c r="AL365" s="158"/>
      <c r="AM365" s="158"/>
      <c r="AN365" s="158"/>
      <c r="AO365" s="159">
        <f>-_xll.DBRW(pStaging,AO$1,$F$6,"all depts",$B365,$F$1,AO$3,$A365,"AGM_Import_Closing","Local Currency Value")</f>
        <v>0</v>
      </c>
      <c r="AP365" s="159">
        <f>-_xll.DBRW(pStaging,AP$1,$F$6,"all depts",$B365,$F$1,AP$3,$A365,"AGM_Import_Closing","Local Currency Value")</f>
        <v>0</v>
      </c>
      <c r="AQ365" s="159">
        <f>-_xll.DBRW(pStaging,AQ$1,$F$6,"all depts",$B365,$F$1,AQ$3,$A365,"AGM_Import_Closing","Local Currency Value")</f>
        <v>0</v>
      </c>
      <c r="AR365" s="159">
        <f>-_xll.DBRW(pStaging,AR$1,$F$6,"all depts",$B365,$F$1,AR$3,$A365,"AGM_Import_Closing","Local Currency Value")</f>
        <v>0</v>
      </c>
      <c r="AS365" s="159">
        <f>-_xll.DBRW(pStaging,AS$1,$F$6,"all depts",$B365,$F$1,AS$3,$A365,"AGM_Import_Closing","Local Currency Value")</f>
        <v>0</v>
      </c>
      <c r="AT365" s="159">
        <f>-_xll.DBRW(pStaging,AT$1,$F$6,"all depts",$B365,$F$1,AT$3,$A365,"AGM_Import_Closing","Local Currency Value")</f>
        <v>0</v>
      </c>
      <c r="AU365" s="159">
        <f>-_xll.DBRW(pStaging,AU$1,$F$6,"all depts",$B365,$F$1,AU$3,$A365,"AGM_Import_Closing","Local Currency Value")</f>
        <v>0</v>
      </c>
      <c r="AV365" s="159">
        <f>-_xll.DBRW(pStaging,AV$1,$F$6,"all depts",$B365,$F$1,AV$3,$A365,"AGM_Import_Closing","Local Currency Value")</f>
        <v>0</v>
      </c>
      <c r="AW365" s="159">
        <f>-_xll.DBRW(pStaging,AW$1,$F$6,"all depts",$B365,$F$1,AW$3,$A365,"AGM_Import_Closing","Local Currency Value")</f>
        <v>-2.9103830456733704E-11</v>
      </c>
      <c r="AX365" s="159">
        <f>-_xll.DBRW(pStaging,AX$1,$F$6,"all depts",$B365,$F$1,AX$3,$A365,"AGM_Import_Closing","Local Currency Value")</f>
        <v>-2.9103830456733704E-11</v>
      </c>
      <c r="AY365" s="159">
        <f>-_xll.DBRW(pStaging,AY$1,$F$6,"all depts",$B365,$F$1,AY$3,$A365,"AGM_Import_Closing","Local Currency Value")</f>
        <v>0</v>
      </c>
      <c r="AZ365" s="159">
        <f>-_xll.DBRW(pStaging,AZ$1,$F$6,"all depts",$B365,$F$1,AZ$3,$A365,"AGM_Import_Closing","Local Currency Value")</f>
        <v>0</v>
      </c>
      <c r="BA365" s="158"/>
      <c r="BB365" s="119">
        <f t="shared" si="402"/>
        <v>0</v>
      </c>
      <c r="BC365" s="119">
        <f t="shared" si="403"/>
        <v>0</v>
      </c>
      <c r="BD365" s="119">
        <f t="shared" si="404"/>
        <v>-2.9103830456733704E-11</v>
      </c>
      <c r="BE365" s="119">
        <f t="shared" si="405"/>
        <v>-2.9103830456733704E-11</v>
      </c>
      <c r="BF365" s="166">
        <f t="shared" si="406"/>
        <v>-5.8207660913467407E-11</v>
      </c>
      <c r="BG365" s="110"/>
      <c r="BH365" s="110"/>
      <c r="BI365" s="110"/>
      <c r="BJ365" s="110"/>
      <c r="BK365" s="110"/>
      <c r="BL365" s="110"/>
      <c r="BM365" s="110"/>
      <c r="BN365" s="110"/>
      <c r="BO365" s="110"/>
      <c r="BP365" s="115"/>
      <c r="BQ365" s="110"/>
      <c r="BR365" s="110"/>
      <c r="BS365" s="110"/>
      <c r="BT365" s="110"/>
      <c r="BU365" s="110"/>
      <c r="BV365" s="115"/>
      <c r="BW365" s="110"/>
      <c r="BX365" s="110"/>
      <c r="BY365" s="110"/>
      <c r="BZ365" s="110"/>
      <c r="CA365" s="110"/>
      <c r="CB365" s="110"/>
      <c r="CC365" s="110"/>
      <c r="CD365" s="110"/>
      <c r="CI365"/>
    </row>
    <row r="366" spans="1:87" outlineLevel="1" x14ac:dyDescent="0.3">
      <c r="A366" s="17" t="s">
        <v>477</v>
      </c>
      <c r="B366" s="107" t="s">
        <v>341</v>
      </c>
      <c r="C366"/>
      <c r="E366" s="17">
        <v>357</v>
      </c>
      <c r="F366" s="57" t="s">
        <v>390</v>
      </c>
      <c r="G366" s="158">
        <f>-_xll.DBRW(pStaging,G$1,$F$6,"all depts",$B366,$F$1,G$3,$A366,"AGM_Import_Closing","Local Currency Value")</f>
        <v>0</v>
      </c>
      <c r="H366" s="158">
        <f>-_xll.DBRW(pStaging,H$1,$F$6,"all depts",$B366,$F$1,H$3,$A366,"AGM_Import_Closing","Local Currency Value")</f>
        <v>0</v>
      </c>
      <c r="I366" s="158">
        <f>-_xll.DBRW(pStaging,I$1,$F$6,"all depts",$B366,$F$1,I$3,$A366,"AGM_Import_Closing","Local Currency Value")</f>
        <v>0</v>
      </c>
      <c r="J366" s="156"/>
      <c r="K366" s="157">
        <f>-_xll.DBRW(pStaging,K$1,$F$6,"all depts",$B366,$F$1,K$3,$A366,"AGM_Import_Closing","Local Currency Value")</f>
        <v>0</v>
      </c>
      <c r="L366" s="158"/>
      <c r="M366" s="158">
        <f>-_xll.DBRW(pStaging,M$1,$F$6,"all depts",$B366,$F$1,M$3,$A366,"AGM_Import_Closing","Local Currency Value")</f>
        <v>0</v>
      </c>
      <c r="N366" s="158"/>
      <c r="O366" s="158"/>
      <c r="P366" s="158">
        <f t="shared" si="389"/>
        <v>0</v>
      </c>
      <c r="Q366" s="158"/>
      <c r="R366" s="158">
        <f t="shared" si="390"/>
        <v>0</v>
      </c>
      <c r="S366" s="158"/>
      <c r="T366" s="158"/>
      <c r="U366" s="158"/>
      <c r="V366" s="159">
        <f>-_xll.DBRW(pStaging,V$1,$F$6,"all depts",$B366,$F$1,V$3,$A366,"AGM_Import_Closing","Local Currency Value")</f>
        <v>0</v>
      </c>
      <c r="W366" s="159">
        <f>-_xll.DBRW(pStaging,W$1,$F$6,"all depts",$B366,$F$1,W$3,$A366,"AGM_Import_Closing","Local Currency Value")</f>
        <v>0</v>
      </c>
      <c r="X366" s="159">
        <f>-_xll.DBRW(pStaging,X$1,$F$6,"all depts",$B366,$F$1,X$3,$A366,"AGM_Import_Closing","Local Currency Value")</f>
        <v>0</v>
      </c>
      <c r="Y366" s="159">
        <f>-_xll.DBRW(pStaging,Y$1,$F$6,"all depts",$B366,$F$1,Y$3,$A366,"AGM_Import_Closing","Local Currency Value")</f>
        <v>0</v>
      </c>
      <c r="Z366" s="159">
        <f>-_xll.DBRW(pStaging,Z$1,$F$6,"all depts",$B366,$F$1,Z$3,$A366,"AGM_Import_Closing","Local Currency Value")</f>
        <v>0</v>
      </c>
      <c r="AA366" s="159">
        <f>-_xll.DBRW(pStaging,AA$1,$F$6,"all depts",$B366,$F$1,AA$3,$A366,"AGM_Import_Closing","Local Currency Value")</f>
        <v>0</v>
      </c>
      <c r="AB366" s="159">
        <f>-_xll.DBRW(pStaging,AB$1,$F$6,"all depts",$B366,$F$1,AB$3,$A366,"AGM_Import_Closing","Local Currency Value")</f>
        <v>0</v>
      </c>
      <c r="AC366" s="159">
        <f>-_xll.DBRW(pStaging,AC$1,$F$6,"all depts",$B366,$F$1,AC$3,$A366,"AGM_Import_Closing","Local Currency Value")</f>
        <v>0</v>
      </c>
      <c r="AD366" s="159">
        <f>-_xll.DBRW(pStaging,AD$1,$F$6,"all depts",$B366,$F$1,AD$3,$A366,"AGM_Import_Closing","Local Currency Value")</f>
        <v>0</v>
      </c>
      <c r="AE366" s="159">
        <f>-_xll.DBRW(pStaging,AE$1,$F$6,"all depts",$B366,$F$1,AE$3,$A366,"AGM_Import_Closing","Local Currency Value")</f>
        <v>0</v>
      </c>
      <c r="AF366" s="159">
        <f>-_xll.DBRW(pStaging,AF$1,$F$6,"all depts",$B366,$F$1,AF$3,$A366,"AGM_Import_Closing","Local Currency Value")</f>
        <v>0</v>
      </c>
      <c r="AG366" s="159">
        <f>-_xll.DBRW(pStaging,AG$1,$F$6,"all depts",$B366,$F$1,AG$3,$A366,"AGM_Import_Closing","Local Currency Value")</f>
        <v>0</v>
      </c>
      <c r="AH366" s="158"/>
      <c r="AI366" s="158"/>
      <c r="AJ366" s="158"/>
      <c r="AK366" s="158"/>
      <c r="AL366" s="158"/>
      <c r="AM366" s="158"/>
      <c r="AN366" s="158"/>
      <c r="AO366" s="159">
        <f>-_xll.DBRW(pStaging,AO$1,$F$6,"all depts",$B366,$F$1,AO$3,$A366,"AGM_Import_Closing","Local Currency Value")</f>
        <v>0</v>
      </c>
      <c r="AP366" s="159">
        <f>-_xll.DBRW(pStaging,AP$1,$F$6,"all depts",$B366,$F$1,AP$3,$A366,"AGM_Import_Closing","Local Currency Value")</f>
        <v>0</v>
      </c>
      <c r="AQ366" s="159">
        <f>-_xll.DBRW(pStaging,AQ$1,$F$6,"all depts",$B366,$F$1,AQ$3,$A366,"AGM_Import_Closing","Local Currency Value")</f>
        <v>0</v>
      </c>
      <c r="AR366" s="159">
        <f>-_xll.DBRW(pStaging,AR$1,$F$6,"all depts",$B366,$F$1,AR$3,$A366,"AGM_Import_Closing","Local Currency Value")</f>
        <v>0</v>
      </c>
      <c r="AS366" s="159">
        <f>-_xll.DBRW(pStaging,AS$1,$F$6,"all depts",$B366,$F$1,AS$3,$A366,"AGM_Import_Closing","Local Currency Value")</f>
        <v>0</v>
      </c>
      <c r="AT366" s="159">
        <f>-_xll.DBRW(pStaging,AT$1,$F$6,"all depts",$B366,$F$1,AT$3,$A366,"AGM_Import_Closing","Local Currency Value")</f>
        <v>0</v>
      </c>
      <c r="AU366" s="159">
        <f>-_xll.DBRW(pStaging,AU$1,$F$6,"all depts",$B366,$F$1,AU$3,$A366,"AGM_Import_Closing","Local Currency Value")</f>
        <v>0</v>
      </c>
      <c r="AV366" s="159">
        <f>-_xll.DBRW(pStaging,AV$1,$F$6,"all depts",$B366,$F$1,AV$3,$A366,"AGM_Import_Closing","Local Currency Value")</f>
        <v>0</v>
      </c>
      <c r="AW366" s="159">
        <f>-_xll.DBRW(pStaging,AW$1,$F$6,"all depts",$B366,$F$1,AW$3,$A366,"AGM_Import_Closing","Local Currency Value")</f>
        <v>0</v>
      </c>
      <c r="AX366" s="159">
        <f>-_xll.DBRW(pStaging,AX$1,$F$6,"all depts",$B366,$F$1,AX$3,$A366,"AGM_Import_Closing","Local Currency Value")</f>
        <v>0</v>
      </c>
      <c r="AY366" s="159">
        <f>-_xll.DBRW(pStaging,AY$1,$F$6,"all depts",$B366,$F$1,AY$3,$A366,"AGM_Import_Closing","Local Currency Value")</f>
        <v>0</v>
      </c>
      <c r="AZ366" s="159">
        <f>-_xll.DBRW(pStaging,AZ$1,$F$6,"all depts",$B366,$F$1,AZ$3,$A366,"AGM_Import_Closing","Local Currency Value")</f>
        <v>0</v>
      </c>
      <c r="BA366" s="158"/>
      <c r="BB366" s="119">
        <f t="shared" si="402"/>
        <v>0</v>
      </c>
      <c r="BC366" s="119">
        <f t="shared" si="403"/>
        <v>0</v>
      </c>
      <c r="BD366" s="119">
        <f t="shared" si="404"/>
        <v>0</v>
      </c>
      <c r="BE366" s="119">
        <f t="shared" si="405"/>
        <v>0</v>
      </c>
      <c r="BF366" s="166">
        <f t="shared" si="406"/>
        <v>0</v>
      </c>
      <c r="BG366" s="110"/>
      <c r="BH366" s="110"/>
      <c r="BI366" s="110"/>
      <c r="BJ366" s="110"/>
      <c r="BK366" s="110"/>
      <c r="BL366" s="110"/>
      <c r="BM366" s="110"/>
      <c r="BN366" s="110"/>
      <c r="BO366" s="110"/>
      <c r="BP366" s="115"/>
      <c r="BQ366" s="110"/>
      <c r="BR366" s="110"/>
      <c r="BS366" s="110"/>
      <c r="BT366" s="110"/>
      <c r="BU366" s="110"/>
      <c r="BV366" s="115"/>
      <c r="BW366" s="110"/>
      <c r="BX366" s="110"/>
      <c r="BY366" s="110"/>
      <c r="BZ366" s="110"/>
      <c r="CA366" s="110"/>
      <c r="CB366" s="110"/>
      <c r="CC366" s="110"/>
      <c r="CD366" s="110"/>
      <c r="CI366"/>
    </row>
    <row r="367" spans="1:87" outlineLevel="1" x14ac:dyDescent="0.3">
      <c r="A367" s="17" t="s">
        <v>477</v>
      </c>
      <c r="B367" s="107" t="s">
        <v>347</v>
      </c>
      <c r="C367"/>
      <c r="E367" s="17">
        <v>358</v>
      </c>
      <c r="F367" s="57" t="s">
        <v>391</v>
      </c>
      <c r="G367" s="158">
        <f>-_xll.DBRW(pStaging,G$1,$F$6,"all depts",$B367,$F$1,G$3,$A367,"AGM_Import_Closing","Local Currency Value")</f>
        <v>0</v>
      </c>
      <c r="H367" s="158">
        <f>-_xll.DBRW(pStaging,H$1,$F$6,"all depts",$B367,$F$1,H$3,$A367,"AGM_Import_Closing","Local Currency Value")</f>
        <v>0</v>
      </c>
      <c r="I367" s="158">
        <f>-_xll.DBRW(pStaging,I$1,$F$6,"all depts",$B367,$F$1,I$3,$A367,"AGM_Import_Closing","Local Currency Value")</f>
        <v>0</v>
      </c>
      <c r="J367" s="156"/>
      <c r="K367" s="157">
        <f>-_xll.DBRW(pStaging,K$1,$F$6,"all depts",$B367,$F$1,K$3,$A367,"AGM_Import_Closing","Local Currency Value")</f>
        <v>0</v>
      </c>
      <c r="L367" s="158"/>
      <c r="M367" s="158">
        <f>-_xll.DBRW(pStaging,M$1,$F$6,"all depts",$B367,$F$1,M$3,$A367,"AGM_Import_Closing","Local Currency Value")</f>
        <v>0</v>
      </c>
      <c r="N367" s="158"/>
      <c r="O367" s="158"/>
      <c r="P367" s="158">
        <f t="shared" si="389"/>
        <v>0</v>
      </c>
      <c r="Q367" s="158"/>
      <c r="R367" s="158">
        <f t="shared" si="390"/>
        <v>0</v>
      </c>
      <c r="S367" s="158"/>
      <c r="T367" s="158"/>
      <c r="U367" s="158"/>
      <c r="V367" s="159">
        <f>-_xll.DBRW(pStaging,V$1,$F$6,"all depts",$B367,$F$1,V$3,$A367,"AGM_Import_Closing","Local Currency Value")</f>
        <v>0</v>
      </c>
      <c r="W367" s="159">
        <f>-_xll.DBRW(pStaging,W$1,$F$6,"all depts",$B367,$F$1,W$3,$A367,"AGM_Import_Closing","Local Currency Value")</f>
        <v>0</v>
      </c>
      <c r="X367" s="159">
        <f>-_xll.DBRW(pStaging,X$1,$F$6,"all depts",$B367,$F$1,X$3,$A367,"AGM_Import_Closing","Local Currency Value")</f>
        <v>0</v>
      </c>
      <c r="Y367" s="159">
        <f>-_xll.DBRW(pStaging,Y$1,$F$6,"all depts",$B367,$F$1,Y$3,$A367,"AGM_Import_Closing","Local Currency Value")</f>
        <v>0</v>
      </c>
      <c r="Z367" s="159">
        <f>-_xll.DBRW(pStaging,Z$1,$F$6,"all depts",$B367,$F$1,Z$3,$A367,"AGM_Import_Closing","Local Currency Value")</f>
        <v>0</v>
      </c>
      <c r="AA367" s="159">
        <f>-_xll.DBRW(pStaging,AA$1,$F$6,"all depts",$B367,$F$1,AA$3,$A367,"AGM_Import_Closing","Local Currency Value")</f>
        <v>0</v>
      </c>
      <c r="AB367" s="159">
        <f>-_xll.DBRW(pStaging,AB$1,$F$6,"all depts",$B367,$F$1,AB$3,$A367,"AGM_Import_Closing","Local Currency Value")</f>
        <v>0</v>
      </c>
      <c r="AC367" s="159">
        <f>-_xll.DBRW(pStaging,AC$1,$F$6,"all depts",$B367,$F$1,AC$3,$A367,"AGM_Import_Closing","Local Currency Value")</f>
        <v>0</v>
      </c>
      <c r="AD367" s="159">
        <f>-_xll.DBRW(pStaging,AD$1,$F$6,"all depts",$B367,$F$1,AD$3,$A367,"AGM_Import_Closing","Local Currency Value")</f>
        <v>0</v>
      </c>
      <c r="AE367" s="159">
        <f>-_xll.DBRW(pStaging,AE$1,$F$6,"all depts",$B367,$F$1,AE$3,$A367,"AGM_Import_Closing","Local Currency Value")</f>
        <v>0</v>
      </c>
      <c r="AF367" s="159">
        <f>-_xll.DBRW(pStaging,AF$1,$F$6,"all depts",$B367,$F$1,AF$3,$A367,"AGM_Import_Closing","Local Currency Value")</f>
        <v>0</v>
      </c>
      <c r="AG367" s="159">
        <f>-_xll.DBRW(pStaging,AG$1,$F$6,"all depts",$B367,$F$1,AG$3,$A367,"AGM_Import_Closing","Local Currency Value")</f>
        <v>0</v>
      </c>
      <c r="AH367" s="158"/>
      <c r="AI367" s="158"/>
      <c r="AJ367" s="158"/>
      <c r="AK367" s="158"/>
      <c r="AL367" s="158"/>
      <c r="AM367" s="158"/>
      <c r="AN367" s="158"/>
      <c r="AO367" s="159">
        <f>-_xll.DBRW(pStaging,AO$1,$F$6,"all depts",$B367,$F$1,AO$3,$A367,"AGM_Import_Closing","Local Currency Value")</f>
        <v>0</v>
      </c>
      <c r="AP367" s="159">
        <f>-_xll.DBRW(pStaging,AP$1,$F$6,"all depts",$B367,$F$1,AP$3,$A367,"AGM_Import_Closing","Local Currency Value")</f>
        <v>0</v>
      </c>
      <c r="AQ367" s="159">
        <f>-_xll.DBRW(pStaging,AQ$1,$F$6,"all depts",$B367,$F$1,AQ$3,$A367,"AGM_Import_Closing","Local Currency Value")</f>
        <v>0</v>
      </c>
      <c r="AR367" s="159">
        <f>-_xll.DBRW(pStaging,AR$1,$F$6,"all depts",$B367,$F$1,AR$3,$A367,"AGM_Import_Closing","Local Currency Value")</f>
        <v>0</v>
      </c>
      <c r="AS367" s="159">
        <f>-_xll.DBRW(pStaging,AS$1,$F$6,"all depts",$B367,$F$1,AS$3,$A367,"AGM_Import_Closing","Local Currency Value")</f>
        <v>0</v>
      </c>
      <c r="AT367" s="159">
        <f>-_xll.DBRW(pStaging,AT$1,$F$6,"all depts",$B367,$F$1,AT$3,$A367,"AGM_Import_Closing","Local Currency Value")</f>
        <v>0</v>
      </c>
      <c r="AU367" s="159">
        <f>-_xll.DBRW(pStaging,AU$1,$F$6,"all depts",$B367,$F$1,AU$3,$A367,"AGM_Import_Closing","Local Currency Value")</f>
        <v>0</v>
      </c>
      <c r="AV367" s="159">
        <f>-_xll.DBRW(pStaging,AV$1,$F$6,"all depts",$B367,$F$1,AV$3,$A367,"AGM_Import_Closing","Local Currency Value")</f>
        <v>0</v>
      </c>
      <c r="AW367" s="159">
        <f>-_xll.DBRW(pStaging,AW$1,$F$6,"all depts",$B367,$F$1,AW$3,$A367,"AGM_Import_Closing","Local Currency Value")</f>
        <v>0</v>
      </c>
      <c r="AX367" s="159">
        <f>-_xll.DBRW(pStaging,AX$1,$F$6,"all depts",$B367,$F$1,AX$3,$A367,"AGM_Import_Closing","Local Currency Value")</f>
        <v>0</v>
      </c>
      <c r="AY367" s="159">
        <f>-_xll.DBRW(pStaging,AY$1,$F$6,"all depts",$B367,$F$1,AY$3,$A367,"AGM_Import_Closing","Local Currency Value")</f>
        <v>0</v>
      </c>
      <c r="AZ367" s="159">
        <f>-_xll.DBRW(pStaging,AZ$1,$F$6,"all depts",$B367,$F$1,AZ$3,$A367,"AGM_Import_Closing","Local Currency Value")</f>
        <v>0</v>
      </c>
      <c r="BA367" s="158"/>
      <c r="BB367" s="119">
        <f t="shared" si="402"/>
        <v>0</v>
      </c>
      <c r="BC367" s="119">
        <f t="shared" si="403"/>
        <v>0</v>
      </c>
      <c r="BD367" s="119">
        <f t="shared" si="404"/>
        <v>0</v>
      </c>
      <c r="BE367" s="119">
        <f t="shared" si="405"/>
        <v>0</v>
      </c>
      <c r="BF367" s="166">
        <f t="shared" si="406"/>
        <v>0</v>
      </c>
      <c r="BG367" s="110"/>
      <c r="BH367" s="110"/>
      <c r="BI367" s="110"/>
      <c r="BJ367" s="110"/>
      <c r="BK367" s="110"/>
      <c r="BL367" s="110"/>
      <c r="BM367" s="110"/>
      <c r="BN367" s="110"/>
      <c r="BO367" s="110"/>
      <c r="BP367" s="115"/>
      <c r="BQ367" s="110"/>
      <c r="BR367" s="110"/>
      <c r="BS367" s="110"/>
      <c r="BT367" s="110"/>
      <c r="BU367" s="110"/>
      <c r="BV367" s="115"/>
      <c r="BW367" s="110"/>
      <c r="BX367" s="110"/>
      <c r="BY367" s="110"/>
      <c r="BZ367" s="110"/>
      <c r="CA367" s="110"/>
      <c r="CB367" s="110"/>
      <c r="CC367" s="110"/>
      <c r="CD367" s="110"/>
      <c r="CI367"/>
    </row>
    <row r="368" spans="1:87" outlineLevel="1" x14ac:dyDescent="0.3">
      <c r="A368" s="17" t="s">
        <v>477</v>
      </c>
      <c r="B368" s="107" t="s">
        <v>482</v>
      </c>
      <c r="C368"/>
      <c r="E368" s="17">
        <v>359</v>
      </c>
      <c r="F368" s="57" t="s">
        <v>394</v>
      </c>
      <c r="G368" s="158">
        <f>-_xll.DBRW(pStaging,G$1,$F$6,"all depts",$B368,$F$1,G$3,$A368,"AGM_Import_Closing","Local Currency Value")</f>
        <v>0</v>
      </c>
      <c r="H368" s="158">
        <f>-_xll.DBRW(pStaging,H$1,$F$6,"all depts",$B368,$F$1,H$3,$A368,"AGM_Import_Closing","Local Currency Value")</f>
        <v>0</v>
      </c>
      <c r="I368" s="158">
        <f>-_xll.DBRW(pStaging,I$1,$F$6,"all depts",$B368,$F$1,I$3,$A368,"AGM_Import_Closing","Local Currency Value")</f>
        <v>0</v>
      </c>
      <c r="J368" s="156"/>
      <c r="K368" s="157">
        <f>-_xll.DBRW(pStaging,K$1,$F$6,"all depts",$B368,$F$1,K$3,$A368,"AGM_Import_Closing","Local Currency Value")</f>
        <v>0</v>
      </c>
      <c r="L368" s="158"/>
      <c r="M368" s="158">
        <f>-_xll.DBRW(pStaging,M$1,$F$6,"all depts",$B368,$F$1,M$3,$A368,"AGM_Import_Closing","Local Currency Value")</f>
        <v>0</v>
      </c>
      <c r="N368" s="158"/>
      <c r="O368" s="158"/>
      <c r="P368" s="158">
        <f t="shared" si="389"/>
        <v>0</v>
      </c>
      <c r="Q368" s="158"/>
      <c r="R368" s="158">
        <f t="shared" si="390"/>
        <v>0</v>
      </c>
      <c r="S368" s="158"/>
      <c r="T368" s="158"/>
      <c r="U368" s="158"/>
      <c r="V368" s="159">
        <f>-_xll.DBRW(pStaging,V$1,$F$6,"all depts",$B368,$F$1,V$3,$A368,"AGM_Import_Closing","Local Currency Value")</f>
        <v>0</v>
      </c>
      <c r="W368" s="159">
        <f>-_xll.DBRW(pStaging,W$1,$F$6,"all depts",$B368,$F$1,W$3,$A368,"AGM_Import_Closing","Local Currency Value")</f>
        <v>0</v>
      </c>
      <c r="X368" s="159">
        <f>-_xll.DBRW(pStaging,X$1,$F$6,"all depts",$B368,$F$1,X$3,$A368,"AGM_Import_Closing","Local Currency Value")</f>
        <v>0</v>
      </c>
      <c r="Y368" s="159">
        <f>-_xll.DBRW(pStaging,Y$1,$F$6,"all depts",$B368,$F$1,Y$3,$A368,"AGM_Import_Closing","Local Currency Value")</f>
        <v>0</v>
      </c>
      <c r="Z368" s="159">
        <f>-_xll.DBRW(pStaging,Z$1,$F$6,"all depts",$B368,$F$1,Z$3,$A368,"AGM_Import_Closing","Local Currency Value")</f>
        <v>0</v>
      </c>
      <c r="AA368" s="159">
        <f>-_xll.DBRW(pStaging,AA$1,$F$6,"all depts",$B368,$F$1,AA$3,$A368,"AGM_Import_Closing","Local Currency Value")</f>
        <v>0</v>
      </c>
      <c r="AB368" s="159">
        <f>-_xll.DBRW(pStaging,AB$1,$F$6,"all depts",$B368,$F$1,AB$3,$A368,"AGM_Import_Closing","Local Currency Value")</f>
        <v>0</v>
      </c>
      <c r="AC368" s="159">
        <f>-_xll.DBRW(pStaging,AC$1,$F$6,"all depts",$B368,$F$1,AC$3,$A368,"AGM_Import_Closing","Local Currency Value")</f>
        <v>0</v>
      </c>
      <c r="AD368" s="159">
        <f>-_xll.DBRW(pStaging,AD$1,$F$6,"all depts",$B368,$F$1,AD$3,$A368,"AGM_Import_Closing","Local Currency Value")</f>
        <v>0</v>
      </c>
      <c r="AE368" s="159">
        <f>-_xll.DBRW(pStaging,AE$1,$F$6,"all depts",$B368,$F$1,AE$3,$A368,"AGM_Import_Closing","Local Currency Value")</f>
        <v>0</v>
      </c>
      <c r="AF368" s="159">
        <f>-_xll.DBRW(pStaging,AF$1,$F$6,"all depts",$B368,$F$1,AF$3,$A368,"AGM_Import_Closing","Local Currency Value")</f>
        <v>0</v>
      </c>
      <c r="AG368" s="159">
        <f>-_xll.DBRW(pStaging,AG$1,$F$6,"all depts",$B368,$F$1,AG$3,$A368,"AGM_Import_Closing","Local Currency Value")</f>
        <v>0</v>
      </c>
      <c r="AH368" s="158"/>
      <c r="AI368" s="158"/>
      <c r="AJ368" s="158"/>
      <c r="AK368" s="158"/>
      <c r="AL368" s="158"/>
      <c r="AM368" s="158"/>
      <c r="AN368" s="158"/>
      <c r="AO368" s="159">
        <f>-_xll.DBRW(pStaging,AO$1,$F$6,"all depts",$B368,$F$1,AO$3,$A368,"AGM_Import_Closing","Local Currency Value")</f>
        <v>0</v>
      </c>
      <c r="AP368" s="159">
        <f>-_xll.DBRW(pStaging,AP$1,$F$6,"all depts",$B368,$F$1,AP$3,$A368,"AGM_Import_Closing","Local Currency Value")</f>
        <v>0</v>
      </c>
      <c r="AQ368" s="159">
        <f>-_xll.DBRW(pStaging,AQ$1,$F$6,"all depts",$B368,$F$1,AQ$3,$A368,"AGM_Import_Closing","Local Currency Value")</f>
        <v>0</v>
      </c>
      <c r="AR368" s="159">
        <f>-_xll.DBRW(pStaging,AR$1,$F$6,"all depts",$B368,$F$1,AR$3,$A368,"AGM_Import_Closing","Local Currency Value")</f>
        <v>0</v>
      </c>
      <c r="AS368" s="159">
        <f>-_xll.DBRW(pStaging,AS$1,$F$6,"all depts",$B368,$F$1,AS$3,$A368,"AGM_Import_Closing","Local Currency Value")</f>
        <v>0</v>
      </c>
      <c r="AT368" s="159">
        <f>-_xll.DBRW(pStaging,AT$1,$F$6,"all depts",$B368,$F$1,AT$3,$A368,"AGM_Import_Closing","Local Currency Value")</f>
        <v>0</v>
      </c>
      <c r="AU368" s="159">
        <f>-_xll.DBRW(pStaging,AU$1,$F$6,"all depts",$B368,$F$1,AU$3,$A368,"AGM_Import_Closing","Local Currency Value")</f>
        <v>0</v>
      </c>
      <c r="AV368" s="159">
        <f>-_xll.DBRW(pStaging,AV$1,$F$6,"all depts",$B368,$F$1,AV$3,$A368,"AGM_Import_Closing","Local Currency Value")</f>
        <v>0</v>
      </c>
      <c r="AW368" s="159">
        <f>-_xll.DBRW(pStaging,AW$1,$F$6,"all depts",$B368,$F$1,AW$3,$A368,"AGM_Import_Closing","Local Currency Value")</f>
        <v>0</v>
      </c>
      <c r="AX368" s="159">
        <f>-_xll.DBRW(pStaging,AX$1,$F$6,"all depts",$B368,$F$1,AX$3,$A368,"AGM_Import_Closing","Local Currency Value")</f>
        <v>0</v>
      </c>
      <c r="AY368" s="159">
        <f>-_xll.DBRW(pStaging,AY$1,$F$6,"all depts",$B368,$F$1,AY$3,$A368,"AGM_Import_Closing","Local Currency Value")</f>
        <v>0</v>
      </c>
      <c r="AZ368" s="159">
        <f>-_xll.DBRW(pStaging,AZ$1,$F$6,"all depts",$B368,$F$1,AZ$3,$A368,"AGM_Import_Closing","Local Currency Value")</f>
        <v>0</v>
      </c>
      <c r="BA368" s="158"/>
      <c r="BB368" s="119">
        <f t="shared" si="402"/>
        <v>0</v>
      </c>
      <c r="BC368" s="119">
        <f t="shared" si="403"/>
        <v>0</v>
      </c>
      <c r="BD368" s="119">
        <f t="shared" si="404"/>
        <v>0</v>
      </c>
      <c r="BE368" s="119">
        <f t="shared" si="405"/>
        <v>0</v>
      </c>
      <c r="BF368" s="166">
        <f t="shared" si="406"/>
        <v>0</v>
      </c>
      <c r="BG368" s="110"/>
      <c r="BH368" s="110"/>
      <c r="BI368" s="110"/>
      <c r="BJ368" s="110"/>
      <c r="BK368" s="110"/>
      <c r="BL368" s="110"/>
      <c r="BM368" s="110"/>
      <c r="BN368" s="110"/>
      <c r="BO368" s="110"/>
      <c r="BP368" s="115"/>
      <c r="BQ368" s="110"/>
      <c r="BR368" s="110"/>
      <c r="BS368" s="110"/>
      <c r="BT368" s="110"/>
      <c r="BU368" s="110"/>
      <c r="BV368" s="115"/>
      <c r="BW368" s="110"/>
      <c r="BX368" s="110"/>
      <c r="BY368" s="110"/>
      <c r="BZ368" s="110"/>
      <c r="CA368" s="110"/>
      <c r="CB368" s="110"/>
      <c r="CC368" s="110"/>
      <c r="CD368" s="110"/>
      <c r="CI368"/>
    </row>
    <row r="369" spans="1:87" outlineLevel="1" x14ac:dyDescent="0.3">
      <c r="A369" s="17" t="s">
        <v>477</v>
      </c>
      <c r="B369" s="107" t="s">
        <v>1</v>
      </c>
      <c r="C369"/>
      <c r="E369" s="17">
        <v>360</v>
      </c>
      <c r="F369" s="57" t="s">
        <v>393</v>
      </c>
      <c r="G369" s="158">
        <f>-_xll.DBRW(pStaging,G$1,$F$6,"all depts",$B369,$F$1,G$3,$A369,"AGM_Import_Closing","Local Currency Value")</f>
        <v>0</v>
      </c>
      <c r="H369" s="158">
        <f>-_xll.DBRW(pStaging,H$1,$F$6,"all depts",$B369,$F$1,H$3,$A369,"AGM_Import_Closing","Local Currency Value")</f>
        <v>0</v>
      </c>
      <c r="I369" s="158">
        <f>-_xll.DBRW(pStaging,I$1,$F$6,"all depts",$B369,$F$1,I$3,$A369,"AGM_Import_Closing","Local Currency Value")</f>
        <v>0</v>
      </c>
      <c r="J369" s="156"/>
      <c r="K369" s="157">
        <f>-_xll.DBRW(pStaging,K$1,$F$6,"all depts",$B369,$F$1,K$3,$A369,"AGM_Import_Closing","Local Currency Value")</f>
        <v>0</v>
      </c>
      <c r="L369" s="158"/>
      <c r="M369" s="158">
        <f>-_xll.DBRW(pStaging,M$1,$F$6,"all depts",$B369,$F$1,M$3,$A369,"AGM_Import_Closing","Local Currency Value")</f>
        <v>0</v>
      </c>
      <c r="N369" s="158"/>
      <c r="O369" s="158"/>
      <c r="P369" s="158">
        <f t="shared" si="389"/>
        <v>0</v>
      </c>
      <c r="Q369" s="158"/>
      <c r="R369" s="158">
        <f t="shared" si="390"/>
        <v>0</v>
      </c>
      <c r="S369" s="158"/>
      <c r="T369" s="158"/>
      <c r="U369" s="158"/>
      <c r="V369" s="159">
        <f>-_xll.DBRW(pStaging,V$1,$F$6,"all depts",$B369,$F$1,V$3,$A369,"AGM_Import_Closing","Local Currency Value")</f>
        <v>0</v>
      </c>
      <c r="W369" s="159">
        <f>-_xll.DBRW(pStaging,W$1,$F$6,"all depts",$B369,$F$1,W$3,$A369,"AGM_Import_Closing","Local Currency Value")</f>
        <v>0</v>
      </c>
      <c r="X369" s="159">
        <f>-_xll.DBRW(pStaging,X$1,$F$6,"all depts",$B369,$F$1,X$3,$A369,"AGM_Import_Closing","Local Currency Value")</f>
        <v>0</v>
      </c>
      <c r="Y369" s="159">
        <f>-_xll.DBRW(pStaging,Y$1,$F$6,"all depts",$B369,$F$1,Y$3,$A369,"AGM_Import_Closing","Local Currency Value")</f>
        <v>0</v>
      </c>
      <c r="Z369" s="159">
        <f>-_xll.DBRW(pStaging,Z$1,$F$6,"all depts",$B369,$F$1,Z$3,$A369,"AGM_Import_Closing","Local Currency Value")</f>
        <v>0</v>
      </c>
      <c r="AA369" s="159">
        <f>-_xll.DBRW(pStaging,AA$1,$F$6,"all depts",$B369,$F$1,AA$3,$A369,"AGM_Import_Closing","Local Currency Value")</f>
        <v>0</v>
      </c>
      <c r="AB369" s="159">
        <f>-_xll.DBRW(pStaging,AB$1,$F$6,"all depts",$B369,$F$1,AB$3,$A369,"AGM_Import_Closing","Local Currency Value")</f>
        <v>0</v>
      </c>
      <c r="AC369" s="159">
        <f>-_xll.DBRW(pStaging,AC$1,$F$6,"all depts",$B369,$F$1,AC$3,$A369,"AGM_Import_Closing","Local Currency Value")</f>
        <v>0</v>
      </c>
      <c r="AD369" s="159">
        <f>-_xll.DBRW(pStaging,AD$1,$F$6,"all depts",$B369,$F$1,AD$3,$A369,"AGM_Import_Closing","Local Currency Value")</f>
        <v>0</v>
      </c>
      <c r="AE369" s="159">
        <f>-_xll.DBRW(pStaging,AE$1,$F$6,"all depts",$B369,$F$1,AE$3,$A369,"AGM_Import_Closing","Local Currency Value")</f>
        <v>0</v>
      </c>
      <c r="AF369" s="159">
        <f>-_xll.DBRW(pStaging,AF$1,$F$6,"all depts",$B369,$F$1,AF$3,$A369,"AGM_Import_Closing","Local Currency Value")</f>
        <v>0</v>
      </c>
      <c r="AG369" s="159">
        <f>-_xll.DBRW(pStaging,AG$1,$F$6,"all depts",$B369,$F$1,AG$3,$A369,"AGM_Import_Closing","Local Currency Value")</f>
        <v>0</v>
      </c>
      <c r="AH369" s="158"/>
      <c r="AI369" s="158"/>
      <c r="AJ369" s="158"/>
      <c r="AK369" s="158"/>
      <c r="AL369" s="158"/>
      <c r="AM369" s="158"/>
      <c r="AN369" s="158"/>
      <c r="AO369" s="159">
        <f>-_xll.DBRW(pStaging,AO$1,$F$6,"all depts",$B369,$F$1,AO$3,$A369,"AGM_Import_Closing","Local Currency Value")</f>
        <v>0</v>
      </c>
      <c r="AP369" s="159">
        <f>-_xll.DBRW(pStaging,AP$1,$F$6,"all depts",$B369,$F$1,AP$3,$A369,"AGM_Import_Closing","Local Currency Value")</f>
        <v>0</v>
      </c>
      <c r="AQ369" s="159">
        <f>-_xll.DBRW(pStaging,AQ$1,$F$6,"all depts",$B369,$F$1,AQ$3,$A369,"AGM_Import_Closing","Local Currency Value")</f>
        <v>0</v>
      </c>
      <c r="AR369" s="159">
        <f>-_xll.DBRW(pStaging,AR$1,$F$6,"all depts",$B369,$F$1,AR$3,$A369,"AGM_Import_Closing","Local Currency Value")</f>
        <v>0</v>
      </c>
      <c r="AS369" s="159">
        <f>-_xll.DBRW(pStaging,AS$1,$F$6,"all depts",$B369,$F$1,AS$3,$A369,"AGM_Import_Closing","Local Currency Value")</f>
        <v>0</v>
      </c>
      <c r="AT369" s="159">
        <f>-_xll.DBRW(pStaging,AT$1,$F$6,"all depts",$B369,$F$1,AT$3,$A369,"AGM_Import_Closing","Local Currency Value")</f>
        <v>0</v>
      </c>
      <c r="AU369" s="159">
        <f>-_xll.DBRW(pStaging,AU$1,$F$6,"all depts",$B369,$F$1,AU$3,$A369,"AGM_Import_Closing","Local Currency Value")</f>
        <v>0</v>
      </c>
      <c r="AV369" s="159">
        <f>-_xll.DBRW(pStaging,AV$1,$F$6,"all depts",$B369,$F$1,AV$3,$A369,"AGM_Import_Closing","Local Currency Value")</f>
        <v>0</v>
      </c>
      <c r="AW369" s="159">
        <f>-_xll.DBRW(pStaging,AW$1,$F$6,"all depts",$B369,$F$1,AW$3,$A369,"AGM_Import_Closing","Local Currency Value")</f>
        <v>0</v>
      </c>
      <c r="AX369" s="159">
        <f>-_xll.DBRW(pStaging,AX$1,$F$6,"all depts",$B369,$F$1,AX$3,$A369,"AGM_Import_Closing","Local Currency Value")</f>
        <v>0</v>
      </c>
      <c r="AY369" s="159">
        <f>-_xll.DBRW(pStaging,AY$1,$F$6,"all depts",$B369,$F$1,AY$3,$A369,"AGM_Import_Closing","Local Currency Value")</f>
        <v>0</v>
      </c>
      <c r="AZ369" s="159">
        <f>-_xll.DBRW(pStaging,AZ$1,$F$6,"all depts",$B369,$F$1,AZ$3,$A369,"AGM_Import_Closing","Local Currency Value")</f>
        <v>0</v>
      </c>
      <c r="BA369" s="158"/>
      <c r="BB369" s="119">
        <f t="shared" si="402"/>
        <v>0</v>
      </c>
      <c r="BC369" s="119">
        <f t="shared" si="403"/>
        <v>0</v>
      </c>
      <c r="BD369" s="119">
        <f t="shared" si="404"/>
        <v>0</v>
      </c>
      <c r="BE369" s="119">
        <f t="shared" si="405"/>
        <v>0</v>
      </c>
      <c r="BF369" s="166">
        <f t="shared" si="406"/>
        <v>0</v>
      </c>
      <c r="BG369" s="110"/>
      <c r="BH369" s="110"/>
      <c r="BI369" s="110"/>
      <c r="BJ369" s="110"/>
      <c r="BK369" s="110"/>
      <c r="BL369" s="110"/>
      <c r="BM369" s="110"/>
      <c r="BN369" s="110"/>
      <c r="BO369" s="110"/>
      <c r="BP369" s="115"/>
      <c r="BQ369" s="110"/>
      <c r="BR369" s="110"/>
      <c r="BS369" s="110"/>
      <c r="BT369" s="110"/>
      <c r="BU369" s="110"/>
      <c r="BV369" s="115"/>
      <c r="BW369" s="110"/>
      <c r="BX369" s="110"/>
      <c r="BY369" s="110"/>
      <c r="BZ369" s="110"/>
      <c r="CA369" s="110"/>
      <c r="CB369" s="110"/>
      <c r="CC369" s="110"/>
      <c r="CD369" s="110"/>
      <c r="CI369"/>
    </row>
    <row r="370" spans="1:87" outlineLevel="1" x14ac:dyDescent="0.3">
      <c r="A370" s="17" t="s">
        <v>477</v>
      </c>
      <c r="B370" s="107" t="s">
        <v>337</v>
      </c>
      <c r="C370"/>
      <c r="E370" s="17">
        <v>361</v>
      </c>
      <c r="F370" s="57" t="s">
        <v>483</v>
      </c>
      <c r="G370" s="158">
        <f>-_xll.DBRW(pStaging,G$1,$F$6,"all depts",$B370,$F$1,G$3,$A370,"AGM_Import_Closing","Local Currency Value")</f>
        <v>0</v>
      </c>
      <c r="H370" s="158">
        <f>-_xll.DBRW(pStaging,H$1,$F$6,"all depts",$B370,$F$1,H$3,$A370,"AGM_Import_Closing","Local Currency Value")</f>
        <v>0</v>
      </c>
      <c r="I370" s="158">
        <f>-_xll.DBRW(pStaging,I$1,$F$6,"all depts",$B370,$F$1,I$3,$A370,"AGM_Import_Closing","Local Currency Value")</f>
        <v>0</v>
      </c>
      <c r="J370" s="156"/>
      <c r="K370" s="157">
        <f>-_xll.DBRW(pStaging,K$1,$F$6,"all depts",$B370,$F$1,K$3,$A370,"AGM_Import_Closing","Local Currency Value")</f>
        <v>0</v>
      </c>
      <c r="L370" s="158"/>
      <c r="M370" s="158">
        <f>-_xll.DBRW(pStaging,M$1,$F$6,"all depts",$B370,$F$1,M$3,$A370,"AGM_Import_Closing","Local Currency Value")</f>
        <v>0</v>
      </c>
      <c r="N370" s="158"/>
      <c r="O370" s="158"/>
      <c r="P370" s="158">
        <f t="shared" si="389"/>
        <v>0</v>
      </c>
      <c r="Q370" s="158"/>
      <c r="R370" s="158">
        <f t="shared" si="390"/>
        <v>0</v>
      </c>
      <c r="S370" s="158"/>
      <c r="T370" s="158"/>
      <c r="U370" s="158"/>
      <c r="V370" s="159">
        <f>-_xll.DBRW(pStaging,V$1,$F$6,"all depts",$B370,$F$1,V$3,$A370,"AGM_Import_Closing","Local Currency Value")</f>
        <v>0</v>
      </c>
      <c r="W370" s="159">
        <f>-_xll.DBRW(pStaging,W$1,$F$6,"all depts",$B370,$F$1,W$3,$A370,"AGM_Import_Closing","Local Currency Value")</f>
        <v>0</v>
      </c>
      <c r="X370" s="159">
        <f>-_xll.DBRW(pStaging,X$1,$F$6,"all depts",$B370,$F$1,X$3,$A370,"AGM_Import_Closing","Local Currency Value")</f>
        <v>0</v>
      </c>
      <c r="Y370" s="159">
        <f>-_xll.DBRW(pStaging,Y$1,$F$6,"all depts",$B370,$F$1,Y$3,$A370,"AGM_Import_Closing","Local Currency Value")</f>
        <v>0</v>
      </c>
      <c r="Z370" s="159">
        <f>-_xll.DBRW(pStaging,Z$1,$F$6,"all depts",$B370,$F$1,Z$3,$A370,"AGM_Import_Closing","Local Currency Value")</f>
        <v>0</v>
      </c>
      <c r="AA370" s="159">
        <f>-_xll.DBRW(pStaging,AA$1,$F$6,"all depts",$B370,$F$1,AA$3,$A370,"AGM_Import_Closing","Local Currency Value")</f>
        <v>0</v>
      </c>
      <c r="AB370" s="159">
        <f>-_xll.DBRW(pStaging,AB$1,$F$6,"all depts",$B370,$F$1,AB$3,$A370,"AGM_Import_Closing","Local Currency Value")</f>
        <v>0</v>
      </c>
      <c r="AC370" s="159">
        <f>-_xll.DBRW(pStaging,AC$1,$F$6,"all depts",$B370,$F$1,AC$3,$A370,"AGM_Import_Closing","Local Currency Value")</f>
        <v>0</v>
      </c>
      <c r="AD370" s="159">
        <f>-_xll.DBRW(pStaging,AD$1,$F$6,"all depts",$B370,$F$1,AD$3,$A370,"AGM_Import_Closing","Local Currency Value")</f>
        <v>0</v>
      </c>
      <c r="AE370" s="159">
        <f>-_xll.DBRW(pStaging,AE$1,$F$6,"all depts",$B370,$F$1,AE$3,$A370,"AGM_Import_Closing","Local Currency Value")</f>
        <v>0</v>
      </c>
      <c r="AF370" s="159">
        <f>-_xll.DBRW(pStaging,AF$1,$F$6,"all depts",$B370,$F$1,AF$3,$A370,"AGM_Import_Closing","Local Currency Value")</f>
        <v>0</v>
      </c>
      <c r="AG370" s="159">
        <f>-_xll.DBRW(pStaging,AG$1,$F$6,"all depts",$B370,$F$1,AG$3,$A370,"AGM_Import_Closing","Local Currency Value")</f>
        <v>0</v>
      </c>
      <c r="AH370" s="158"/>
      <c r="AI370" s="158"/>
      <c r="AJ370" s="158"/>
      <c r="AK370" s="158"/>
      <c r="AL370" s="158"/>
      <c r="AM370" s="158"/>
      <c r="AN370" s="158"/>
      <c r="AO370" s="159">
        <f>-_xll.DBRW(pStaging,AO$1,$F$6,"all depts",$B370,$F$1,AO$3,$A370,"AGM_Import_Closing","Local Currency Value")</f>
        <v>0</v>
      </c>
      <c r="AP370" s="159">
        <f>-_xll.DBRW(pStaging,AP$1,$F$6,"all depts",$B370,$F$1,AP$3,$A370,"AGM_Import_Closing","Local Currency Value")</f>
        <v>0</v>
      </c>
      <c r="AQ370" s="159">
        <f>-_xll.DBRW(pStaging,AQ$1,$F$6,"all depts",$B370,$F$1,AQ$3,$A370,"AGM_Import_Closing","Local Currency Value")</f>
        <v>0</v>
      </c>
      <c r="AR370" s="159">
        <f>-_xll.DBRW(pStaging,AR$1,$F$6,"all depts",$B370,$F$1,AR$3,$A370,"AGM_Import_Closing","Local Currency Value")</f>
        <v>0</v>
      </c>
      <c r="AS370" s="159">
        <f>-_xll.DBRW(pStaging,AS$1,$F$6,"all depts",$B370,$F$1,AS$3,$A370,"AGM_Import_Closing","Local Currency Value")</f>
        <v>0</v>
      </c>
      <c r="AT370" s="159">
        <f>-_xll.DBRW(pStaging,AT$1,$F$6,"all depts",$B370,$F$1,AT$3,$A370,"AGM_Import_Closing","Local Currency Value")</f>
        <v>0</v>
      </c>
      <c r="AU370" s="159">
        <f>-_xll.DBRW(pStaging,AU$1,$F$6,"all depts",$B370,$F$1,AU$3,$A370,"AGM_Import_Closing","Local Currency Value")</f>
        <v>0</v>
      </c>
      <c r="AV370" s="159">
        <f>-_xll.DBRW(pStaging,AV$1,$F$6,"all depts",$B370,$F$1,AV$3,$A370,"AGM_Import_Closing","Local Currency Value")</f>
        <v>0</v>
      </c>
      <c r="AW370" s="159">
        <f>-_xll.DBRW(pStaging,AW$1,$F$6,"all depts",$B370,$F$1,AW$3,$A370,"AGM_Import_Closing","Local Currency Value")</f>
        <v>0</v>
      </c>
      <c r="AX370" s="159">
        <f>-_xll.DBRW(pStaging,AX$1,$F$6,"all depts",$B370,$F$1,AX$3,$A370,"AGM_Import_Closing","Local Currency Value")</f>
        <v>0</v>
      </c>
      <c r="AY370" s="159">
        <f>-_xll.DBRW(pStaging,AY$1,$F$6,"all depts",$B370,$F$1,AY$3,$A370,"AGM_Import_Closing","Local Currency Value")</f>
        <v>0</v>
      </c>
      <c r="AZ370" s="159">
        <f>-_xll.DBRW(pStaging,AZ$1,$F$6,"all depts",$B370,$F$1,AZ$3,$A370,"AGM_Import_Closing","Local Currency Value")</f>
        <v>0</v>
      </c>
      <c r="BA370" s="158"/>
      <c r="BB370" s="119">
        <f t="shared" si="402"/>
        <v>0</v>
      </c>
      <c r="BC370" s="119">
        <f t="shared" si="403"/>
        <v>0</v>
      </c>
      <c r="BD370" s="119">
        <f t="shared" si="404"/>
        <v>0</v>
      </c>
      <c r="BE370" s="119">
        <f t="shared" si="405"/>
        <v>0</v>
      </c>
      <c r="BF370" s="166">
        <f t="shared" si="406"/>
        <v>0</v>
      </c>
      <c r="BG370" s="110"/>
      <c r="BH370" s="110"/>
      <c r="BI370" s="110"/>
      <c r="BJ370" s="110"/>
      <c r="BK370" s="110"/>
      <c r="BL370" s="110"/>
      <c r="BM370" s="110"/>
      <c r="BN370" s="110"/>
      <c r="BO370" s="110"/>
      <c r="BP370" s="115"/>
      <c r="BQ370" s="110"/>
      <c r="BR370" s="110"/>
      <c r="BS370" s="110"/>
      <c r="BT370" s="110"/>
      <c r="BU370" s="110"/>
      <c r="BV370" s="115"/>
      <c r="BW370" s="110"/>
      <c r="BX370" s="110"/>
      <c r="BY370" s="110"/>
      <c r="BZ370" s="110"/>
      <c r="CA370" s="110"/>
      <c r="CB370" s="110"/>
      <c r="CC370" s="110"/>
      <c r="CD370" s="110"/>
      <c r="CI370"/>
    </row>
    <row r="371" spans="1:87" outlineLevel="1" x14ac:dyDescent="0.3">
      <c r="A371" s="17" t="s">
        <v>477</v>
      </c>
      <c r="B371" s="107" t="s">
        <v>351</v>
      </c>
      <c r="C371"/>
      <c r="E371" s="17">
        <v>362</v>
      </c>
      <c r="F371" s="57" t="s">
        <v>392</v>
      </c>
      <c r="G371" s="158">
        <f>-_xll.DBRW(pStaging,G$1,$F$6,"all depts",$B371,$F$1,G$3,$A371,"AGM_Import_Closing","Local Currency Value")</f>
        <v>0</v>
      </c>
      <c r="H371" s="158">
        <f>-_xll.DBRW(pStaging,H$1,$F$6,"all depts",$B371,$F$1,H$3,$A371,"AGM_Import_Closing","Local Currency Value")</f>
        <v>0</v>
      </c>
      <c r="I371" s="158">
        <f>-_xll.DBRW(pStaging,I$1,$F$6,"all depts",$B371,$F$1,I$3,$A371,"AGM_Import_Closing","Local Currency Value")</f>
        <v>0</v>
      </c>
      <c r="J371" s="156"/>
      <c r="K371" s="157">
        <f>-_xll.DBRW(pStaging,K$1,$F$6,"all depts",$B371,$F$1,K$3,$A371,"AGM_Import_Closing","Local Currency Value")</f>
        <v>0</v>
      </c>
      <c r="L371" s="158"/>
      <c r="M371" s="158">
        <f>-_xll.DBRW(pStaging,M$1,$F$6,"all depts",$B371,$F$1,M$3,$A371,"AGM_Import_Closing","Local Currency Value")</f>
        <v>0</v>
      </c>
      <c r="N371" s="158"/>
      <c r="O371" s="158"/>
      <c r="P371" s="158">
        <f t="shared" si="389"/>
        <v>0</v>
      </c>
      <c r="Q371" s="158"/>
      <c r="R371" s="158">
        <f t="shared" si="390"/>
        <v>0</v>
      </c>
      <c r="S371" s="158"/>
      <c r="T371" s="158"/>
      <c r="U371" s="158"/>
      <c r="V371" s="159">
        <f>-_xll.DBRW(pStaging,V$1,$F$6,"all depts",$B371,$F$1,V$3,$A371,"AGM_Import_Closing","Local Currency Value")</f>
        <v>0</v>
      </c>
      <c r="W371" s="159">
        <f>-_xll.DBRW(pStaging,W$1,$F$6,"all depts",$B371,$F$1,W$3,$A371,"AGM_Import_Closing","Local Currency Value")</f>
        <v>0</v>
      </c>
      <c r="X371" s="159">
        <f>-_xll.DBRW(pStaging,X$1,$F$6,"all depts",$B371,$F$1,X$3,$A371,"AGM_Import_Closing","Local Currency Value")</f>
        <v>0</v>
      </c>
      <c r="Y371" s="159">
        <f>-_xll.DBRW(pStaging,Y$1,$F$6,"all depts",$B371,$F$1,Y$3,$A371,"AGM_Import_Closing","Local Currency Value")</f>
        <v>0</v>
      </c>
      <c r="Z371" s="159">
        <f>-_xll.DBRW(pStaging,Z$1,$F$6,"all depts",$B371,$F$1,Z$3,$A371,"AGM_Import_Closing","Local Currency Value")</f>
        <v>0</v>
      </c>
      <c r="AA371" s="159">
        <f>-_xll.DBRW(pStaging,AA$1,$F$6,"all depts",$B371,$F$1,AA$3,$A371,"AGM_Import_Closing","Local Currency Value")</f>
        <v>0</v>
      </c>
      <c r="AB371" s="159">
        <f>-_xll.DBRW(pStaging,AB$1,$F$6,"all depts",$B371,$F$1,AB$3,$A371,"AGM_Import_Closing","Local Currency Value")</f>
        <v>0</v>
      </c>
      <c r="AC371" s="159">
        <f>-_xll.DBRW(pStaging,AC$1,$F$6,"all depts",$B371,$F$1,AC$3,$A371,"AGM_Import_Closing","Local Currency Value")</f>
        <v>0</v>
      </c>
      <c r="AD371" s="159">
        <f>-_xll.DBRW(pStaging,AD$1,$F$6,"all depts",$B371,$F$1,AD$3,$A371,"AGM_Import_Closing","Local Currency Value")</f>
        <v>0</v>
      </c>
      <c r="AE371" s="159">
        <f>-_xll.DBRW(pStaging,AE$1,$F$6,"all depts",$B371,$F$1,AE$3,$A371,"AGM_Import_Closing","Local Currency Value")</f>
        <v>0</v>
      </c>
      <c r="AF371" s="159">
        <f>-_xll.DBRW(pStaging,AF$1,$F$6,"all depts",$B371,$F$1,AF$3,$A371,"AGM_Import_Closing","Local Currency Value")</f>
        <v>0</v>
      </c>
      <c r="AG371" s="159">
        <f>-_xll.DBRW(pStaging,AG$1,$F$6,"all depts",$B371,$F$1,AG$3,$A371,"AGM_Import_Closing","Local Currency Value")</f>
        <v>0</v>
      </c>
      <c r="AH371" s="158"/>
      <c r="AI371" s="158"/>
      <c r="AJ371" s="158"/>
      <c r="AK371" s="158"/>
      <c r="AL371" s="158"/>
      <c r="AM371" s="158"/>
      <c r="AN371" s="158"/>
      <c r="AO371" s="159">
        <f>-_xll.DBRW(pStaging,AO$1,$F$6,"all depts",$B371,$F$1,AO$3,$A371,"AGM_Import_Closing","Local Currency Value")</f>
        <v>0</v>
      </c>
      <c r="AP371" s="159">
        <f>-_xll.DBRW(pStaging,AP$1,$F$6,"all depts",$B371,$F$1,AP$3,$A371,"AGM_Import_Closing","Local Currency Value")</f>
        <v>0</v>
      </c>
      <c r="AQ371" s="159">
        <f>-_xll.DBRW(pStaging,AQ$1,$F$6,"all depts",$B371,$F$1,AQ$3,$A371,"AGM_Import_Closing","Local Currency Value")</f>
        <v>0</v>
      </c>
      <c r="AR371" s="159">
        <f>-_xll.DBRW(pStaging,AR$1,$F$6,"all depts",$B371,$F$1,AR$3,$A371,"AGM_Import_Closing","Local Currency Value")</f>
        <v>0</v>
      </c>
      <c r="AS371" s="159">
        <f>-_xll.DBRW(pStaging,AS$1,$F$6,"all depts",$B371,$F$1,AS$3,$A371,"AGM_Import_Closing","Local Currency Value")</f>
        <v>0</v>
      </c>
      <c r="AT371" s="159">
        <f>-_xll.DBRW(pStaging,AT$1,$F$6,"all depts",$B371,$F$1,AT$3,$A371,"AGM_Import_Closing","Local Currency Value")</f>
        <v>0</v>
      </c>
      <c r="AU371" s="159">
        <f>-_xll.DBRW(pStaging,AU$1,$F$6,"all depts",$B371,$F$1,AU$3,$A371,"AGM_Import_Closing","Local Currency Value")</f>
        <v>0</v>
      </c>
      <c r="AV371" s="159">
        <f>-_xll.DBRW(pStaging,AV$1,$F$6,"all depts",$B371,$F$1,AV$3,$A371,"AGM_Import_Closing","Local Currency Value")</f>
        <v>0</v>
      </c>
      <c r="AW371" s="159">
        <f>-_xll.DBRW(pStaging,AW$1,$F$6,"all depts",$B371,$F$1,AW$3,$A371,"AGM_Import_Closing","Local Currency Value")</f>
        <v>0</v>
      </c>
      <c r="AX371" s="159">
        <f>-_xll.DBRW(pStaging,AX$1,$F$6,"all depts",$B371,$F$1,AX$3,$A371,"AGM_Import_Closing","Local Currency Value")</f>
        <v>0</v>
      </c>
      <c r="AY371" s="159">
        <f>-_xll.DBRW(pStaging,AY$1,$F$6,"all depts",$B371,$F$1,AY$3,$A371,"AGM_Import_Closing","Local Currency Value")</f>
        <v>0</v>
      </c>
      <c r="AZ371" s="159">
        <f>-_xll.DBRW(pStaging,AZ$1,$F$6,"all depts",$B371,$F$1,AZ$3,$A371,"AGM_Import_Closing","Local Currency Value")</f>
        <v>0</v>
      </c>
      <c r="BA371" s="158"/>
      <c r="BB371" s="119">
        <f t="shared" si="402"/>
        <v>0</v>
      </c>
      <c r="BC371" s="119">
        <f t="shared" si="403"/>
        <v>0</v>
      </c>
      <c r="BD371" s="119">
        <f t="shared" si="404"/>
        <v>0</v>
      </c>
      <c r="BE371" s="119">
        <f t="shared" si="405"/>
        <v>0</v>
      </c>
      <c r="BF371" s="166">
        <f t="shared" si="406"/>
        <v>0</v>
      </c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5"/>
      <c r="BQ371" s="110"/>
      <c r="BR371" s="110"/>
      <c r="BS371" s="110"/>
      <c r="BT371" s="110"/>
      <c r="BU371" s="110"/>
      <c r="BV371" s="115"/>
      <c r="BW371" s="110"/>
      <c r="BX371" s="110"/>
      <c r="BY371" s="110"/>
      <c r="BZ371" s="110"/>
      <c r="CA371" s="110"/>
      <c r="CB371" s="110"/>
      <c r="CC371" s="110"/>
      <c r="CD371" s="110"/>
      <c r="CI371"/>
    </row>
    <row r="372" spans="1:87" outlineLevel="1" x14ac:dyDescent="0.3">
      <c r="A372" s="17" t="s">
        <v>477</v>
      </c>
      <c r="B372" s="107" t="s">
        <v>395</v>
      </c>
      <c r="C372"/>
      <c r="E372" s="17">
        <v>363</v>
      </c>
      <c r="F372" s="57" t="s">
        <v>396</v>
      </c>
      <c r="G372" s="158">
        <f>-_xll.DBRW(pStaging,G$1,$F$6,"all depts",$B372,$F$1,G$3,$A372,"AGM_Import_Closing","Local Currency Value")</f>
        <v>-1.4551915228366852E-11</v>
      </c>
      <c r="H372" s="158">
        <f>-_xll.DBRW(pStaging,H$1,$F$6,"all depts",$B372,$F$1,H$3,$A372,"AGM_Import_Closing","Local Currency Value")</f>
        <v>-1.0913936421275139E-11</v>
      </c>
      <c r="I372" s="158">
        <f>-_xll.DBRW(pStaging,I$1,$F$6,"all depts",$B372,$F$1,I$3,$A372,"AGM_Import_Closing","Local Currency Value")</f>
        <v>-7.2759576141834259E-12</v>
      </c>
      <c r="J372" s="156"/>
      <c r="K372" s="157">
        <f>-_xll.DBRW(pStaging,K$1,$F$6,"all depts",$B372,$F$1,K$3,$A372,"AGM_Import_Closing","Local Currency Value")</f>
        <v>2.1827872842550278E-11</v>
      </c>
      <c r="L372" s="158"/>
      <c r="M372" s="158">
        <f>-_xll.DBRW(pStaging,M$1,$F$6,"all depts",$B372,$F$1,M$3,$A372,"AGM_Import_Closing","Local Currency Value")</f>
        <v>0</v>
      </c>
      <c r="N372" s="158"/>
      <c r="O372" s="158"/>
      <c r="P372" s="158">
        <f t="shared" si="389"/>
        <v>2.1827872842550278E-11</v>
      </c>
      <c r="Q372" s="158"/>
      <c r="R372" s="158">
        <f t="shared" si="390"/>
        <v>0</v>
      </c>
      <c r="S372" s="158"/>
      <c r="T372" s="158"/>
      <c r="U372" s="158"/>
      <c r="V372" s="159">
        <f>-_xll.DBRW(pStaging,V$1,$F$6,"all depts",$B372,$F$1,V$3,$A372,"AGM_Import_Closing","Local Currency Value")</f>
        <v>-7.2759576141834259E-12</v>
      </c>
      <c r="W372" s="159">
        <f>-_xll.DBRW(pStaging,W$1,$F$6,"all depts",$B372,$F$1,W$3,$A372,"AGM_Import_Closing","Local Currency Value")</f>
        <v>2.1827872842550278E-11</v>
      </c>
      <c r="X372" s="159">
        <f>-_xll.DBRW(pStaging,X$1,$F$6,"all depts",$B372,$F$1,X$3,$A372,"AGM_Import_Closing","Local Currency Value")</f>
        <v>0</v>
      </c>
      <c r="Y372" s="159">
        <f>-_xll.DBRW(pStaging,Y$1,$F$6,"all depts",$B372,$F$1,Y$3,$A372,"AGM_Import_Closing","Local Currency Value")</f>
        <v>0</v>
      </c>
      <c r="Z372" s="159">
        <f>-_xll.DBRW(pStaging,Z$1,$F$6,"all depts",$B372,$F$1,Z$3,$A372,"AGM_Import_Closing","Local Currency Value")</f>
        <v>0</v>
      </c>
      <c r="AA372" s="159">
        <f>-_xll.DBRW(pStaging,AA$1,$F$6,"all depts",$B372,$F$1,AA$3,$A372,"AGM_Import_Closing","Local Currency Value")</f>
        <v>0</v>
      </c>
      <c r="AB372" s="159">
        <f>-_xll.DBRW(pStaging,AB$1,$F$6,"all depts",$B372,$F$1,AB$3,$A372,"AGM_Import_Closing","Local Currency Value")</f>
        <v>0</v>
      </c>
      <c r="AC372" s="159">
        <f>-_xll.DBRW(pStaging,AC$1,$F$6,"all depts",$B372,$F$1,AC$3,$A372,"AGM_Import_Closing","Local Currency Value")</f>
        <v>0</v>
      </c>
      <c r="AD372" s="159">
        <f>-_xll.DBRW(pStaging,AD$1,$F$6,"all depts",$B372,$F$1,AD$3,$A372,"AGM_Import_Closing","Local Currency Value")</f>
        <v>0</v>
      </c>
      <c r="AE372" s="159">
        <f>-_xll.DBRW(pStaging,AE$1,$F$6,"all depts",$B372,$F$1,AE$3,$A372,"AGM_Import_Closing","Local Currency Value")</f>
        <v>0</v>
      </c>
      <c r="AF372" s="159">
        <f>-_xll.DBRW(pStaging,AF$1,$F$6,"all depts",$B372,$F$1,AF$3,$A372,"AGM_Import_Closing","Local Currency Value")</f>
        <v>0</v>
      </c>
      <c r="AG372" s="159">
        <f>-_xll.DBRW(pStaging,AG$1,$F$6,"all depts",$B372,$F$1,AG$3,$A372,"AGM_Import_Closing","Local Currency Value")</f>
        <v>0</v>
      </c>
      <c r="AH372" s="158"/>
      <c r="AI372" s="158"/>
      <c r="AJ372" s="158"/>
      <c r="AK372" s="158"/>
      <c r="AL372" s="158"/>
      <c r="AM372" s="158"/>
      <c r="AN372" s="158"/>
      <c r="AO372" s="159">
        <f>-_xll.DBRW(pStaging,AO$1,$F$6,"all depts",$B372,$F$1,AO$3,$A372,"AGM_Import_Closing","Local Currency Value")</f>
        <v>0</v>
      </c>
      <c r="AP372" s="159">
        <f>-_xll.DBRW(pStaging,AP$1,$F$6,"all depts",$B372,$F$1,AP$3,$A372,"AGM_Import_Closing","Local Currency Value")</f>
        <v>0</v>
      </c>
      <c r="AQ372" s="159">
        <f>-_xll.DBRW(pStaging,AQ$1,$F$6,"all depts",$B372,$F$1,AQ$3,$A372,"AGM_Import_Closing","Local Currency Value")</f>
        <v>0</v>
      </c>
      <c r="AR372" s="159">
        <f>-_xll.DBRW(pStaging,AR$1,$F$6,"all depts",$B372,$F$1,AR$3,$A372,"AGM_Import_Closing","Local Currency Value")</f>
        <v>0</v>
      </c>
      <c r="AS372" s="159">
        <f>-_xll.DBRW(pStaging,AS$1,$F$6,"all depts",$B372,$F$1,AS$3,$A372,"AGM_Import_Closing","Local Currency Value")</f>
        <v>0</v>
      </c>
      <c r="AT372" s="159">
        <f>-_xll.DBRW(pStaging,AT$1,$F$6,"all depts",$B372,$F$1,AT$3,$A372,"AGM_Import_Closing","Local Currency Value")</f>
        <v>0</v>
      </c>
      <c r="AU372" s="159">
        <f>-_xll.DBRW(pStaging,AU$1,$F$6,"all depts",$B372,$F$1,AU$3,$A372,"AGM_Import_Closing","Local Currency Value")</f>
        <v>0</v>
      </c>
      <c r="AV372" s="159">
        <f>-_xll.DBRW(pStaging,AV$1,$F$6,"all depts",$B372,$F$1,AV$3,$A372,"AGM_Import_Closing","Local Currency Value")</f>
        <v>0</v>
      </c>
      <c r="AW372" s="159">
        <f>-_xll.DBRW(pStaging,AW$1,$F$6,"all depts",$B372,$F$1,AW$3,$A372,"AGM_Import_Closing","Local Currency Value")</f>
        <v>1.8189894035458565E-11</v>
      </c>
      <c r="AX372" s="159">
        <f>-_xll.DBRW(pStaging,AX$1,$F$6,"all depts",$B372,$F$1,AX$3,$A372,"AGM_Import_Closing","Local Currency Value")</f>
        <v>3.637978807091713E-12</v>
      </c>
      <c r="AY372" s="159">
        <f>-_xll.DBRW(pStaging,AY$1,$F$6,"all depts",$B372,$F$1,AY$3,$A372,"AGM_Import_Closing","Local Currency Value")</f>
        <v>-1.4551915228366852E-11</v>
      </c>
      <c r="AZ372" s="159">
        <f>-_xll.DBRW(pStaging,AZ$1,$F$6,"all depts",$B372,$F$1,AZ$3,$A372,"AGM_Import_Closing","Local Currency Value")</f>
        <v>-1.0913936421275139E-11</v>
      </c>
      <c r="BA372" s="158"/>
      <c r="BB372" s="119">
        <f t="shared" si="402"/>
        <v>0</v>
      </c>
      <c r="BC372" s="119">
        <f t="shared" si="403"/>
        <v>0</v>
      </c>
      <c r="BD372" s="119">
        <f t="shared" si="404"/>
        <v>1.8189894035458565E-11</v>
      </c>
      <c r="BE372" s="119">
        <f t="shared" si="405"/>
        <v>-2.1827872842550278E-11</v>
      </c>
      <c r="BF372" s="166">
        <f t="shared" si="406"/>
        <v>-3.637978807091713E-12</v>
      </c>
      <c r="BG372" s="110"/>
      <c r="BH372" s="110"/>
      <c r="BI372" s="110"/>
      <c r="BJ372" s="110"/>
      <c r="BK372" s="110"/>
      <c r="BL372" s="110"/>
      <c r="BM372" s="110"/>
      <c r="BN372" s="110"/>
      <c r="BO372" s="110"/>
      <c r="BP372" s="115"/>
      <c r="BQ372" s="110"/>
      <c r="BR372" s="110"/>
      <c r="BS372" s="110"/>
      <c r="BT372" s="110"/>
      <c r="BU372" s="110"/>
      <c r="BV372" s="115"/>
      <c r="BW372" s="110"/>
      <c r="BX372" s="110"/>
      <c r="BY372" s="110"/>
      <c r="BZ372" s="110"/>
      <c r="CA372" s="110"/>
      <c r="CB372" s="110"/>
      <c r="CC372" s="110"/>
      <c r="CD372" s="110"/>
      <c r="CI372"/>
    </row>
    <row r="373" spans="1:87" outlineLevel="1" x14ac:dyDescent="0.3">
      <c r="A373" s="17" t="s">
        <v>477</v>
      </c>
      <c r="B373" s="23" t="str">
        <f t="shared" ref="B373:B391" si="407">$F$6</f>
        <v>Wings</v>
      </c>
      <c r="C373" s="61"/>
      <c r="E373" s="17">
        <v>364</v>
      </c>
      <c r="F373" s="57" t="s">
        <v>398</v>
      </c>
      <c r="G373" s="173">
        <f>-_xll.DBRW(pFact,$F$6,G$3,G$1,$F$1,$A373,"YTD")</f>
        <v>9.3132257461547852E-10</v>
      </c>
      <c r="H373" s="173">
        <f>-_xll.DBRW(pFact,$F$6,H$3,H$1,$F$1,$A373,"YTD")</f>
        <v>9.3132257461547852E-10</v>
      </c>
      <c r="I373" s="173">
        <f>-_xll.DBRW(pFact,$F$6,I$3,I$1,$F$1,$A373,"YTD")</f>
        <v>-4.6566128730773926E-10</v>
      </c>
      <c r="J373" s="173"/>
      <c r="K373" s="157">
        <f>-_xll.DBRW(pFact,$F$6,K$3,K$1,$F$1,$A373,"YTD")</f>
        <v>4.6566128730773926E-10</v>
      </c>
      <c r="L373" s="173"/>
      <c r="M373" s="173">
        <f>-_xll.DBRW(pFact,$F$6,M$3,M$1,$F$1,$A373,"YTD")</f>
        <v>4.6566128730773926E-10</v>
      </c>
      <c r="N373" s="173"/>
      <c r="O373" s="173"/>
      <c r="P373" s="173">
        <f t="shared" si="389"/>
        <v>4.6566128730773926E-10</v>
      </c>
      <c r="Q373" s="173"/>
      <c r="R373" s="173">
        <f t="shared" si="390"/>
        <v>4.6566128730773926E-10</v>
      </c>
      <c r="S373" s="173"/>
      <c r="T373" s="173"/>
      <c r="U373" s="173"/>
      <c r="V373" s="159">
        <f>-_xll.DBRW(pFact,$F$6,V$3,V$1,$F$1,$A373,"YTD")</f>
        <v>-4.6566128730773926E-10</v>
      </c>
      <c r="W373" s="159">
        <f>-_xll.DBRW(pFact,$F$6,W$3,W$1,$F$1,$A373,"YTD")</f>
        <v>4.6566128730773926E-10</v>
      </c>
      <c r="X373" s="159">
        <f>-_xll.DBRW(pFact,$F$6,X$3,X$1,$F$1,$A373,"YTD")</f>
        <v>0</v>
      </c>
      <c r="Y373" s="159">
        <f>-_xll.DBRW(pFact,$F$6,Y$3,Y$1,$F$1,$A373,"YTD")</f>
        <v>0</v>
      </c>
      <c r="Z373" s="159">
        <f>-_xll.DBRW(pFact,$F$6,Z$3,Z$1,$F$1,$A373,"YTD")</f>
        <v>0</v>
      </c>
      <c r="AA373" s="159">
        <f>-_xll.DBRW(pFact,$F$6,AA$3,AA$1,$F$1,$A373,"YTD")</f>
        <v>0</v>
      </c>
      <c r="AB373" s="159">
        <f>-_xll.DBRW(pFact,$F$6,AB$3,AB$1,$F$1,$A373,"YTD")</f>
        <v>0</v>
      </c>
      <c r="AC373" s="159">
        <f>-_xll.DBRW(pFact,$F$6,AC$3,AC$1,$F$1,$A373,"YTD")</f>
        <v>0</v>
      </c>
      <c r="AD373" s="159">
        <f>-_xll.DBRW(pFact,$F$6,AD$3,AD$1,$F$1,$A373,"YTD")</f>
        <v>0</v>
      </c>
      <c r="AE373" s="159">
        <f>-_xll.DBRW(pFact,$F$6,AE$3,AE$1,$F$1,$A373,"YTD")</f>
        <v>0</v>
      </c>
      <c r="AF373" s="159">
        <f>-_xll.DBRW(pFact,$F$6,AF$3,AF$1,$F$1,$A373,"YTD")</f>
        <v>0</v>
      </c>
      <c r="AG373" s="159">
        <f>-_xll.DBRW(pFact,$F$6,AG$3,AG$1,$F$1,$A373,"YTD")</f>
        <v>0</v>
      </c>
      <c r="AH373" s="173"/>
      <c r="AI373" s="173"/>
      <c r="AJ373" s="173"/>
      <c r="AK373" s="173"/>
      <c r="AL373" s="173"/>
      <c r="AM373" s="173"/>
      <c r="AN373" s="173"/>
      <c r="AO373" s="159">
        <f>-_xll.DBRW(pFact,$F$6,AO$3,AO$1,$F$1,$A373,"YTD")</f>
        <v>4.6566128730773926E-10</v>
      </c>
      <c r="AP373" s="159">
        <f>-_xll.DBRW(pFact,$F$6,AP$3,AP$1,$F$1,$A373,"YTD")</f>
        <v>4.6566128730773926E-10</v>
      </c>
      <c r="AQ373" s="159">
        <f>-_xll.DBRW(pFact,$F$6,AQ$3,AQ$1,$F$1,$A373,"YTD")</f>
        <v>9.3132257461547852E-10</v>
      </c>
      <c r="AR373" s="159">
        <f>-_xll.DBRW(pFact,$F$6,AR$3,AR$1,$F$1,$A373,"YTD")</f>
        <v>0</v>
      </c>
      <c r="AS373" s="159">
        <f>-_xll.DBRW(pFact,$F$6,AS$3,AS$1,$F$1,$A373,"YTD")</f>
        <v>1.3969838619232178E-9</v>
      </c>
      <c r="AT373" s="159">
        <f>-_xll.DBRW(pFact,$F$6,AT$3,AT$1,$F$1,$A373,"YTD")</f>
        <v>1.3969838619232178E-9</v>
      </c>
      <c r="AU373" s="159">
        <f>-_xll.DBRW(pFact,$F$6,AU$3,AU$1,$F$1,$A373,"YTD")</f>
        <v>9.3132257461547852E-10</v>
      </c>
      <c r="AV373" s="159">
        <f>-_xll.DBRW(pFact,$F$6,AV$3,AV$1,$F$1,$A373,"YTD")</f>
        <v>-9.3132257461547852E-10</v>
      </c>
      <c r="AW373" s="159">
        <f>-_xll.DBRW(pFact,$F$6,AW$3,AW$1,$F$1,$A373,"YTD")</f>
        <v>9.3132257461547852E-10</v>
      </c>
      <c r="AX373" s="159">
        <f>-_xll.DBRW(pFact,$F$6,AX$3,AX$1,$F$1,$A373,"YTD")</f>
        <v>9.3132257461547852E-10</v>
      </c>
      <c r="AY373" s="159">
        <f>-_xll.DBRW(pFact,$F$6,AY$3,AY$1,$F$1,$A373,"YTD")</f>
        <v>9.3132257461547852E-10</v>
      </c>
      <c r="AZ373" s="159">
        <f>-_xll.DBRW(pFact,$F$6,AZ$3,AZ$1,$F$1,$A373,"YTD")</f>
        <v>9.3132257461547852E-10</v>
      </c>
      <c r="BA373" s="173"/>
      <c r="BB373" s="119">
        <f t="shared" si="402"/>
        <v>1.862645149230957E-9</v>
      </c>
      <c r="BC373" s="119">
        <f t="shared" si="403"/>
        <v>2.7939677238464355E-9</v>
      </c>
      <c r="BD373" s="119">
        <f t="shared" si="404"/>
        <v>9.3132257461547852E-10</v>
      </c>
      <c r="BE373" s="119">
        <f t="shared" si="405"/>
        <v>2.7939677238464355E-9</v>
      </c>
      <c r="BF373" s="166">
        <f t="shared" si="406"/>
        <v>8.3819031715393066E-9</v>
      </c>
      <c r="BG373" s="110"/>
      <c r="BH373" s="110"/>
      <c r="BI373" s="110"/>
      <c r="BJ373" s="110"/>
      <c r="BK373" s="110"/>
      <c r="BL373" s="110"/>
      <c r="BM373" s="110"/>
      <c r="BN373" s="110"/>
      <c r="BO373" s="110"/>
      <c r="BP373" s="115"/>
      <c r="BQ373" s="110"/>
      <c r="BR373" s="110"/>
      <c r="BS373" s="110"/>
      <c r="BT373" s="110"/>
      <c r="BU373" s="110"/>
      <c r="BV373" s="115"/>
      <c r="BW373" s="110"/>
      <c r="BX373" s="110"/>
      <c r="BY373" s="110"/>
      <c r="BZ373" s="110"/>
      <c r="CA373" s="110"/>
      <c r="CB373" s="110"/>
      <c r="CC373" s="110"/>
      <c r="CD373" s="110"/>
      <c r="CI373"/>
    </row>
    <row r="374" spans="1:87" x14ac:dyDescent="0.3">
      <c r="A374" s="17" t="s">
        <v>484</v>
      </c>
      <c r="B374" s="23" t="str">
        <f t="shared" si="407"/>
        <v>Wings</v>
      </c>
      <c r="C374" s="59"/>
      <c r="E374" s="17">
        <v>365</v>
      </c>
      <c r="F374" s="40" t="s">
        <v>485</v>
      </c>
      <c r="G374" s="172">
        <f>-_xll.DBRW(pFact,$F$6,G$3,G$1,$F$1,$A374,"YTD")</f>
        <v>1992688.5191764904</v>
      </c>
      <c r="H374" s="172">
        <f>-_xll.DBRW(pFact,$F$6,H$3,H$1,$F$1,$A374,"YTD")</f>
        <v>1557550.3438506599</v>
      </c>
      <c r="I374" s="172">
        <f>-_xll.DBRW(pFact,$F$6,I$3,I$1,$F$1,$A374,"YTD")</f>
        <v>1579441.2985390597</v>
      </c>
      <c r="J374" s="171"/>
      <c r="K374" s="113">
        <f>-_xll.DBRW(pFact,$F$6,K$3,K$1,$F$1,$A374,"YTD")</f>
        <v>1697504.2405850601</v>
      </c>
      <c r="L374" s="172"/>
      <c r="M374" s="172">
        <f>-_xll.DBRW(pFact,$F$6,M$3,M$1,$F$1,$A374,"YTD")</f>
        <v>1375053.90696114</v>
      </c>
      <c r="N374" s="172"/>
      <c r="O374" s="172"/>
      <c r="P374" s="172">
        <f t="shared" ref="P374:P437" si="408">K374</f>
        <v>1697504.2405850601</v>
      </c>
      <c r="Q374" s="172"/>
      <c r="R374" s="172">
        <f t="shared" ref="R374:R437" si="409">M374</f>
        <v>1375053.90696114</v>
      </c>
      <c r="S374" s="172"/>
      <c r="T374" s="172"/>
      <c r="U374" s="172"/>
      <c r="V374" s="116">
        <f>-_xll.DBRW(pFact,$F$6,V$3,V$1,$F$1,$A374,"YTD")</f>
        <v>1579441.2985390597</v>
      </c>
      <c r="W374" s="116">
        <f>-_xll.DBRW(pFact,$F$6,W$3,W$1,$F$1,$A374,"YTD")</f>
        <v>1697504.2405850601</v>
      </c>
      <c r="X374" s="116">
        <f>-_xll.DBRW(pFact,$F$6,X$3,X$1,$F$1,$A374,"YTD")</f>
        <v>0</v>
      </c>
      <c r="Y374" s="116">
        <f>-_xll.DBRW(pFact,$F$6,Y$3,Y$1,$F$1,$A374,"YTD")</f>
        <v>0</v>
      </c>
      <c r="Z374" s="116">
        <f>-_xll.DBRW(pFact,$F$6,Z$3,Z$1,$F$1,$A374,"YTD")</f>
        <v>0</v>
      </c>
      <c r="AA374" s="116">
        <f>-_xll.DBRW(pFact,$F$6,AA$3,AA$1,$F$1,$A374,"YTD")</f>
        <v>0</v>
      </c>
      <c r="AB374" s="116">
        <f>-_xll.DBRW(pFact,$F$6,AB$3,AB$1,$F$1,$A374,"YTD")</f>
        <v>0</v>
      </c>
      <c r="AC374" s="116">
        <f>-_xll.DBRW(pFact,$F$6,AC$3,AC$1,$F$1,$A374,"YTD")</f>
        <v>0</v>
      </c>
      <c r="AD374" s="116">
        <f>-_xll.DBRW(pFact,$F$6,AD$3,AD$1,$F$1,$A374,"YTD")</f>
        <v>0</v>
      </c>
      <c r="AE374" s="116">
        <f>-_xll.DBRW(pFact,$F$6,AE$3,AE$1,$F$1,$A374,"YTD")</f>
        <v>0</v>
      </c>
      <c r="AF374" s="116">
        <f>-_xll.DBRW(pFact,$F$6,AF$3,AF$1,$F$1,$A374,"YTD")</f>
        <v>0</v>
      </c>
      <c r="AG374" s="116">
        <f>-_xll.DBRW(pFact,$F$6,AG$3,AG$1,$F$1,$A374,"YTD")</f>
        <v>0</v>
      </c>
      <c r="AH374" s="172"/>
      <c r="AI374" s="172"/>
      <c r="AJ374" s="172"/>
      <c r="AK374" s="172"/>
      <c r="AL374" s="172"/>
      <c r="AM374" s="172"/>
      <c r="AN374" s="172"/>
      <c r="AO374" s="116">
        <f>-_xll.DBRW(pFact,$F$6,AO$3,AO$1,$F$1,$A374,"YTD")</f>
        <v>1255928.4216117002</v>
      </c>
      <c r="AP374" s="116">
        <f>-_xll.DBRW(pFact,$F$6,AP$3,AP$1,$F$1,$A374,"YTD")</f>
        <v>1375053.90696114</v>
      </c>
      <c r="AQ374" s="116">
        <f>-_xll.DBRW(pFact,$F$6,AQ$3,AQ$1,$F$1,$A374,"YTD")</f>
        <v>1518265.1840043198</v>
      </c>
      <c r="AR374" s="116">
        <f>-_xll.DBRW(pFact,$F$6,AR$3,AR$1,$F$1,$A374,"YTD")</f>
        <v>1580918.4311448701</v>
      </c>
      <c r="AS374" s="116">
        <f>-_xll.DBRW(pFact,$F$6,AS$3,AS$1,$F$1,$A374,"YTD")</f>
        <v>1674851.20786996</v>
      </c>
      <c r="AT374" s="116">
        <f>-_xll.DBRW(pFact,$F$6,AT$3,AT$1,$F$1,$A374,"YTD")</f>
        <v>1732628.0485969901</v>
      </c>
      <c r="AU374" s="116">
        <f>-_xll.DBRW(pFact,$F$6,AU$3,AU$1,$F$1,$A374,"YTD")</f>
        <v>1936937.6743344802</v>
      </c>
      <c r="AV374" s="116">
        <f>-_xll.DBRW(pFact,$F$6,AV$3,AV$1,$F$1,$A374,"YTD")</f>
        <v>1842246.3923904898</v>
      </c>
      <c r="AW374" s="116">
        <f>-_xll.DBRW(pFact,$F$6,AW$3,AW$1,$F$1,$A374,"YTD")</f>
        <v>1838084.5027586299</v>
      </c>
      <c r="AX374" s="116">
        <f>-_xll.DBRW(pFact,$F$6,AX$3,AX$1,$F$1,$A374,"YTD")</f>
        <v>1922297.4131417796</v>
      </c>
      <c r="AY374" s="116">
        <f>-_xll.DBRW(pFact,$F$6,AY$3,AY$1,$F$1,$A374,"YTD")</f>
        <v>1992688.5191764904</v>
      </c>
      <c r="AZ374" s="116">
        <f>-_xll.DBRW(pFact,$F$6,AZ$3,AZ$1,$F$1,$A374,"YTD")</f>
        <v>1557550.3438506599</v>
      </c>
      <c r="BA374" s="172"/>
      <c r="BB374" s="109">
        <f t="shared" si="402"/>
        <v>4149247.5125771603</v>
      </c>
      <c r="BC374" s="109">
        <f t="shared" si="403"/>
        <v>4988397.6876118202</v>
      </c>
      <c r="BD374" s="109">
        <f t="shared" si="404"/>
        <v>5617268.5694835996</v>
      </c>
      <c r="BE374" s="109">
        <f t="shared" si="405"/>
        <v>5472536.2761689303</v>
      </c>
      <c r="BF374" s="118">
        <f t="shared" si="406"/>
        <v>20227450.045841511</v>
      </c>
      <c r="BG374" s="110"/>
      <c r="BH374" s="110"/>
      <c r="BI374" s="110"/>
      <c r="BJ374" s="110"/>
      <c r="BK374" s="110"/>
      <c r="BL374" s="110"/>
      <c r="BM374" s="110"/>
      <c r="BN374" s="110"/>
      <c r="BO374" s="110"/>
      <c r="BP374" s="115"/>
      <c r="BQ374" s="110"/>
      <c r="BR374" s="110"/>
      <c r="BS374" s="110"/>
      <c r="BT374" s="110"/>
      <c r="BU374" s="110"/>
      <c r="BV374" s="115"/>
      <c r="BW374" s="110"/>
      <c r="BX374" s="110"/>
      <c r="BY374" s="110"/>
      <c r="BZ374" s="110"/>
      <c r="CA374" s="110"/>
      <c r="CB374" s="110"/>
      <c r="CC374" s="110"/>
      <c r="CD374" s="110"/>
      <c r="CI374"/>
    </row>
    <row r="375" spans="1:87" s="68" customFormat="1" outlineLevel="1" x14ac:dyDescent="0.3">
      <c r="A375" s="17" t="s">
        <v>486</v>
      </c>
      <c r="B375" s="23" t="str">
        <f t="shared" si="407"/>
        <v>Wings</v>
      </c>
      <c r="C375" s="59"/>
      <c r="D375" s="6"/>
      <c r="E375" s="17">
        <v>367</v>
      </c>
      <c r="F375" s="57" t="s">
        <v>487</v>
      </c>
      <c r="G375" s="173">
        <f>-_xll.DBRW(pFact,$F$6,G$3,G$1,$F$1,$A375,"YTD")</f>
        <v>416302.75017793995</v>
      </c>
      <c r="H375" s="173">
        <f>-_xll.DBRW(pFact,$F$6,H$3,H$1,$F$1,$A375,"YTD")</f>
        <v>448642.40031647001</v>
      </c>
      <c r="I375" s="173">
        <f>-_xll.DBRW(pFact,$F$6,I$3,I$1,$F$1,$A375,"YTD")</f>
        <v>452467.29528048</v>
      </c>
      <c r="J375" s="173"/>
      <c r="K375" s="157">
        <f>-_xll.DBRW(pFact,$F$6,K$3,K$1,$F$1,$A375,"YTD")</f>
        <v>487339.25863220001</v>
      </c>
      <c r="L375" s="173"/>
      <c r="M375" s="173">
        <f>-_xll.DBRW(pFact,$F$6,M$3,M$1,$F$1,$A375,"YTD")</f>
        <v>124109.72730304</v>
      </c>
      <c r="N375" s="173"/>
      <c r="O375" s="173"/>
      <c r="P375" s="173">
        <f t="shared" si="408"/>
        <v>487339.25863220001</v>
      </c>
      <c r="Q375" s="173"/>
      <c r="R375" s="173">
        <f t="shared" si="409"/>
        <v>124109.72730304</v>
      </c>
      <c r="S375" s="173"/>
      <c r="T375" s="173"/>
      <c r="U375" s="173"/>
      <c r="V375" s="159">
        <f>-_xll.DBRW(pFact,$F$6,V$3,V$1,$F$1,$A375,"YTD")</f>
        <v>452467.29528048</v>
      </c>
      <c r="W375" s="159">
        <f>-_xll.DBRW(pFact,$F$6,W$3,W$1,$F$1,$A375,"YTD")</f>
        <v>487339.25863220001</v>
      </c>
      <c r="X375" s="159">
        <f>-_xll.DBRW(pFact,$F$6,X$3,X$1,$F$1,$A375,"YTD")</f>
        <v>0</v>
      </c>
      <c r="Y375" s="159">
        <f>-_xll.DBRW(pFact,$F$6,Y$3,Y$1,$F$1,$A375,"YTD")</f>
        <v>0</v>
      </c>
      <c r="Z375" s="159">
        <f>-_xll.DBRW(pFact,$F$6,Z$3,Z$1,$F$1,$A375,"YTD")</f>
        <v>0</v>
      </c>
      <c r="AA375" s="159">
        <f>-_xll.DBRW(pFact,$F$6,AA$3,AA$1,$F$1,$A375,"YTD")</f>
        <v>0</v>
      </c>
      <c r="AB375" s="159">
        <f>-_xll.DBRW(pFact,$F$6,AB$3,AB$1,$F$1,$A375,"YTD")</f>
        <v>0</v>
      </c>
      <c r="AC375" s="159">
        <f>-_xll.DBRW(pFact,$F$6,AC$3,AC$1,$F$1,$A375,"YTD")</f>
        <v>0</v>
      </c>
      <c r="AD375" s="159">
        <f>-_xll.DBRW(pFact,$F$6,AD$3,AD$1,$F$1,$A375,"YTD")</f>
        <v>0</v>
      </c>
      <c r="AE375" s="159">
        <f>-_xll.DBRW(pFact,$F$6,AE$3,AE$1,$F$1,$A375,"YTD")</f>
        <v>0</v>
      </c>
      <c r="AF375" s="159">
        <f>-_xll.DBRW(pFact,$F$6,AF$3,AF$1,$F$1,$A375,"YTD")</f>
        <v>0</v>
      </c>
      <c r="AG375" s="159">
        <f>-_xll.DBRW(pFact,$F$6,AG$3,AG$1,$F$1,$A375,"YTD")</f>
        <v>0</v>
      </c>
      <c r="AH375" s="173"/>
      <c r="AI375" s="173"/>
      <c r="AJ375" s="173"/>
      <c r="AK375" s="173"/>
      <c r="AL375" s="173"/>
      <c r="AM375" s="173"/>
      <c r="AN375" s="173"/>
      <c r="AO375" s="159">
        <f>-_xll.DBRW(pFact,$F$6,AO$3,AO$1,$F$1,$A375,"YTD")</f>
        <v>88194.031461780003</v>
      </c>
      <c r="AP375" s="159">
        <f>-_xll.DBRW(pFact,$F$6,AP$3,AP$1,$F$1,$A375,"YTD")</f>
        <v>124109.72730304</v>
      </c>
      <c r="AQ375" s="159">
        <f>-_xll.DBRW(pFact,$F$6,AQ$3,AQ$1,$F$1,$A375,"YTD")</f>
        <v>187301.89900800001</v>
      </c>
      <c r="AR375" s="159">
        <f>-_xll.DBRW(pFact,$F$6,AR$3,AR$1,$F$1,$A375,"YTD")</f>
        <v>176161.39710129998</v>
      </c>
      <c r="AS375" s="159">
        <f>-_xll.DBRW(pFact,$F$6,AS$3,AS$1,$F$1,$A375,"YTD")</f>
        <v>199896.33375487998</v>
      </c>
      <c r="AT375" s="159">
        <f>-_xll.DBRW(pFact,$F$6,AT$3,AT$1,$F$1,$A375,"YTD")</f>
        <v>230770.8468771</v>
      </c>
      <c r="AU375" s="159">
        <f>-_xll.DBRW(pFact,$F$6,AU$3,AU$1,$F$1,$A375,"YTD")</f>
        <v>267535.69123087998</v>
      </c>
      <c r="AV375" s="159">
        <f>-_xll.DBRW(pFact,$F$6,AV$3,AV$1,$F$1,$A375,"YTD")</f>
        <v>284399.24144264997</v>
      </c>
      <c r="AW375" s="159">
        <f>-_xll.DBRW(pFact,$F$6,AW$3,AW$1,$F$1,$A375,"YTD")</f>
        <v>316042.24352200999</v>
      </c>
      <c r="AX375" s="159">
        <f>-_xll.DBRW(pFact,$F$6,AX$3,AX$1,$F$1,$A375,"YTD")</f>
        <v>350079.23885758</v>
      </c>
      <c r="AY375" s="159">
        <f>-_xll.DBRW(pFact,$F$6,AY$3,AY$1,$F$1,$A375,"YTD")</f>
        <v>416302.75017793995</v>
      </c>
      <c r="AZ375" s="159">
        <f>-_xll.DBRW(pFact,$F$6,AZ$3,AZ$1,$F$1,$A375,"YTD")</f>
        <v>448642.40031647001</v>
      </c>
      <c r="BA375" s="173"/>
      <c r="BB375" s="119">
        <f t="shared" si="402"/>
        <v>399605.65777281998</v>
      </c>
      <c r="BC375" s="119">
        <f t="shared" si="403"/>
        <v>606828.5777332799</v>
      </c>
      <c r="BD375" s="119">
        <f t="shared" si="404"/>
        <v>867977.17619554</v>
      </c>
      <c r="BE375" s="119">
        <f t="shared" si="405"/>
        <v>1215024.3893519901</v>
      </c>
      <c r="BF375" s="166">
        <f t="shared" si="406"/>
        <v>3089435.8010536302</v>
      </c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73"/>
      <c r="BQ375" s="120"/>
      <c r="BR375" s="120"/>
      <c r="BS375" s="120"/>
      <c r="BT375" s="120"/>
      <c r="BU375" s="120"/>
      <c r="BV375" s="173"/>
      <c r="BW375" s="120"/>
      <c r="BX375" s="120"/>
      <c r="BY375" s="120"/>
      <c r="BZ375" s="120"/>
      <c r="CA375" s="120"/>
      <c r="CB375" s="120"/>
      <c r="CC375" s="120"/>
      <c r="CD375" s="120"/>
      <c r="CI375" s="72"/>
    </row>
    <row r="376" spans="1:87" s="68" customFormat="1" outlineLevel="1" x14ac:dyDescent="0.3">
      <c r="A376" s="17" t="s">
        <v>488</v>
      </c>
      <c r="B376" s="23" t="str">
        <f t="shared" si="407"/>
        <v>Wings</v>
      </c>
      <c r="C376" s="59"/>
      <c r="D376" s="6"/>
      <c r="E376" s="17">
        <v>368</v>
      </c>
      <c r="F376" s="57" t="s">
        <v>489</v>
      </c>
      <c r="G376" s="173">
        <f>-_xll.DBRW(pFact,$F$6,G$3,G$1,$F$1,$A376,"YTD")</f>
        <v>1576385.7689985503</v>
      </c>
      <c r="H376" s="173">
        <f>-_xll.DBRW(pFact,$F$6,H$3,H$1,$F$1,$A376,"YTD")</f>
        <v>1108907.9435341901</v>
      </c>
      <c r="I376" s="173">
        <f>-_xll.DBRW(pFact,$F$6,I$3,I$1,$F$1,$A376,"YTD")</f>
        <v>1126974.0032585799</v>
      </c>
      <c r="J376" s="173"/>
      <c r="K376" s="157">
        <f>-_xll.DBRW(pFact,$F$6,K$3,K$1,$F$1,$A376,"YTD")</f>
        <v>1210164.98195286</v>
      </c>
      <c r="L376" s="173"/>
      <c r="M376" s="173">
        <f>-_xll.DBRW(pFact,$F$6,M$3,M$1,$F$1,$A376,"YTD")</f>
        <v>1250944.1796581</v>
      </c>
      <c r="N376" s="173"/>
      <c r="O376" s="173"/>
      <c r="P376" s="173">
        <f t="shared" si="408"/>
        <v>1210164.98195286</v>
      </c>
      <c r="Q376" s="173"/>
      <c r="R376" s="173">
        <f t="shared" si="409"/>
        <v>1250944.1796581</v>
      </c>
      <c r="S376" s="173"/>
      <c r="T376" s="173"/>
      <c r="U376" s="173"/>
      <c r="V376" s="159">
        <f>-_xll.DBRW(pFact,$F$6,V$3,V$1,$F$1,$A376,"YTD")</f>
        <v>1126974.0032585799</v>
      </c>
      <c r="W376" s="159">
        <f>-_xll.DBRW(pFact,$F$6,W$3,W$1,$F$1,$A376,"YTD")</f>
        <v>1210164.98195286</v>
      </c>
      <c r="X376" s="159">
        <f>-_xll.DBRW(pFact,$F$6,X$3,X$1,$F$1,$A376,"YTD")</f>
        <v>0</v>
      </c>
      <c r="Y376" s="159">
        <f>-_xll.DBRW(pFact,$F$6,Y$3,Y$1,$F$1,$A376,"YTD")</f>
        <v>0</v>
      </c>
      <c r="Z376" s="159">
        <f>-_xll.DBRW(pFact,$F$6,Z$3,Z$1,$F$1,$A376,"YTD")</f>
        <v>0</v>
      </c>
      <c r="AA376" s="159">
        <f>-_xll.DBRW(pFact,$F$6,AA$3,AA$1,$F$1,$A376,"YTD")</f>
        <v>0</v>
      </c>
      <c r="AB376" s="159">
        <f>-_xll.DBRW(pFact,$F$6,AB$3,AB$1,$F$1,$A376,"YTD")</f>
        <v>0</v>
      </c>
      <c r="AC376" s="159">
        <f>-_xll.DBRW(pFact,$F$6,AC$3,AC$1,$F$1,$A376,"YTD")</f>
        <v>0</v>
      </c>
      <c r="AD376" s="159">
        <f>-_xll.DBRW(pFact,$F$6,AD$3,AD$1,$F$1,$A376,"YTD")</f>
        <v>0</v>
      </c>
      <c r="AE376" s="159">
        <f>-_xll.DBRW(pFact,$F$6,AE$3,AE$1,$F$1,$A376,"YTD")</f>
        <v>0</v>
      </c>
      <c r="AF376" s="159">
        <f>-_xll.DBRW(pFact,$F$6,AF$3,AF$1,$F$1,$A376,"YTD")</f>
        <v>0</v>
      </c>
      <c r="AG376" s="159">
        <f>-_xll.DBRW(pFact,$F$6,AG$3,AG$1,$F$1,$A376,"YTD")</f>
        <v>0</v>
      </c>
      <c r="AH376" s="173"/>
      <c r="AI376" s="173"/>
      <c r="AJ376" s="173"/>
      <c r="AK376" s="173"/>
      <c r="AL376" s="173"/>
      <c r="AM376" s="173"/>
      <c r="AN376" s="173"/>
      <c r="AO376" s="159">
        <f>-_xll.DBRW(pFact,$F$6,AO$3,AO$1,$F$1,$A376,"YTD")</f>
        <v>1167734.39014992</v>
      </c>
      <c r="AP376" s="159">
        <f>-_xll.DBRW(pFact,$F$6,AP$3,AP$1,$F$1,$A376,"YTD")</f>
        <v>1250944.1796581</v>
      </c>
      <c r="AQ376" s="159">
        <f>-_xll.DBRW(pFact,$F$6,AQ$3,AQ$1,$F$1,$A376,"YTD")</f>
        <v>1330963.2849963198</v>
      </c>
      <c r="AR376" s="159">
        <f>-_xll.DBRW(pFact,$F$6,AR$3,AR$1,$F$1,$A376,"YTD")</f>
        <v>1404757.03404357</v>
      </c>
      <c r="AS376" s="159">
        <f>-_xll.DBRW(pFact,$F$6,AS$3,AS$1,$F$1,$A376,"YTD")</f>
        <v>1474954.8741150799</v>
      </c>
      <c r="AT376" s="159">
        <f>-_xll.DBRW(pFact,$F$6,AT$3,AT$1,$F$1,$A376,"YTD")</f>
        <v>1501857.2017198901</v>
      </c>
      <c r="AU376" s="159">
        <f>-_xll.DBRW(pFact,$F$6,AU$3,AU$1,$F$1,$A376,"YTD")</f>
        <v>1669401.9831036001</v>
      </c>
      <c r="AV376" s="159">
        <f>-_xll.DBRW(pFact,$F$6,AV$3,AV$1,$F$1,$A376,"YTD")</f>
        <v>1557847.15094784</v>
      </c>
      <c r="AW376" s="159">
        <f>-_xll.DBRW(pFact,$F$6,AW$3,AW$1,$F$1,$A376,"YTD")</f>
        <v>1522042.25923662</v>
      </c>
      <c r="AX376" s="159">
        <f>-_xll.DBRW(pFact,$F$6,AX$3,AX$1,$F$1,$A376,"YTD")</f>
        <v>1572218.1742841997</v>
      </c>
      <c r="AY376" s="159">
        <f>-_xll.DBRW(pFact,$F$6,AY$3,AY$1,$F$1,$A376,"YTD")</f>
        <v>1576385.7689985503</v>
      </c>
      <c r="AZ376" s="159">
        <f>-_xll.DBRW(pFact,$F$6,AZ$3,AZ$1,$F$1,$A376,"YTD")</f>
        <v>1108907.9435341901</v>
      </c>
      <c r="BA376" s="173"/>
      <c r="BB376" s="119">
        <f t="shared" si="402"/>
        <v>3749641.8548043398</v>
      </c>
      <c r="BC376" s="119">
        <f t="shared" si="403"/>
        <v>4381569.10987854</v>
      </c>
      <c r="BD376" s="119">
        <f t="shared" si="404"/>
        <v>4749291.3932880601</v>
      </c>
      <c r="BE376" s="119">
        <f t="shared" si="405"/>
        <v>4257511.8868169403</v>
      </c>
      <c r="BF376" s="166">
        <f t="shared" si="406"/>
        <v>17138014.244787879</v>
      </c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73"/>
      <c r="BQ376" s="120"/>
      <c r="BR376" s="120"/>
      <c r="BS376" s="120"/>
      <c r="BT376" s="120"/>
      <c r="BU376" s="120"/>
      <c r="BV376" s="173"/>
      <c r="BW376" s="120"/>
      <c r="BX376" s="120"/>
      <c r="BY376" s="120"/>
      <c r="BZ376" s="120"/>
      <c r="CA376" s="120"/>
      <c r="CB376" s="120"/>
      <c r="CC376" s="120"/>
      <c r="CD376" s="120"/>
      <c r="CI376" s="72"/>
    </row>
    <row r="377" spans="1:87" x14ac:dyDescent="0.3">
      <c r="A377" s="17" t="s">
        <v>490</v>
      </c>
      <c r="B377" s="23" t="str">
        <f t="shared" si="407"/>
        <v>Wings</v>
      </c>
      <c r="C377" s="59"/>
      <c r="E377" s="17">
        <v>370</v>
      </c>
      <c r="F377" t="s">
        <v>491</v>
      </c>
      <c r="G377" s="115">
        <f>-_xll.DBRW(pFact,$F$6,G$3,G$1,$F$1,$A377,"YTD")</f>
        <v>200648.15027871999</v>
      </c>
      <c r="H377" s="115">
        <f>-_xll.DBRW(pFact,$F$6,H$3,H$1,$F$1,$A377,"YTD")</f>
        <v>51157.386670280044</v>
      </c>
      <c r="I377" s="115">
        <f>-_xll.DBRW(pFact,$F$6,I$3,I$1,$F$1,$A377,"YTD")</f>
        <v>223000.46344987</v>
      </c>
      <c r="J377" s="115"/>
      <c r="K377" s="113">
        <f>-_xll.DBRW(pFact,$F$6,K$3,K$1,$F$1,$A377,"YTD")</f>
        <v>214597.51889878002</v>
      </c>
      <c r="L377" s="115"/>
      <c r="M377" s="115">
        <f>-_xll.DBRW(pFact,$F$6,M$3,M$1,$F$1,$A377,"YTD")</f>
        <v>515719.72344179999</v>
      </c>
      <c r="N377" s="115"/>
      <c r="O377" s="115"/>
      <c r="P377" s="115">
        <f t="shared" si="408"/>
        <v>214597.51889878002</v>
      </c>
      <c r="Q377" s="115"/>
      <c r="R377" s="115">
        <f t="shared" si="409"/>
        <v>515719.72344179999</v>
      </c>
      <c r="S377" s="115"/>
      <c r="T377" s="115"/>
      <c r="U377" s="115"/>
      <c r="V377" s="116">
        <f>-_xll.DBRW(pFact,$F$6,V$3,V$1,$F$1,$A377,"YTD")</f>
        <v>223000.46344987</v>
      </c>
      <c r="W377" s="116">
        <f>-_xll.DBRW(pFact,$F$6,W$3,W$1,$F$1,$A377,"YTD")</f>
        <v>214597.51889878002</v>
      </c>
      <c r="X377" s="116">
        <f>-_xll.DBRW(pFact,$F$6,X$3,X$1,$F$1,$A377,"YTD")</f>
        <v>0</v>
      </c>
      <c r="Y377" s="116">
        <f>-_xll.DBRW(pFact,$F$6,Y$3,Y$1,$F$1,$A377,"YTD")</f>
        <v>0</v>
      </c>
      <c r="Z377" s="116">
        <f>-_xll.DBRW(pFact,$F$6,Z$3,Z$1,$F$1,$A377,"YTD")</f>
        <v>0</v>
      </c>
      <c r="AA377" s="116">
        <f>-_xll.DBRW(pFact,$F$6,AA$3,AA$1,$F$1,$A377,"YTD")</f>
        <v>0</v>
      </c>
      <c r="AB377" s="116">
        <f>-_xll.DBRW(pFact,$F$6,AB$3,AB$1,$F$1,$A377,"YTD")</f>
        <v>0</v>
      </c>
      <c r="AC377" s="116">
        <f>-_xll.DBRW(pFact,$F$6,AC$3,AC$1,$F$1,$A377,"YTD")</f>
        <v>0</v>
      </c>
      <c r="AD377" s="116">
        <f>-_xll.DBRW(pFact,$F$6,AD$3,AD$1,$F$1,$A377,"YTD")</f>
        <v>0</v>
      </c>
      <c r="AE377" s="116">
        <f>-_xll.DBRW(pFact,$F$6,AE$3,AE$1,$F$1,$A377,"YTD")</f>
        <v>0</v>
      </c>
      <c r="AF377" s="116">
        <f>-_xll.DBRW(pFact,$F$6,AF$3,AF$1,$F$1,$A377,"YTD")</f>
        <v>0</v>
      </c>
      <c r="AG377" s="116">
        <f>-_xll.DBRW(pFact,$F$6,AG$3,AG$1,$F$1,$A377,"YTD")</f>
        <v>0</v>
      </c>
      <c r="AH377" s="115"/>
      <c r="AI377" s="115"/>
      <c r="AJ377" s="115"/>
      <c r="AK377" s="115"/>
      <c r="AL377" s="115"/>
      <c r="AM377" s="115"/>
      <c r="AN377" s="115"/>
      <c r="AO377" s="116">
        <f>-_xll.DBRW(pFact,$F$6,AO$3,AO$1,$F$1,$A377,"YTD")</f>
        <v>522242.77101135999</v>
      </c>
      <c r="AP377" s="116">
        <f>-_xll.DBRW(pFact,$F$6,AP$3,AP$1,$F$1,$A377,"YTD")</f>
        <v>515719.72344179999</v>
      </c>
      <c r="AQ377" s="116">
        <f>-_xll.DBRW(pFact,$F$6,AQ$3,AQ$1,$F$1,$A377,"YTD")</f>
        <v>497470.92613546998</v>
      </c>
      <c r="AR377" s="116">
        <f>-_xll.DBRW(pFact,$F$6,AR$3,AR$1,$F$1,$A377,"YTD")</f>
        <v>501423.74496528995</v>
      </c>
      <c r="AS377" s="116">
        <f>-_xll.DBRW(pFact,$F$6,AS$3,AS$1,$F$1,$A377,"YTD")</f>
        <v>494635.70346840995</v>
      </c>
      <c r="AT377" s="116">
        <f>-_xll.DBRW(pFact,$F$6,AT$3,AT$1,$F$1,$A377,"YTD")</f>
        <v>504370.42456030997</v>
      </c>
      <c r="AU377" s="116">
        <f>-_xll.DBRW(pFact,$F$6,AU$3,AU$1,$F$1,$A377,"YTD")</f>
        <v>505402.51554127998</v>
      </c>
      <c r="AV377" s="116">
        <f>-_xll.DBRW(pFact,$F$6,AV$3,AV$1,$F$1,$A377,"YTD")</f>
        <v>490132.75379410997</v>
      </c>
      <c r="AW377" s="116">
        <f>-_xll.DBRW(pFact,$F$6,AW$3,AW$1,$F$1,$A377,"YTD")</f>
        <v>495363.45683951001</v>
      </c>
      <c r="AX377" s="116">
        <f>-_xll.DBRW(pFact,$F$6,AX$3,AX$1,$F$1,$A377,"YTD")</f>
        <v>491090.23878340994</v>
      </c>
      <c r="AY377" s="116">
        <f>-_xll.DBRW(pFact,$F$6,AY$3,AY$1,$F$1,$A377,"YTD")</f>
        <v>200648.15027871999</v>
      </c>
      <c r="AZ377" s="116">
        <f>-_xll.DBRW(pFact,$F$6,AZ$3,AZ$1,$F$1,$A377,"YTD")</f>
        <v>51157.386670280044</v>
      </c>
      <c r="BA377" s="115"/>
      <c r="BB377" s="109">
        <f t="shared" si="402"/>
        <v>1535433.42058863</v>
      </c>
      <c r="BC377" s="109">
        <f t="shared" si="403"/>
        <v>1500429.8729940099</v>
      </c>
      <c r="BD377" s="109">
        <f t="shared" si="404"/>
        <v>1490898.7261748998</v>
      </c>
      <c r="BE377" s="109">
        <f t="shared" si="405"/>
        <v>742895.77573240991</v>
      </c>
      <c r="BF377" s="118">
        <f t="shared" si="406"/>
        <v>5269657.7954899492</v>
      </c>
      <c r="BG377" s="110"/>
      <c r="BH377" s="110"/>
      <c r="BI377" s="110"/>
      <c r="BJ377" s="110"/>
      <c r="BK377" s="110"/>
      <c r="BL377" s="110"/>
      <c r="BM377" s="110"/>
      <c r="BN377" s="110"/>
      <c r="BO377" s="110"/>
      <c r="BP377" s="115"/>
      <c r="BQ377" s="110"/>
      <c r="BR377" s="110"/>
      <c r="BS377" s="110"/>
      <c r="BT377" s="110"/>
      <c r="BU377" s="110"/>
      <c r="BV377" s="115"/>
      <c r="BW377" s="110"/>
      <c r="BX377" s="110"/>
      <c r="BY377" s="110"/>
      <c r="BZ377" s="110"/>
      <c r="CA377" s="110"/>
      <c r="CB377" s="110"/>
      <c r="CC377" s="110"/>
      <c r="CD377" s="110"/>
      <c r="CI377"/>
    </row>
    <row r="378" spans="1:87" x14ac:dyDescent="0.3">
      <c r="A378" s="17" t="s">
        <v>492</v>
      </c>
      <c r="B378" s="23" t="str">
        <f t="shared" si="407"/>
        <v>Wings</v>
      </c>
      <c r="C378" s="59"/>
      <c r="E378" s="17">
        <v>371</v>
      </c>
      <c r="F378" t="s">
        <v>493</v>
      </c>
      <c r="G378" s="115">
        <f>-_xll.DBRW(pFact,$F$6,G$3,G$1,$F$1,$A378,"YTD")</f>
        <v>1480912.8250025199</v>
      </c>
      <c r="H378" s="115">
        <f>-_xll.DBRW(pFact,$F$6,H$3,H$1,$F$1,$A378,"YTD")</f>
        <v>1674234.3078620299</v>
      </c>
      <c r="I378" s="115">
        <f>-_xll.DBRW(pFact,$F$6,I$3,I$1,$F$1,$A378,"YTD")</f>
        <v>1304274.0464775199</v>
      </c>
      <c r="J378" s="115"/>
      <c r="K378" s="113">
        <f>-_xll.DBRW(pFact,$F$6,K$3,K$1,$F$1,$A378,"YTD")</f>
        <v>1341289.0735059401</v>
      </c>
      <c r="L378" s="115"/>
      <c r="M378" s="115">
        <f>-_xll.DBRW(pFact,$F$6,M$3,M$1,$F$1,$A378,"YTD")</f>
        <v>1533308.0141454297</v>
      </c>
      <c r="N378" s="115"/>
      <c r="O378" s="115"/>
      <c r="P378" s="115">
        <f t="shared" si="408"/>
        <v>1341289.0735059401</v>
      </c>
      <c r="Q378" s="115"/>
      <c r="R378" s="115">
        <f t="shared" si="409"/>
        <v>1533308.0141454297</v>
      </c>
      <c r="S378" s="115"/>
      <c r="T378" s="115"/>
      <c r="U378" s="115"/>
      <c r="V378" s="116">
        <f>-_xll.DBRW(pFact,$F$6,V$3,V$1,$F$1,$A378,"YTD")</f>
        <v>1304274.0464775199</v>
      </c>
      <c r="W378" s="116">
        <f>-_xll.DBRW(pFact,$F$6,W$3,W$1,$F$1,$A378,"YTD")</f>
        <v>1341289.0735059401</v>
      </c>
      <c r="X378" s="116">
        <f>-_xll.DBRW(pFact,$F$6,X$3,X$1,$F$1,$A378,"YTD")</f>
        <v>0</v>
      </c>
      <c r="Y378" s="116">
        <f>-_xll.DBRW(pFact,$F$6,Y$3,Y$1,$F$1,$A378,"YTD")</f>
        <v>0</v>
      </c>
      <c r="Z378" s="116">
        <f>-_xll.DBRW(pFact,$F$6,Z$3,Z$1,$F$1,$A378,"YTD")</f>
        <v>0</v>
      </c>
      <c r="AA378" s="116">
        <f>-_xll.DBRW(pFact,$F$6,AA$3,AA$1,$F$1,$A378,"YTD")</f>
        <v>0</v>
      </c>
      <c r="AB378" s="116">
        <f>-_xll.DBRW(pFact,$F$6,AB$3,AB$1,$F$1,$A378,"YTD")</f>
        <v>0</v>
      </c>
      <c r="AC378" s="116">
        <f>-_xll.DBRW(pFact,$F$6,AC$3,AC$1,$F$1,$A378,"YTD")</f>
        <v>0</v>
      </c>
      <c r="AD378" s="116">
        <f>-_xll.DBRW(pFact,$F$6,AD$3,AD$1,$F$1,$A378,"YTD")</f>
        <v>0</v>
      </c>
      <c r="AE378" s="116">
        <f>-_xll.DBRW(pFact,$F$6,AE$3,AE$1,$F$1,$A378,"YTD")</f>
        <v>0</v>
      </c>
      <c r="AF378" s="116">
        <f>-_xll.DBRW(pFact,$F$6,AF$3,AF$1,$F$1,$A378,"YTD")</f>
        <v>0</v>
      </c>
      <c r="AG378" s="116">
        <f>-_xll.DBRW(pFact,$F$6,AG$3,AG$1,$F$1,$A378,"YTD")</f>
        <v>0</v>
      </c>
      <c r="AH378" s="115"/>
      <c r="AI378" s="115"/>
      <c r="AJ378" s="115"/>
      <c r="AK378" s="115"/>
      <c r="AL378" s="115"/>
      <c r="AM378" s="115"/>
      <c r="AN378" s="115"/>
      <c r="AO378" s="116">
        <f>-_xll.DBRW(pFact,$F$6,AO$3,AO$1,$F$1,$A378,"YTD")</f>
        <v>1427531.4925948798</v>
      </c>
      <c r="AP378" s="116">
        <f>-_xll.DBRW(pFact,$F$6,AP$3,AP$1,$F$1,$A378,"YTD")</f>
        <v>1533308.0141454297</v>
      </c>
      <c r="AQ378" s="116">
        <f>-_xll.DBRW(pFact,$F$6,AQ$3,AQ$1,$F$1,$A378,"YTD")</f>
        <v>1724846.4800576498</v>
      </c>
      <c r="AR378" s="116">
        <f>-_xll.DBRW(pFact,$F$6,AR$3,AR$1,$F$1,$A378,"YTD")</f>
        <v>1835918.6925766601</v>
      </c>
      <c r="AS378" s="116">
        <f>-_xll.DBRW(pFact,$F$6,AS$3,AS$1,$F$1,$A378,"YTD")</f>
        <v>2083459.6155655896</v>
      </c>
      <c r="AT378" s="116">
        <f>-_xll.DBRW(pFact,$F$6,AT$3,AT$1,$F$1,$A378,"YTD")</f>
        <v>2224736.4955913499</v>
      </c>
      <c r="AU378" s="116">
        <f>-_xll.DBRW(pFact,$F$6,AU$3,AU$1,$F$1,$A378,"YTD")</f>
        <v>2389801.4724852797</v>
      </c>
      <c r="AV378" s="116">
        <f>-_xll.DBRW(pFact,$F$6,AV$3,AV$1,$F$1,$A378,"YTD")</f>
        <v>1931612.3721394702</v>
      </c>
      <c r="AW378" s="116">
        <f>-_xll.DBRW(pFact,$F$6,AW$3,AW$1,$F$1,$A378,"YTD")</f>
        <v>1537395.5370990199</v>
      </c>
      <c r="AX378" s="116">
        <f>-_xll.DBRW(pFact,$F$6,AX$3,AX$1,$F$1,$A378,"YTD")</f>
        <v>1496044.19607351</v>
      </c>
      <c r="AY378" s="116">
        <f>-_xll.DBRW(pFact,$F$6,AY$3,AY$1,$F$1,$A378,"YTD")</f>
        <v>1480912.8250025199</v>
      </c>
      <c r="AZ378" s="116">
        <f>-_xll.DBRW(pFact,$F$6,AZ$3,AZ$1,$F$1,$A378,"YTD")</f>
        <v>1674234.3078620299</v>
      </c>
      <c r="BA378" s="115"/>
      <c r="BB378" s="109">
        <f t="shared" si="402"/>
        <v>4685685.9867979586</v>
      </c>
      <c r="BC378" s="109">
        <f t="shared" si="403"/>
        <v>6144114.8037335994</v>
      </c>
      <c r="BD378" s="109">
        <f t="shared" si="404"/>
        <v>5858809.3817237699</v>
      </c>
      <c r="BE378" s="109">
        <f t="shared" si="405"/>
        <v>4651191.3289380595</v>
      </c>
      <c r="BF378" s="118">
        <f t="shared" si="406"/>
        <v>21339801.501193386</v>
      </c>
      <c r="BG378" s="110"/>
      <c r="BH378" s="110"/>
      <c r="BI378" s="110"/>
      <c r="BJ378" s="110"/>
      <c r="BK378" s="110"/>
      <c r="BL378" s="110"/>
      <c r="BM378" s="110"/>
      <c r="BN378" s="110"/>
      <c r="BO378" s="110"/>
      <c r="BP378" s="115"/>
      <c r="BQ378" s="110"/>
      <c r="BR378" s="110"/>
      <c r="BS378" s="110"/>
      <c r="BT378" s="110"/>
      <c r="BU378" s="110"/>
      <c r="BV378" s="115"/>
      <c r="BW378" s="110"/>
      <c r="BX378" s="110"/>
      <c r="BY378" s="110"/>
      <c r="BZ378" s="110"/>
      <c r="CA378" s="110"/>
      <c r="CB378" s="110"/>
      <c r="CC378" s="110"/>
      <c r="CD378" s="110"/>
      <c r="CI378"/>
    </row>
    <row r="379" spans="1:87" x14ac:dyDescent="0.3">
      <c r="A379" s="17" t="s">
        <v>494</v>
      </c>
      <c r="B379" s="23" t="str">
        <f t="shared" si="407"/>
        <v>Wings</v>
      </c>
      <c r="C379" s="59"/>
      <c r="E379" s="17">
        <v>372</v>
      </c>
      <c r="F379" t="s">
        <v>495</v>
      </c>
      <c r="G379" s="115">
        <f>-_xll.DBRW(pFact,$F$6,G$3,G$1,$F$1,$A379,"YTD")</f>
        <v>46872.835559760002</v>
      </c>
      <c r="H379" s="115">
        <f>-_xll.DBRW(pFact,$F$6,H$3,H$1,$F$1,$A379,"YTD")</f>
        <v>0</v>
      </c>
      <c r="I379" s="115">
        <f>-_xll.DBRW(pFact,$F$6,I$3,I$1,$F$1,$A379,"YTD")</f>
        <v>0</v>
      </c>
      <c r="J379" s="115"/>
      <c r="K379" s="113">
        <f>-_xll.DBRW(pFact,$F$6,K$3,K$1,$F$1,$A379,"YTD")</f>
        <v>0</v>
      </c>
      <c r="L379" s="115"/>
      <c r="M379" s="115">
        <f>-_xll.DBRW(pFact,$F$6,M$3,M$1,$F$1,$A379,"YTD")</f>
        <v>143828.49463900999</v>
      </c>
      <c r="N379" s="115"/>
      <c r="O379" s="115"/>
      <c r="P379" s="115">
        <f t="shared" si="408"/>
        <v>0</v>
      </c>
      <c r="Q379" s="115"/>
      <c r="R379" s="115">
        <f t="shared" si="409"/>
        <v>143828.49463900999</v>
      </c>
      <c r="S379" s="115"/>
      <c r="T379" s="115"/>
      <c r="U379" s="115"/>
      <c r="V379" s="116">
        <f>-_xll.DBRW(pFact,$F$6,V$3,V$1,$F$1,$A379,"YTD")</f>
        <v>0</v>
      </c>
      <c r="W379" s="116">
        <f>-_xll.DBRW(pFact,$F$6,W$3,W$1,$F$1,$A379,"YTD")</f>
        <v>0</v>
      </c>
      <c r="X379" s="116">
        <f>-_xll.DBRW(pFact,$F$6,X$3,X$1,$F$1,$A379,"YTD")</f>
        <v>0</v>
      </c>
      <c r="Y379" s="116">
        <f>-_xll.DBRW(pFact,$F$6,Y$3,Y$1,$F$1,$A379,"YTD")</f>
        <v>0</v>
      </c>
      <c r="Z379" s="116">
        <f>-_xll.DBRW(pFact,$F$6,Z$3,Z$1,$F$1,$A379,"YTD")</f>
        <v>0</v>
      </c>
      <c r="AA379" s="116">
        <f>-_xll.DBRW(pFact,$F$6,AA$3,AA$1,$F$1,$A379,"YTD")</f>
        <v>0</v>
      </c>
      <c r="AB379" s="116">
        <f>-_xll.DBRW(pFact,$F$6,AB$3,AB$1,$F$1,$A379,"YTD")</f>
        <v>0</v>
      </c>
      <c r="AC379" s="116">
        <f>-_xll.DBRW(pFact,$F$6,AC$3,AC$1,$F$1,$A379,"YTD")</f>
        <v>0</v>
      </c>
      <c r="AD379" s="116">
        <f>-_xll.DBRW(pFact,$F$6,AD$3,AD$1,$F$1,$A379,"YTD")</f>
        <v>0</v>
      </c>
      <c r="AE379" s="116">
        <f>-_xll.DBRW(pFact,$F$6,AE$3,AE$1,$F$1,$A379,"YTD")</f>
        <v>0</v>
      </c>
      <c r="AF379" s="116">
        <f>-_xll.DBRW(pFact,$F$6,AF$3,AF$1,$F$1,$A379,"YTD")</f>
        <v>0</v>
      </c>
      <c r="AG379" s="116">
        <f>-_xll.DBRW(pFact,$F$6,AG$3,AG$1,$F$1,$A379,"YTD")</f>
        <v>0</v>
      </c>
      <c r="AH379" s="115"/>
      <c r="AI379" s="115"/>
      <c r="AJ379" s="115"/>
      <c r="AK379" s="115"/>
      <c r="AL379" s="115"/>
      <c r="AM379" s="115"/>
      <c r="AN379" s="115"/>
      <c r="AO379" s="116">
        <f>-_xll.DBRW(pFact,$F$6,AO$3,AO$1,$F$1,$A379,"YTD")</f>
        <v>165430.61216024001</v>
      </c>
      <c r="AP379" s="116">
        <f>-_xll.DBRW(pFact,$F$6,AP$3,AP$1,$F$1,$A379,"YTD")</f>
        <v>143828.49463900999</v>
      </c>
      <c r="AQ379" s="116">
        <f>-_xll.DBRW(pFact,$F$6,AQ$3,AQ$1,$F$1,$A379,"YTD")</f>
        <v>130523.87557156</v>
      </c>
      <c r="AR379" s="116">
        <f>-_xll.DBRW(pFact,$F$6,AR$3,AR$1,$F$1,$A379,"YTD")</f>
        <v>133673.75295458999</v>
      </c>
      <c r="AS379" s="116">
        <f>-_xll.DBRW(pFact,$F$6,AS$3,AS$1,$F$1,$A379,"YTD")</f>
        <v>132042.53625881</v>
      </c>
      <c r="AT379" s="116">
        <f>-_xll.DBRW(pFact,$F$6,AT$3,AT$1,$F$1,$A379,"YTD")</f>
        <v>136698.97445893</v>
      </c>
      <c r="AU379" s="116">
        <f>-_xll.DBRW(pFact,$F$6,AU$3,AU$1,$F$1,$A379,"YTD")</f>
        <v>139647.21604058001</v>
      </c>
      <c r="AV379" s="116">
        <f>-_xll.DBRW(pFact,$F$6,AV$3,AV$1,$F$1,$A379,"YTD")</f>
        <v>134138.49099767001</v>
      </c>
      <c r="AW379" s="116">
        <f>-_xll.DBRW(pFact,$F$6,AW$3,AW$1,$F$1,$A379,"YTD")</f>
        <v>133374.70206455002</v>
      </c>
      <c r="AX379" s="116">
        <f>-_xll.DBRW(pFact,$F$6,AX$3,AX$1,$F$1,$A379,"YTD")</f>
        <v>131804.91473125</v>
      </c>
      <c r="AY379" s="116">
        <f>-_xll.DBRW(pFact,$F$6,AY$3,AY$1,$F$1,$A379,"YTD")</f>
        <v>46872.835559760002</v>
      </c>
      <c r="AZ379" s="116">
        <f>-_xll.DBRW(pFact,$F$6,AZ$3,AZ$1,$F$1,$A379,"YTD")</f>
        <v>0</v>
      </c>
      <c r="BA379" s="115"/>
      <c r="BB379" s="109">
        <f t="shared" si="402"/>
        <v>439782.98237081</v>
      </c>
      <c r="BC379" s="109">
        <f t="shared" si="403"/>
        <v>402415.26367232995</v>
      </c>
      <c r="BD379" s="109">
        <f t="shared" si="404"/>
        <v>407160.40910280007</v>
      </c>
      <c r="BE379" s="109">
        <f t="shared" si="405"/>
        <v>178677.75029101002</v>
      </c>
      <c r="BF379" s="118">
        <f t="shared" si="406"/>
        <v>1428036.4054369498</v>
      </c>
      <c r="BG379" s="110"/>
      <c r="BH379" s="110"/>
      <c r="BI379" s="110"/>
      <c r="BJ379" s="110"/>
      <c r="BK379" s="110"/>
      <c r="BL379" s="110"/>
      <c r="BM379" s="110"/>
      <c r="BN379" s="110"/>
      <c r="BO379" s="110"/>
      <c r="BP379" s="115"/>
      <c r="BQ379" s="110"/>
      <c r="BR379" s="110"/>
      <c r="BS379" s="110"/>
      <c r="BT379" s="110"/>
      <c r="BU379" s="110"/>
      <c r="BV379" s="115"/>
      <c r="BW379" s="110"/>
      <c r="BX379" s="110"/>
      <c r="BY379" s="110"/>
      <c r="BZ379" s="110"/>
      <c r="CA379" s="110"/>
      <c r="CB379" s="110"/>
      <c r="CC379" s="110"/>
      <c r="CD379" s="110"/>
      <c r="CI379"/>
    </row>
    <row r="380" spans="1:87" x14ac:dyDescent="0.3">
      <c r="A380" s="17" t="s">
        <v>496</v>
      </c>
      <c r="B380" s="23" t="str">
        <f t="shared" si="407"/>
        <v>Wings</v>
      </c>
      <c r="C380" s="59"/>
      <c r="E380" s="17">
        <v>373</v>
      </c>
      <c r="F380" t="s">
        <v>453</v>
      </c>
      <c r="G380" s="115">
        <f>-_xll.DBRW(pFact,$F$6,G$3,G$1,$F$1,$A380,"YTD")</f>
        <v>-47315.496689480002</v>
      </c>
      <c r="H380" s="115">
        <f>-_xll.DBRW(pFact,$F$6,H$3,H$1,$F$1,$A380,"YTD")</f>
        <v>10248.224188849999</v>
      </c>
      <c r="I380" s="115">
        <f>-_xll.DBRW(pFact,$F$6,I$3,I$1,$F$1,$A380,"YTD")</f>
        <v>10237.83935066</v>
      </c>
      <c r="J380" s="115"/>
      <c r="K380" s="113">
        <f>-_xll.DBRW(pFact,$F$6,K$3,K$1,$F$1,$A380,"YTD")</f>
        <v>-8254.9124218399975</v>
      </c>
      <c r="L380" s="115"/>
      <c r="M380" s="115">
        <f>-_xll.DBRW(pFact,$F$6,M$3,M$1,$F$1,$A380,"YTD")</f>
        <v>-34068.355847839994</v>
      </c>
      <c r="N380" s="115"/>
      <c r="O380" s="115"/>
      <c r="P380" s="115">
        <f t="shared" si="408"/>
        <v>-8254.9124218399975</v>
      </c>
      <c r="Q380" s="115"/>
      <c r="R380" s="115">
        <f t="shared" si="409"/>
        <v>-34068.355847839994</v>
      </c>
      <c r="S380" s="115"/>
      <c r="T380" s="115"/>
      <c r="U380" s="115"/>
      <c r="V380" s="116">
        <f>-_xll.DBRW(pFact,$F$6,V$3,V$1,$F$1,$A380,"YTD")</f>
        <v>10237.83935066</v>
      </c>
      <c r="W380" s="116">
        <f>-_xll.DBRW(pFact,$F$6,W$3,W$1,$F$1,$A380,"YTD")</f>
        <v>-8254.9124218399975</v>
      </c>
      <c r="X380" s="116">
        <f>-_xll.DBRW(pFact,$F$6,X$3,X$1,$F$1,$A380,"YTD")</f>
        <v>0</v>
      </c>
      <c r="Y380" s="116">
        <f>-_xll.DBRW(pFact,$F$6,Y$3,Y$1,$F$1,$A380,"YTD")</f>
        <v>0</v>
      </c>
      <c r="Z380" s="116">
        <f>-_xll.DBRW(pFact,$F$6,Z$3,Z$1,$F$1,$A380,"YTD")</f>
        <v>0</v>
      </c>
      <c r="AA380" s="116">
        <f>-_xll.DBRW(pFact,$F$6,AA$3,AA$1,$F$1,$A380,"YTD")</f>
        <v>0</v>
      </c>
      <c r="AB380" s="116">
        <f>-_xll.DBRW(pFact,$F$6,AB$3,AB$1,$F$1,$A380,"YTD")</f>
        <v>0</v>
      </c>
      <c r="AC380" s="116">
        <f>-_xll.DBRW(pFact,$F$6,AC$3,AC$1,$F$1,$A380,"YTD")</f>
        <v>0</v>
      </c>
      <c r="AD380" s="116">
        <f>-_xll.DBRW(pFact,$F$6,AD$3,AD$1,$F$1,$A380,"YTD")</f>
        <v>0</v>
      </c>
      <c r="AE380" s="116">
        <f>-_xll.DBRW(pFact,$F$6,AE$3,AE$1,$F$1,$A380,"YTD")</f>
        <v>0</v>
      </c>
      <c r="AF380" s="116">
        <f>-_xll.DBRW(pFact,$F$6,AF$3,AF$1,$F$1,$A380,"YTD")</f>
        <v>0</v>
      </c>
      <c r="AG380" s="116">
        <f>-_xll.DBRW(pFact,$F$6,AG$3,AG$1,$F$1,$A380,"YTD")</f>
        <v>0</v>
      </c>
      <c r="AH380" s="115"/>
      <c r="AI380" s="115"/>
      <c r="AJ380" s="115"/>
      <c r="AK380" s="115"/>
      <c r="AL380" s="115"/>
      <c r="AM380" s="115"/>
      <c r="AN380" s="115"/>
      <c r="AO380" s="116">
        <f>-_xll.DBRW(pFact,$F$6,AO$3,AO$1,$F$1,$A380,"YTD")</f>
        <v>-34681.628618659997</v>
      </c>
      <c r="AP380" s="116">
        <f>-_xll.DBRW(pFact,$F$6,AP$3,AP$1,$F$1,$A380,"YTD")</f>
        <v>-34068.355847839994</v>
      </c>
      <c r="AQ380" s="116">
        <f>-_xll.DBRW(pFact,$F$6,AQ$3,AQ$1,$F$1,$A380,"YTD")</f>
        <v>-34194.791619830001</v>
      </c>
      <c r="AR380" s="116">
        <f>-_xll.DBRW(pFact,$F$6,AR$3,AR$1,$F$1,$A380,"YTD")</f>
        <v>-33666.33167616</v>
      </c>
      <c r="AS380" s="116">
        <f>-_xll.DBRW(pFact,$F$6,AS$3,AS$1,$F$1,$A380,"YTD")</f>
        <v>-33639.566224679998</v>
      </c>
      <c r="AT380" s="116">
        <f>-_xll.DBRW(pFact,$F$6,AT$3,AT$1,$F$1,$A380,"YTD")</f>
        <v>-33112.304013720001</v>
      </c>
      <c r="AU380" s="116">
        <f>-_xll.DBRW(pFact,$F$6,AU$3,AU$1,$F$1,$A380,"YTD")</f>
        <v>-32571.314543289998</v>
      </c>
      <c r="AV380" s="116">
        <f>-_xll.DBRW(pFact,$F$6,AV$3,AV$1,$F$1,$A380,"YTD")</f>
        <v>-33041.737886110001</v>
      </c>
      <c r="AW380" s="116">
        <f>-_xll.DBRW(pFact,$F$6,AW$3,AW$1,$F$1,$A380,"YTD")</f>
        <v>-33490.409793409999</v>
      </c>
      <c r="AX380" s="116">
        <f>-_xll.DBRW(pFact,$F$6,AX$3,AX$1,$F$1,$A380,"YTD")</f>
        <v>-47337.730296409994</v>
      </c>
      <c r="AY380" s="116">
        <f>-_xll.DBRW(pFact,$F$6,AY$3,AY$1,$F$1,$A380,"YTD")</f>
        <v>-47315.496689480002</v>
      </c>
      <c r="AZ380" s="116">
        <f>-_xll.DBRW(pFact,$F$6,AZ$3,AZ$1,$F$1,$A380,"YTD")</f>
        <v>10248.224188849999</v>
      </c>
      <c r="BA380" s="115"/>
      <c r="BB380" s="109">
        <f t="shared" si="402"/>
        <v>-102944.77608633001</v>
      </c>
      <c r="BC380" s="109">
        <f t="shared" si="403"/>
        <v>-100418.20191456001</v>
      </c>
      <c r="BD380" s="109">
        <f t="shared" si="404"/>
        <v>-99103.462222810005</v>
      </c>
      <c r="BE380" s="109">
        <f t="shared" si="405"/>
        <v>-84405.002797039997</v>
      </c>
      <c r="BF380" s="118">
        <f t="shared" si="406"/>
        <v>-386871.44302074</v>
      </c>
      <c r="BG380" s="110"/>
      <c r="BH380" s="110"/>
      <c r="BI380" s="110"/>
      <c r="BJ380" s="110"/>
      <c r="BK380" s="110"/>
      <c r="BL380" s="110"/>
      <c r="BM380" s="110"/>
      <c r="BN380" s="110"/>
      <c r="BO380" s="110"/>
      <c r="BP380" s="115"/>
      <c r="BQ380" s="110"/>
      <c r="BR380" s="110"/>
      <c r="BS380" s="110"/>
      <c r="BT380" s="110"/>
      <c r="BU380" s="110"/>
      <c r="BV380" s="115"/>
      <c r="BW380" s="110"/>
      <c r="BX380" s="110"/>
      <c r="BY380" s="110"/>
      <c r="BZ380" s="110"/>
      <c r="CA380" s="110"/>
      <c r="CB380" s="110"/>
      <c r="CC380" s="110"/>
      <c r="CD380" s="110"/>
      <c r="CI380"/>
    </row>
    <row r="381" spans="1:87" x14ac:dyDescent="0.3">
      <c r="A381" s="17" t="s">
        <v>497</v>
      </c>
      <c r="B381" s="23" t="str">
        <f t="shared" si="407"/>
        <v>Wings</v>
      </c>
      <c r="C381" s="59"/>
      <c r="E381" s="17">
        <v>374</v>
      </c>
      <c r="F381" t="s">
        <v>498</v>
      </c>
      <c r="G381" s="115">
        <f>-_xll.DBRW(pFact,$F$6,G$3,G$1,$F$1,$A381,"YTD")</f>
        <v>0</v>
      </c>
      <c r="H381" s="115">
        <f>-_xll.DBRW(pFact,$F$6,H$3,H$1,$F$1,$A381,"YTD")</f>
        <v>0</v>
      </c>
      <c r="I381" s="115">
        <f>-_xll.DBRW(pFact,$F$6,I$3,I$1,$F$1,$A381,"YTD")</f>
        <v>0</v>
      </c>
      <c r="J381" s="115"/>
      <c r="K381" s="113">
        <f>-_xll.DBRW(pFact,$F$6,K$3,K$1,$F$1,$A381,"YTD")</f>
        <v>0</v>
      </c>
      <c r="L381" s="115"/>
      <c r="M381" s="115">
        <f>-_xll.DBRW(pFact,$F$6,M$3,M$1,$F$1,$A381,"YTD")</f>
        <v>0</v>
      </c>
      <c r="N381" s="115"/>
      <c r="O381" s="115"/>
      <c r="P381" s="115">
        <f t="shared" si="408"/>
        <v>0</v>
      </c>
      <c r="Q381" s="115"/>
      <c r="R381" s="115">
        <f t="shared" si="409"/>
        <v>0</v>
      </c>
      <c r="S381" s="115"/>
      <c r="T381" s="115"/>
      <c r="U381" s="115"/>
      <c r="V381" s="116">
        <f>-_xll.DBRW(pFact,$F$6,V$3,V$1,$F$1,$A381,"YTD")</f>
        <v>0</v>
      </c>
      <c r="W381" s="116">
        <f>-_xll.DBRW(pFact,$F$6,W$3,W$1,$F$1,$A381,"YTD")</f>
        <v>0</v>
      </c>
      <c r="X381" s="116">
        <f>-_xll.DBRW(pFact,$F$6,X$3,X$1,$F$1,$A381,"YTD")</f>
        <v>0</v>
      </c>
      <c r="Y381" s="116">
        <f>-_xll.DBRW(pFact,$F$6,Y$3,Y$1,$F$1,$A381,"YTD")</f>
        <v>0</v>
      </c>
      <c r="Z381" s="116">
        <f>-_xll.DBRW(pFact,$F$6,Z$3,Z$1,$F$1,$A381,"YTD")</f>
        <v>0</v>
      </c>
      <c r="AA381" s="116">
        <f>-_xll.DBRW(pFact,$F$6,AA$3,AA$1,$F$1,$A381,"YTD")</f>
        <v>0</v>
      </c>
      <c r="AB381" s="116">
        <f>-_xll.DBRW(pFact,$F$6,AB$3,AB$1,$F$1,$A381,"YTD")</f>
        <v>0</v>
      </c>
      <c r="AC381" s="116">
        <f>-_xll.DBRW(pFact,$F$6,AC$3,AC$1,$F$1,$A381,"YTD")</f>
        <v>0</v>
      </c>
      <c r="AD381" s="116">
        <f>-_xll.DBRW(pFact,$F$6,AD$3,AD$1,$F$1,$A381,"YTD")</f>
        <v>0</v>
      </c>
      <c r="AE381" s="116">
        <f>-_xll.DBRW(pFact,$F$6,AE$3,AE$1,$F$1,$A381,"YTD")</f>
        <v>0</v>
      </c>
      <c r="AF381" s="116">
        <f>-_xll.DBRW(pFact,$F$6,AF$3,AF$1,$F$1,$A381,"YTD")</f>
        <v>0</v>
      </c>
      <c r="AG381" s="116">
        <f>-_xll.DBRW(pFact,$F$6,AG$3,AG$1,$F$1,$A381,"YTD")</f>
        <v>0</v>
      </c>
      <c r="AH381" s="115"/>
      <c r="AI381" s="115"/>
      <c r="AJ381" s="115"/>
      <c r="AK381" s="115"/>
      <c r="AL381" s="115"/>
      <c r="AM381" s="115"/>
      <c r="AN381" s="115"/>
      <c r="AO381" s="116">
        <f>-_xll.DBRW(pFact,$F$6,AO$3,AO$1,$F$1,$A381,"YTD")</f>
        <v>0</v>
      </c>
      <c r="AP381" s="116">
        <f>-_xll.DBRW(pFact,$F$6,AP$3,AP$1,$F$1,$A381,"YTD")</f>
        <v>0</v>
      </c>
      <c r="AQ381" s="116">
        <f>-_xll.DBRW(pFact,$F$6,AQ$3,AQ$1,$F$1,$A381,"YTD")</f>
        <v>0</v>
      </c>
      <c r="AR381" s="116">
        <f>-_xll.DBRW(pFact,$F$6,AR$3,AR$1,$F$1,$A381,"YTD")</f>
        <v>0</v>
      </c>
      <c r="AS381" s="116">
        <f>-_xll.DBRW(pFact,$F$6,AS$3,AS$1,$F$1,$A381,"YTD")</f>
        <v>0</v>
      </c>
      <c r="AT381" s="116">
        <f>-_xll.DBRW(pFact,$F$6,AT$3,AT$1,$F$1,$A381,"YTD")</f>
        <v>0</v>
      </c>
      <c r="AU381" s="116">
        <f>-_xll.DBRW(pFact,$F$6,AU$3,AU$1,$F$1,$A381,"YTD")</f>
        <v>0</v>
      </c>
      <c r="AV381" s="116">
        <f>-_xll.DBRW(pFact,$F$6,AV$3,AV$1,$F$1,$A381,"YTD")</f>
        <v>0</v>
      </c>
      <c r="AW381" s="116">
        <f>-_xll.DBRW(pFact,$F$6,AW$3,AW$1,$F$1,$A381,"YTD")</f>
        <v>0</v>
      </c>
      <c r="AX381" s="116">
        <f>-_xll.DBRW(pFact,$F$6,AX$3,AX$1,$F$1,$A381,"YTD")</f>
        <v>0</v>
      </c>
      <c r="AY381" s="116">
        <f>-_xll.DBRW(pFact,$F$6,AY$3,AY$1,$F$1,$A381,"YTD")</f>
        <v>0</v>
      </c>
      <c r="AZ381" s="116">
        <f>-_xll.DBRW(pFact,$F$6,AZ$3,AZ$1,$F$1,$A381,"YTD")</f>
        <v>0</v>
      </c>
      <c r="BA381" s="115"/>
      <c r="BB381" s="109">
        <f t="shared" si="402"/>
        <v>0</v>
      </c>
      <c r="BC381" s="109">
        <f t="shared" si="403"/>
        <v>0</v>
      </c>
      <c r="BD381" s="109">
        <f t="shared" si="404"/>
        <v>0</v>
      </c>
      <c r="BE381" s="109">
        <f t="shared" si="405"/>
        <v>0</v>
      </c>
      <c r="BF381" s="118">
        <f t="shared" si="406"/>
        <v>0</v>
      </c>
      <c r="BG381" s="110"/>
      <c r="BH381" s="110"/>
      <c r="BI381" s="110"/>
      <c r="BJ381" s="110"/>
      <c r="BK381" s="110"/>
      <c r="BL381" s="110"/>
      <c r="BM381" s="110"/>
      <c r="BN381" s="110"/>
      <c r="BO381" s="110"/>
      <c r="BP381" s="115"/>
      <c r="BQ381" s="110"/>
      <c r="BR381" s="110"/>
      <c r="BS381" s="110"/>
      <c r="BT381" s="110"/>
      <c r="BU381" s="110"/>
      <c r="BV381" s="115"/>
      <c r="BW381" s="110"/>
      <c r="BX381" s="110"/>
      <c r="BY381" s="110"/>
      <c r="BZ381" s="110"/>
      <c r="CA381" s="110"/>
      <c r="CB381" s="110"/>
      <c r="CC381" s="110"/>
      <c r="CD381" s="110"/>
      <c r="CI381"/>
    </row>
    <row r="382" spans="1:87" x14ac:dyDescent="0.3">
      <c r="A382" s="17" t="s">
        <v>499</v>
      </c>
      <c r="B382" s="23" t="str">
        <f t="shared" si="407"/>
        <v>Wings</v>
      </c>
      <c r="C382" s="36"/>
      <c r="E382" s="17">
        <v>375</v>
      </c>
      <c r="F382" t="s">
        <v>500</v>
      </c>
      <c r="G382" s="115">
        <f>-_xll.DBRW(pFact,$F$6,G$3,G$1,$F$1,$A382,"YTD")</f>
        <v>1075816.5826796901</v>
      </c>
      <c r="H382" s="115">
        <f>-_xll.DBRW(pFact,$F$6,H$3,H$1,$F$1,$A382,"YTD")</f>
        <v>745614.12705176009</v>
      </c>
      <c r="I382" s="115">
        <f>-_xll.DBRW(pFact,$F$6,I$3,I$1,$F$1,$A382,"YTD")</f>
        <v>827801.76697383006</v>
      </c>
      <c r="J382" s="115"/>
      <c r="K382" s="113">
        <f>-_xll.DBRW(pFact,$F$6,K$3,K$1,$F$1,$A382,"YTD")</f>
        <v>914603.8461430301</v>
      </c>
      <c r="L382" s="115"/>
      <c r="M382" s="115">
        <f>-_xll.DBRW(pFact,$F$6,M$3,M$1,$F$1,$A382,"YTD")</f>
        <v>827704.36843812</v>
      </c>
      <c r="N382" s="115"/>
      <c r="O382" s="115"/>
      <c r="P382" s="115">
        <f t="shared" si="408"/>
        <v>914603.8461430301</v>
      </c>
      <c r="Q382" s="115"/>
      <c r="R382" s="115">
        <f t="shared" si="409"/>
        <v>827704.36843812</v>
      </c>
      <c r="S382" s="115"/>
      <c r="T382" s="115"/>
      <c r="U382" s="115"/>
      <c r="V382" s="116">
        <f>-_xll.DBRW(pFact,$F$6,V$3,V$1,$F$1,$A382,"YTD")</f>
        <v>827801.76697383006</v>
      </c>
      <c r="W382" s="116">
        <f>-_xll.DBRW(pFact,$F$6,W$3,W$1,$F$1,$A382,"YTD")</f>
        <v>914603.8461430301</v>
      </c>
      <c r="X382" s="116">
        <f>-_xll.DBRW(pFact,$F$6,X$3,X$1,$F$1,$A382,"YTD")</f>
        <v>0</v>
      </c>
      <c r="Y382" s="116">
        <f>-_xll.DBRW(pFact,$F$6,Y$3,Y$1,$F$1,$A382,"YTD")</f>
        <v>0</v>
      </c>
      <c r="Z382" s="116">
        <f>-_xll.DBRW(pFact,$F$6,Z$3,Z$1,$F$1,$A382,"YTD")</f>
        <v>0</v>
      </c>
      <c r="AA382" s="116">
        <f>-_xll.DBRW(pFact,$F$6,AA$3,AA$1,$F$1,$A382,"YTD")</f>
        <v>0</v>
      </c>
      <c r="AB382" s="116">
        <f>-_xll.DBRW(pFact,$F$6,AB$3,AB$1,$F$1,$A382,"YTD")</f>
        <v>0</v>
      </c>
      <c r="AC382" s="116">
        <f>-_xll.DBRW(pFact,$F$6,AC$3,AC$1,$F$1,$A382,"YTD")</f>
        <v>0</v>
      </c>
      <c r="AD382" s="116">
        <f>-_xll.DBRW(pFact,$F$6,AD$3,AD$1,$F$1,$A382,"YTD")</f>
        <v>0</v>
      </c>
      <c r="AE382" s="116">
        <f>-_xll.DBRW(pFact,$F$6,AE$3,AE$1,$F$1,$A382,"YTD")</f>
        <v>0</v>
      </c>
      <c r="AF382" s="116">
        <f>-_xll.DBRW(pFact,$F$6,AF$3,AF$1,$F$1,$A382,"YTD")</f>
        <v>0</v>
      </c>
      <c r="AG382" s="116">
        <f>-_xll.DBRW(pFact,$F$6,AG$3,AG$1,$F$1,$A382,"YTD")</f>
        <v>0</v>
      </c>
      <c r="AH382" s="115"/>
      <c r="AI382" s="115"/>
      <c r="AJ382" s="115"/>
      <c r="AK382" s="115"/>
      <c r="AL382" s="115"/>
      <c r="AM382" s="115"/>
      <c r="AN382" s="115"/>
      <c r="AO382" s="116">
        <f>-_xll.DBRW(pFact,$F$6,AO$3,AO$1,$F$1,$A382,"YTD")</f>
        <v>794084.63726164983</v>
      </c>
      <c r="AP382" s="116">
        <f>-_xll.DBRW(pFact,$F$6,AP$3,AP$1,$F$1,$A382,"YTD")</f>
        <v>827704.36843812</v>
      </c>
      <c r="AQ382" s="116">
        <f>-_xll.DBRW(pFact,$F$6,AQ$3,AQ$1,$F$1,$A382,"YTD")</f>
        <v>801704.83200122986</v>
      </c>
      <c r="AR382" s="116">
        <f>-_xll.DBRW(pFact,$F$6,AR$3,AR$1,$F$1,$A382,"YTD")</f>
        <v>1027273.9928300501</v>
      </c>
      <c r="AS382" s="116">
        <f>-_xll.DBRW(pFact,$F$6,AS$3,AS$1,$F$1,$A382,"YTD")</f>
        <v>1373439.57690481</v>
      </c>
      <c r="AT382" s="116">
        <f>-_xll.DBRW(pFact,$F$6,AT$3,AT$1,$F$1,$A382,"YTD")</f>
        <v>975717.03761747002</v>
      </c>
      <c r="AU382" s="116">
        <f>-_xll.DBRW(pFact,$F$6,AU$3,AU$1,$F$1,$A382,"YTD")</f>
        <v>942026.86910549994</v>
      </c>
      <c r="AV382" s="116">
        <f>-_xll.DBRW(pFact,$F$6,AV$3,AV$1,$F$1,$A382,"YTD")</f>
        <v>939352.26982724026</v>
      </c>
      <c r="AW382" s="116">
        <f>-_xll.DBRW(pFact,$F$6,AW$3,AW$1,$F$1,$A382,"YTD")</f>
        <v>881901.69664914976</v>
      </c>
      <c r="AX382" s="116">
        <f>-_xll.DBRW(pFact,$F$6,AX$3,AX$1,$F$1,$A382,"YTD")</f>
        <v>1116015.8691153501</v>
      </c>
      <c r="AY382" s="116">
        <f>-_xll.DBRW(pFact,$F$6,AY$3,AY$1,$F$1,$A382,"YTD")</f>
        <v>1075816.5826796901</v>
      </c>
      <c r="AZ382" s="116">
        <f>-_xll.DBRW(pFact,$F$6,AZ$3,AZ$1,$F$1,$A382,"YTD")</f>
        <v>745614.12705176009</v>
      </c>
      <c r="BA382" s="115"/>
      <c r="BB382" s="109">
        <f t="shared" si="402"/>
        <v>2423493.8377009998</v>
      </c>
      <c r="BC382" s="109">
        <f t="shared" si="403"/>
        <v>3376430.6073523303</v>
      </c>
      <c r="BD382" s="109">
        <f t="shared" si="404"/>
        <v>2763280.8355818903</v>
      </c>
      <c r="BE382" s="109">
        <f t="shared" si="405"/>
        <v>2937446.5788468001</v>
      </c>
      <c r="BF382" s="118">
        <f t="shared" si="406"/>
        <v>11500651.85948202</v>
      </c>
      <c r="BG382" s="110"/>
      <c r="BH382" s="110"/>
      <c r="BI382" s="110"/>
      <c r="BJ382" s="110"/>
      <c r="BK382" s="110"/>
      <c r="BL382" s="110"/>
      <c r="BM382" s="110"/>
      <c r="BN382" s="110"/>
      <c r="BO382" s="110"/>
      <c r="BP382" s="115"/>
      <c r="BQ382" s="110"/>
      <c r="BR382" s="110"/>
      <c r="BS382" s="110"/>
      <c r="BT382" s="110"/>
      <c r="BU382" s="110"/>
      <c r="BV382" s="115"/>
      <c r="BW382" s="110"/>
      <c r="BX382" s="110"/>
      <c r="BY382" s="110"/>
      <c r="BZ382" s="110"/>
      <c r="CA382" s="110"/>
      <c r="CB382" s="110"/>
      <c r="CC382" s="110"/>
      <c r="CD382" s="110"/>
      <c r="CI382"/>
    </row>
    <row r="383" spans="1:87" s="68" customFormat="1" outlineLevel="1" x14ac:dyDescent="0.3">
      <c r="A383" s="17" t="s">
        <v>501</v>
      </c>
      <c r="B383" s="23" t="str">
        <f t="shared" si="407"/>
        <v>Wings</v>
      </c>
      <c r="C383"/>
      <c r="D383" s="6"/>
      <c r="E383" s="17">
        <v>376</v>
      </c>
      <c r="F383" s="57" t="s">
        <v>502</v>
      </c>
      <c r="G383" s="173">
        <f>-_xll.DBRW(pFact,$F$6,G$3,G$1,$F$1,$A383,"YTD")</f>
        <v>859589.98065583</v>
      </c>
      <c r="H383" s="173">
        <f>-_xll.DBRW(pFact,$F$6,H$3,H$1,$F$1,$A383,"YTD")</f>
        <v>396689.60491196002</v>
      </c>
      <c r="I383" s="173">
        <f>-_xll.DBRW(pFact,$F$6,I$3,I$1,$F$1,$A383,"YTD")</f>
        <v>514261.80672646995</v>
      </c>
      <c r="J383" s="173"/>
      <c r="K383" s="157">
        <f>-_xll.DBRW(pFact,$F$6,K$3,K$1,$F$1,$A383,"YTD")</f>
        <v>602343.24510065001</v>
      </c>
      <c r="L383" s="173"/>
      <c r="M383" s="173">
        <f>-_xll.DBRW(pFact,$F$6,M$3,M$1,$F$1,$A383,"YTD")</f>
        <v>609441.12801478</v>
      </c>
      <c r="N383" s="173"/>
      <c r="O383" s="173"/>
      <c r="P383" s="173">
        <f t="shared" si="408"/>
        <v>602343.24510065001</v>
      </c>
      <c r="Q383" s="173"/>
      <c r="R383" s="173">
        <f t="shared" si="409"/>
        <v>609441.12801478</v>
      </c>
      <c r="S383" s="173"/>
      <c r="T383" s="173"/>
      <c r="U383" s="173"/>
      <c r="V383" s="159">
        <f>-_xll.DBRW(pFact,$F$6,V$3,V$1,$F$1,$A383,"YTD")</f>
        <v>514261.80672646995</v>
      </c>
      <c r="W383" s="159">
        <f>-_xll.DBRW(pFact,$F$6,W$3,W$1,$F$1,$A383,"YTD")</f>
        <v>602343.24510065001</v>
      </c>
      <c r="X383" s="159">
        <f>-_xll.DBRW(pFact,$F$6,X$3,X$1,$F$1,$A383,"YTD")</f>
        <v>0</v>
      </c>
      <c r="Y383" s="159">
        <f>-_xll.DBRW(pFact,$F$6,Y$3,Y$1,$F$1,$A383,"YTD")</f>
        <v>0</v>
      </c>
      <c r="Z383" s="159">
        <f>-_xll.DBRW(pFact,$F$6,Z$3,Z$1,$F$1,$A383,"YTD")</f>
        <v>0</v>
      </c>
      <c r="AA383" s="159">
        <f>-_xll.DBRW(pFact,$F$6,AA$3,AA$1,$F$1,$A383,"YTD")</f>
        <v>0</v>
      </c>
      <c r="AB383" s="159">
        <f>-_xll.DBRW(pFact,$F$6,AB$3,AB$1,$F$1,$A383,"YTD")</f>
        <v>0</v>
      </c>
      <c r="AC383" s="159">
        <f>-_xll.DBRW(pFact,$F$6,AC$3,AC$1,$F$1,$A383,"YTD")</f>
        <v>0</v>
      </c>
      <c r="AD383" s="159">
        <f>-_xll.DBRW(pFact,$F$6,AD$3,AD$1,$F$1,$A383,"YTD")</f>
        <v>0</v>
      </c>
      <c r="AE383" s="159">
        <f>-_xll.DBRW(pFact,$F$6,AE$3,AE$1,$F$1,$A383,"YTD")</f>
        <v>0</v>
      </c>
      <c r="AF383" s="159">
        <f>-_xll.DBRW(pFact,$F$6,AF$3,AF$1,$F$1,$A383,"YTD")</f>
        <v>0</v>
      </c>
      <c r="AG383" s="159">
        <f>-_xll.DBRW(pFact,$F$6,AG$3,AG$1,$F$1,$A383,"YTD")</f>
        <v>0</v>
      </c>
      <c r="AH383" s="173"/>
      <c r="AI383" s="173"/>
      <c r="AJ383" s="173"/>
      <c r="AK383" s="173"/>
      <c r="AL383" s="173"/>
      <c r="AM383" s="173"/>
      <c r="AN383" s="173"/>
      <c r="AO383" s="159">
        <f>-_xll.DBRW(pFact,$F$6,AO$3,AO$1,$F$1,$A383,"YTD")</f>
        <v>574147.69457924983</v>
      </c>
      <c r="AP383" s="159">
        <f>-_xll.DBRW(pFact,$F$6,AP$3,AP$1,$F$1,$A383,"YTD")</f>
        <v>609441.12801478</v>
      </c>
      <c r="AQ383" s="159">
        <f>-_xll.DBRW(pFact,$F$6,AQ$3,AQ$1,$F$1,$A383,"YTD")</f>
        <v>583259.69142789987</v>
      </c>
      <c r="AR383" s="159">
        <f>-_xll.DBRW(pFact,$F$6,AR$3,AR$1,$F$1,$A383,"YTD")</f>
        <v>808985.42069239006</v>
      </c>
      <c r="AS383" s="159">
        <f>-_xll.DBRW(pFact,$F$6,AS$3,AS$1,$F$1,$A383,"YTD")</f>
        <v>1155498.6707504701</v>
      </c>
      <c r="AT383" s="159">
        <f>-_xll.DBRW(pFact,$F$6,AT$3,AT$1,$F$1,$A383,"YTD")</f>
        <v>756801.82491358998</v>
      </c>
      <c r="AU383" s="159">
        <f>-_xll.DBRW(pFact,$F$6,AU$3,AU$1,$F$1,$A383,"YTD")</f>
        <v>723997.05684830993</v>
      </c>
      <c r="AV383" s="159">
        <f>-_xll.DBRW(pFact,$F$6,AV$3,AV$1,$F$1,$A383,"YTD")</f>
        <v>722408.01770425029</v>
      </c>
      <c r="AW383" s="159">
        <f>-_xll.DBRW(pFact,$F$6,AW$3,AW$1,$F$1,$A383,"YTD")</f>
        <v>664195.87295605976</v>
      </c>
      <c r="AX383" s="159">
        <f>-_xll.DBRW(pFact,$F$6,AX$3,AX$1,$F$1,$A383,"YTD")</f>
        <v>898239.71312489989</v>
      </c>
      <c r="AY383" s="159">
        <f>-_xll.DBRW(pFact,$F$6,AY$3,AY$1,$F$1,$A383,"YTD")</f>
        <v>859589.98065583</v>
      </c>
      <c r="AZ383" s="159">
        <f>-_xll.DBRW(pFact,$F$6,AZ$3,AZ$1,$F$1,$A383,"YTD")</f>
        <v>396689.60491196002</v>
      </c>
      <c r="BA383" s="173"/>
      <c r="BB383" s="119">
        <f t="shared" si="402"/>
        <v>1766848.5140219298</v>
      </c>
      <c r="BC383" s="119">
        <f t="shared" si="403"/>
        <v>2721285.9163564499</v>
      </c>
      <c r="BD383" s="119">
        <f t="shared" si="404"/>
        <v>2110600.9475086201</v>
      </c>
      <c r="BE383" s="119">
        <f t="shared" si="405"/>
        <v>2154519.2986926902</v>
      </c>
      <c r="BF383" s="166">
        <f t="shared" si="406"/>
        <v>8753254.6765796896</v>
      </c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73"/>
      <c r="BQ383" s="120"/>
      <c r="BR383" s="120"/>
      <c r="BS383" s="120"/>
      <c r="BT383" s="120"/>
      <c r="BU383" s="120"/>
      <c r="BV383" s="173"/>
      <c r="BW383" s="120"/>
      <c r="BX383" s="120"/>
      <c r="BY383" s="120"/>
      <c r="BZ383" s="120"/>
      <c r="CA383" s="120"/>
      <c r="CB383" s="120"/>
      <c r="CC383" s="120"/>
      <c r="CD383" s="120"/>
      <c r="CI383" s="72"/>
    </row>
    <row r="384" spans="1:87" s="68" customFormat="1" outlineLevel="1" x14ac:dyDescent="0.3">
      <c r="A384" s="17" t="s">
        <v>503</v>
      </c>
      <c r="B384" s="23" t="str">
        <f t="shared" si="407"/>
        <v>Wings</v>
      </c>
      <c r="C384"/>
      <c r="D384" s="6"/>
      <c r="E384" s="17">
        <v>377</v>
      </c>
      <c r="F384" s="57" t="s">
        <v>504</v>
      </c>
      <c r="G384" s="173">
        <f>-_xll.DBRW(pFact,$F$6,G$3,G$1,$F$1,$A384,"YTD")</f>
        <v>216226.60202386</v>
      </c>
      <c r="H384" s="173">
        <f>-_xll.DBRW(pFact,$F$6,H$3,H$1,$F$1,$A384,"YTD")</f>
        <v>210509.62213980002</v>
      </c>
      <c r="I384" s="173">
        <f>-_xll.DBRW(pFact,$F$6,I$3,I$1,$F$1,$A384,"YTD")</f>
        <v>210148.54024736001</v>
      </c>
      <c r="J384" s="173"/>
      <c r="K384" s="157">
        <f>-_xll.DBRW(pFact,$F$6,K$3,K$1,$F$1,$A384,"YTD")</f>
        <v>208869.18104238002</v>
      </c>
      <c r="L384" s="173"/>
      <c r="M384" s="173">
        <f>-_xll.DBRW(pFact,$F$6,M$3,M$1,$F$1,$A384,"YTD")</f>
        <v>218263.24042334</v>
      </c>
      <c r="N384" s="173"/>
      <c r="O384" s="173"/>
      <c r="P384" s="173">
        <f t="shared" si="408"/>
        <v>208869.18104238002</v>
      </c>
      <c r="Q384" s="173"/>
      <c r="R384" s="173">
        <f t="shared" si="409"/>
        <v>218263.24042334</v>
      </c>
      <c r="S384" s="173"/>
      <c r="T384" s="173"/>
      <c r="U384" s="173"/>
      <c r="V384" s="159">
        <f>-_xll.DBRW(pFact,$F$6,V$3,V$1,$F$1,$A384,"YTD")</f>
        <v>210148.54024736001</v>
      </c>
      <c r="W384" s="159">
        <f>-_xll.DBRW(pFact,$F$6,W$3,W$1,$F$1,$A384,"YTD")</f>
        <v>208869.18104238002</v>
      </c>
      <c r="X384" s="159">
        <f>-_xll.DBRW(pFact,$F$6,X$3,X$1,$F$1,$A384,"YTD")</f>
        <v>0</v>
      </c>
      <c r="Y384" s="159">
        <f>-_xll.DBRW(pFact,$F$6,Y$3,Y$1,$F$1,$A384,"YTD")</f>
        <v>0</v>
      </c>
      <c r="Z384" s="159">
        <f>-_xll.DBRW(pFact,$F$6,Z$3,Z$1,$F$1,$A384,"YTD")</f>
        <v>0</v>
      </c>
      <c r="AA384" s="159">
        <f>-_xll.DBRW(pFact,$F$6,AA$3,AA$1,$F$1,$A384,"YTD")</f>
        <v>0</v>
      </c>
      <c r="AB384" s="159">
        <f>-_xll.DBRW(pFact,$F$6,AB$3,AB$1,$F$1,$A384,"YTD")</f>
        <v>0</v>
      </c>
      <c r="AC384" s="159">
        <f>-_xll.DBRW(pFact,$F$6,AC$3,AC$1,$F$1,$A384,"YTD")</f>
        <v>0</v>
      </c>
      <c r="AD384" s="159">
        <f>-_xll.DBRW(pFact,$F$6,AD$3,AD$1,$F$1,$A384,"YTD")</f>
        <v>0</v>
      </c>
      <c r="AE384" s="159">
        <f>-_xll.DBRW(pFact,$F$6,AE$3,AE$1,$F$1,$A384,"YTD")</f>
        <v>0</v>
      </c>
      <c r="AF384" s="159">
        <f>-_xll.DBRW(pFact,$F$6,AF$3,AF$1,$F$1,$A384,"YTD")</f>
        <v>0</v>
      </c>
      <c r="AG384" s="159">
        <f>-_xll.DBRW(pFact,$F$6,AG$3,AG$1,$F$1,$A384,"YTD")</f>
        <v>0</v>
      </c>
      <c r="AH384" s="173"/>
      <c r="AI384" s="173"/>
      <c r="AJ384" s="173"/>
      <c r="AK384" s="173"/>
      <c r="AL384" s="173"/>
      <c r="AM384" s="173"/>
      <c r="AN384" s="173"/>
      <c r="AO384" s="159">
        <f>-_xll.DBRW(pFact,$F$6,AO$3,AO$1,$F$1,$A384,"YTD")</f>
        <v>219936.94268240003</v>
      </c>
      <c r="AP384" s="159">
        <f>-_xll.DBRW(pFact,$F$6,AP$3,AP$1,$F$1,$A384,"YTD")</f>
        <v>218263.24042334</v>
      </c>
      <c r="AQ384" s="159">
        <f>-_xll.DBRW(pFact,$F$6,AQ$3,AQ$1,$F$1,$A384,"YTD")</f>
        <v>218445.14057333002</v>
      </c>
      <c r="AR384" s="159">
        <f>-_xll.DBRW(pFact,$F$6,AR$3,AR$1,$F$1,$A384,"YTD")</f>
        <v>218288.57213766</v>
      </c>
      <c r="AS384" s="159">
        <f>-_xll.DBRW(pFact,$F$6,AS$3,AS$1,$F$1,$A384,"YTD")</f>
        <v>217940.90615434002</v>
      </c>
      <c r="AT384" s="159">
        <f>-_xll.DBRW(pFact,$F$6,AT$3,AT$1,$F$1,$A384,"YTD")</f>
        <v>218915.21270388001</v>
      </c>
      <c r="AU384" s="159">
        <f>-_xll.DBRW(pFact,$F$6,AU$3,AU$1,$F$1,$A384,"YTD")</f>
        <v>218029.81225719003</v>
      </c>
      <c r="AV384" s="159">
        <f>-_xll.DBRW(pFact,$F$6,AV$3,AV$1,$F$1,$A384,"YTD")</f>
        <v>216944.25212299003</v>
      </c>
      <c r="AW384" s="159">
        <f>-_xll.DBRW(pFact,$F$6,AW$3,AW$1,$F$1,$A384,"YTD")</f>
        <v>217705.82369309003</v>
      </c>
      <c r="AX384" s="159">
        <f>-_xll.DBRW(pFact,$F$6,AX$3,AX$1,$F$1,$A384,"YTD")</f>
        <v>217776.15599045</v>
      </c>
      <c r="AY384" s="159">
        <f>-_xll.DBRW(pFact,$F$6,AY$3,AY$1,$F$1,$A384,"YTD")</f>
        <v>216226.60202386</v>
      </c>
      <c r="AZ384" s="159">
        <f>-_xll.DBRW(pFact,$F$6,AZ$3,AZ$1,$F$1,$A384,"YTD")</f>
        <v>210509.62213980002</v>
      </c>
      <c r="BA384" s="173"/>
      <c r="BB384" s="119">
        <f t="shared" si="402"/>
        <v>656645.32367906999</v>
      </c>
      <c r="BC384" s="119">
        <f t="shared" si="403"/>
        <v>655144.69099588005</v>
      </c>
      <c r="BD384" s="119">
        <f t="shared" si="404"/>
        <v>652679.88807327009</v>
      </c>
      <c r="BE384" s="119">
        <f t="shared" si="405"/>
        <v>644512.38015411003</v>
      </c>
      <c r="BF384" s="166">
        <f t="shared" si="406"/>
        <v>2608982.2829023302</v>
      </c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73"/>
      <c r="BQ384" s="120"/>
      <c r="BR384" s="120"/>
      <c r="BS384" s="120"/>
      <c r="BT384" s="120"/>
      <c r="BU384" s="120"/>
      <c r="BV384" s="173"/>
      <c r="BW384" s="120"/>
      <c r="BX384" s="120"/>
      <c r="BY384" s="120"/>
      <c r="BZ384" s="120"/>
      <c r="CA384" s="120"/>
      <c r="CB384" s="120"/>
      <c r="CC384" s="120"/>
      <c r="CD384" s="120"/>
      <c r="CI384" s="72"/>
    </row>
    <row r="385" spans="1:87" s="68" customFormat="1" outlineLevel="1" x14ac:dyDescent="0.3">
      <c r="A385" s="17" t="s">
        <v>505</v>
      </c>
      <c r="B385" s="23" t="str">
        <f t="shared" si="407"/>
        <v>Wings</v>
      </c>
      <c r="C385"/>
      <c r="D385" s="6"/>
      <c r="E385" s="17">
        <v>378</v>
      </c>
      <c r="F385" s="57" t="s">
        <v>506</v>
      </c>
      <c r="G385" s="173">
        <f>-_xll.DBRW(pFact,$F$6,G$3,G$1,$F$1,$A385,"YTD")</f>
        <v>0</v>
      </c>
      <c r="H385" s="173">
        <f>-_xll.DBRW(pFact,$F$6,H$3,H$1,$F$1,$A385,"YTD")</f>
        <v>138414.90000000002</v>
      </c>
      <c r="I385" s="173">
        <f>-_xll.DBRW(pFact,$F$6,I$3,I$1,$F$1,$A385,"YTD")</f>
        <v>103391.42</v>
      </c>
      <c r="J385" s="173"/>
      <c r="K385" s="174">
        <f>-_xll.DBRW(pFact,$F$6,K$3,K$1,$F$1,$A385,"YTD")</f>
        <v>103391.42</v>
      </c>
      <c r="L385" s="173"/>
      <c r="M385" s="173">
        <f>-_xll.DBRW(pFact,$F$6,M$3,M$1,$F$1,$A385,"YTD")</f>
        <v>0</v>
      </c>
      <c r="N385" s="173"/>
      <c r="O385" s="173"/>
      <c r="P385" s="173">
        <f t="shared" si="408"/>
        <v>103391.42</v>
      </c>
      <c r="Q385" s="173"/>
      <c r="R385" s="173">
        <f t="shared" si="409"/>
        <v>0</v>
      </c>
      <c r="S385" s="173"/>
      <c r="T385" s="173"/>
      <c r="U385" s="173"/>
      <c r="V385" s="175">
        <f>-_xll.DBRW(pFact,$F$6,V$3,V$1,$F$1,$A385,"YTD")</f>
        <v>103391.42</v>
      </c>
      <c r="W385" s="175">
        <f>-_xll.DBRW(pFact,$F$6,W$3,W$1,$F$1,$A385,"YTD")</f>
        <v>103391.42</v>
      </c>
      <c r="X385" s="175">
        <f>-_xll.DBRW(pFact,$F$6,X$3,X$1,$F$1,$A385,"YTD")</f>
        <v>0</v>
      </c>
      <c r="Y385" s="175">
        <f>-_xll.DBRW(pFact,$F$6,Y$3,Y$1,$F$1,$A385,"YTD")</f>
        <v>0</v>
      </c>
      <c r="Z385" s="175">
        <f>-_xll.DBRW(pFact,$F$6,Z$3,Z$1,$F$1,$A385,"YTD")</f>
        <v>0</v>
      </c>
      <c r="AA385" s="175">
        <f>-_xll.DBRW(pFact,$F$6,AA$3,AA$1,$F$1,$A385,"YTD")</f>
        <v>0</v>
      </c>
      <c r="AB385" s="175">
        <f>-_xll.DBRW(pFact,$F$6,AB$3,AB$1,$F$1,$A385,"YTD")</f>
        <v>0</v>
      </c>
      <c r="AC385" s="175">
        <f>-_xll.DBRW(pFact,$F$6,AC$3,AC$1,$F$1,$A385,"YTD")</f>
        <v>0</v>
      </c>
      <c r="AD385" s="175">
        <f>-_xll.DBRW(pFact,$F$6,AD$3,AD$1,$F$1,$A385,"YTD")</f>
        <v>0</v>
      </c>
      <c r="AE385" s="175">
        <f>-_xll.DBRW(pFact,$F$6,AE$3,AE$1,$F$1,$A385,"YTD")</f>
        <v>0</v>
      </c>
      <c r="AF385" s="175">
        <f>-_xll.DBRW(pFact,$F$6,AF$3,AF$1,$F$1,$A385,"YTD")</f>
        <v>0</v>
      </c>
      <c r="AG385" s="175">
        <f>-_xll.DBRW(pFact,$F$6,AG$3,AG$1,$F$1,$A385,"YTD")</f>
        <v>0</v>
      </c>
      <c r="AH385" s="173"/>
      <c r="AI385" s="173"/>
      <c r="AJ385" s="173"/>
      <c r="AK385" s="173"/>
      <c r="AL385" s="173"/>
      <c r="AM385" s="173"/>
      <c r="AN385" s="173"/>
      <c r="AO385" s="175">
        <f>-_xll.DBRW(pFact,$F$6,AO$3,AO$1,$F$1,$A385,"YTD")</f>
        <v>0</v>
      </c>
      <c r="AP385" s="175">
        <f>-_xll.DBRW(pFact,$F$6,AP$3,AP$1,$F$1,$A385,"YTD")</f>
        <v>0</v>
      </c>
      <c r="AQ385" s="175">
        <f>-_xll.DBRW(pFact,$F$6,AQ$3,AQ$1,$F$1,$A385,"YTD")</f>
        <v>0</v>
      </c>
      <c r="AR385" s="175">
        <f>-_xll.DBRW(pFact,$F$6,AR$3,AR$1,$F$1,$A385,"YTD")</f>
        <v>0</v>
      </c>
      <c r="AS385" s="175">
        <f>-_xll.DBRW(pFact,$F$6,AS$3,AS$1,$F$1,$A385,"YTD")</f>
        <v>0</v>
      </c>
      <c r="AT385" s="175">
        <f>-_xll.DBRW(pFact,$F$6,AT$3,AT$1,$F$1,$A385,"YTD")</f>
        <v>0</v>
      </c>
      <c r="AU385" s="175">
        <f>-_xll.DBRW(pFact,$F$6,AU$3,AU$1,$F$1,$A385,"YTD")</f>
        <v>0</v>
      </c>
      <c r="AV385" s="175">
        <f>-_xll.DBRW(pFact,$F$6,AV$3,AV$1,$F$1,$A385,"YTD")</f>
        <v>0</v>
      </c>
      <c r="AW385" s="175">
        <f>-_xll.DBRW(pFact,$F$6,AW$3,AW$1,$F$1,$A385,"YTD")</f>
        <v>0</v>
      </c>
      <c r="AX385" s="175">
        <f>-_xll.DBRW(pFact,$F$6,AX$3,AX$1,$F$1,$A385,"YTD")</f>
        <v>0</v>
      </c>
      <c r="AY385" s="175">
        <f>-_xll.DBRW(pFact,$F$6,AY$3,AY$1,$F$1,$A385,"YTD")</f>
        <v>0</v>
      </c>
      <c r="AZ385" s="175">
        <f>-_xll.DBRW(pFact,$F$6,AZ$3,AZ$1,$F$1,$A385,"YTD")</f>
        <v>138414.90000000002</v>
      </c>
      <c r="BA385" s="173"/>
      <c r="BB385" s="119">
        <f t="shared" si="402"/>
        <v>0</v>
      </c>
      <c r="BC385" s="119">
        <f t="shared" si="403"/>
        <v>0</v>
      </c>
      <c r="BD385" s="119">
        <f t="shared" si="404"/>
        <v>0</v>
      </c>
      <c r="BE385" s="119">
        <f t="shared" si="405"/>
        <v>138414.90000000002</v>
      </c>
      <c r="BF385" s="166">
        <f t="shared" si="406"/>
        <v>138414.90000000002</v>
      </c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73"/>
      <c r="BQ385" s="120"/>
      <c r="BR385" s="120"/>
      <c r="BS385" s="120"/>
      <c r="BT385" s="120"/>
      <c r="BU385" s="120"/>
      <c r="BV385" s="173"/>
      <c r="BW385" s="120"/>
      <c r="BX385" s="120"/>
      <c r="BY385" s="120"/>
      <c r="BZ385" s="120"/>
      <c r="CA385" s="120"/>
      <c r="CB385" s="120"/>
      <c r="CC385" s="120"/>
      <c r="CD385" s="120"/>
      <c r="CI385" s="72"/>
    </row>
    <row r="386" spans="1:87" x14ac:dyDescent="0.3">
      <c r="A386" s="17" t="s">
        <v>404</v>
      </c>
      <c r="B386" s="23" t="str">
        <f t="shared" si="407"/>
        <v>Wings</v>
      </c>
      <c r="C386" s="36"/>
      <c r="E386" s="17">
        <v>379</v>
      </c>
      <c r="F386" s="38"/>
      <c r="G386" s="162">
        <f>((((((((((((G345+G349)+G350)+G351)+G352)+G353)+G374)+G377)+G378)+G379)+G380)+G381)+G382)</f>
        <v>9031979.0973875206</v>
      </c>
      <c r="H386" s="162">
        <f>((((((((((((H345+H349)+H350)+H351)+H352)+H353)+H374)+H377)+H378)+H379)+H380)+H381)+H382)</f>
        <v>9609975.0790770333</v>
      </c>
      <c r="I386" s="162">
        <f>((((((((((((I345+I349)+I350)+I351)+I352)+I353)+I374)+I377)+I378)+I379)+I380)+I381)+I382)</f>
        <v>8712998.3066701312</v>
      </c>
      <c r="J386" s="176"/>
      <c r="K386" s="161">
        <f>((((((((((((K345+K349)+K350)+K351)+K352)+K353)+K374)+K377)+K378)+K379)+K380)+K381)+K382)</f>
        <v>9741260.4758359287</v>
      </c>
      <c r="L386" s="162"/>
      <c r="M386" s="162">
        <f>((((((((((((M345+M349)+M350)+M351)+M352)+M353)+M374)+M377)+M378)+M379)+M380)+M381)+M382)</f>
        <v>10033402.050231274</v>
      </c>
      <c r="N386" s="162">
        <f>((((((((((((N345+N349)+N350)+N351)+N352)+N353)+N374)+N377)+N378)+N379)+N380)+N381)+N382)</f>
        <v>0</v>
      </c>
      <c r="O386" s="177"/>
      <c r="P386" s="162">
        <f t="shared" si="408"/>
        <v>9741260.4758359287</v>
      </c>
      <c r="Q386" s="162"/>
      <c r="R386" s="162">
        <f t="shared" si="409"/>
        <v>10033402.050231274</v>
      </c>
      <c r="S386" s="162"/>
      <c r="T386" s="177"/>
      <c r="U386" s="177"/>
      <c r="V386" s="162">
        <f t="shared" ref="V386:BF386" si="410">((((((((((((V345+V349)+V350)+V351)+V352)+V353)+V374)+V377)+V378)+V379)+V380)+V381)+V382)</f>
        <v>8712998.3066701312</v>
      </c>
      <c r="W386" s="162">
        <f t="shared" si="410"/>
        <v>9741260.4758359287</v>
      </c>
      <c r="X386" s="162">
        <f t="shared" si="410"/>
        <v>0</v>
      </c>
      <c r="Y386" s="162">
        <f t="shared" si="410"/>
        <v>0</v>
      </c>
      <c r="Z386" s="162">
        <f t="shared" si="410"/>
        <v>0</v>
      </c>
      <c r="AA386" s="162">
        <f t="shared" si="410"/>
        <v>0</v>
      </c>
      <c r="AB386" s="162">
        <f t="shared" si="410"/>
        <v>0</v>
      </c>
      <c r="AC386" s="162">
        <f t="shared" si="410"/>
        <v>0</v>
      </c>
      <c r="AD386" s="162">
        <f t="shared" si="410"/>
        <v>0</v>
      </c>
      <c r="AE386" s="162">
        <f t="shared" si="410"/>
        <v>0</v>
      </c>
      <c r="AF386" s="162">
        <f t="shared" si="410"/>
        <v>0</v>
      </c>
      <c r="AG386" s="162">
        <f t="shared" si="410"/>
        <v>0</v>
      </c>
      <c r="AH386" s="177"/>
      <c r="AI386" s="162"/>
      <c r="AJ386" s="162"/>
      <c r="AK386" s="162"/>
      <c r="AL386" s="162"/>
      <c r="AM386" s="162"/>
      <c r="AN386" s="177"/>
      <c r="AO386" s="162">
        <f t="shared" si="410"/>
        <v>9460730.7888995744</v>
      </c>
      <c r="AP386" s="162">
        <f t="shared" si="410"/>
        <v>10033402.050231274</v>
      </c>
      <c r="AQ386" s="162">
        <f t="shared" si="410"/>
        <v>10525935.656213874</v>
      </c>
      <c r="AR386" s="162">
        <f t="shared" si="410"/>
        <v>10967391.101483818</v>
      </c>
      <c r="AS386" s="162">
        <f t="shared" si="410"/>
        <v>11400433.42563916</v>
      </c>
      <c r="AT386" s="162">
        <f t="shared" si="410"/>
        <v>11318876.608195662</v>
      </c>
      <c r="AU386" s="162">
        <f t="shared" si="410"/>
        <v>12938286.891558237</v>
      </c>
      <c r="AV386" s="162">
        <f t="shared" si="410"/>
        <v>11086293.939972181</v>
      </c>
      <c r="AW386" s="162">
        <f t="shared" si="410"/>
        <v>10166642.599690566</v>
      </c>
      <c r="AX386" s="162">
        <f t="shared" si="410"/>
        <v>9490784.3634031285</v>
      </c>
      <c r="AY386" s="162">
        <f t="shared" si="410"/>
        <v>9031979.0973875206</v>
      </c>
      <c r="AZ386" s="162">
        <f t="shared" si="410"/>
        <v>9609975.0790770333</v>
      </c>
      <c r="BA386" s="177"/>
      <c r="BB386" s="162">
        <f t="shared" si="410"/>
        <v>30020068.495344725</v>
      </c>
      <c r="BC386" s="162">
        <f t="shared" si="410"/>
        <v>33686701.135318637</v>
      </c>
      <c r="BD386" s="162">
        <f t="shared" si="410"/>
        <v>34191223.431220986</v>
      </c>
      <c r="BE386" s="162">
        <f t="shared" si="410"/>
        <v>28132738.539867684</v>
      </c>
      <c r="BF386" s="161">
        <f t="shared" si="410"/>
        <v>126030731.60175203</v>
      </c>
      <c r="BG386" s="110"/>
      <c r="BH386" s="110"/>
      <c r="BI386" s="110"/>
      <c r="BJ386" s="110"/>
      <c r="BK386" s="110"/>
      <c r="BL386" s="110"/>
      <c r="BM386" s="110"/>
      <c r="BN386" s="110"/>
      <c r="BO386" s="110"/>
      <c r="BP386" s="115"/>
      <c r="BQ386" s="110"/>
      <c r="BR386" s="110"/>
      <c r="BS386" s="110"/>
      <c r="BT386" s="110"/>
      <c r="BU386" s="110"/>
      <c r="BV386" s="115"/>
      <c r="BW386" s="110"/>
      <c r="BX386" s="110"/>
      <c r="BY386" s="110"/>
      <c r="BZ386" s="110"/>
      <c r="CA386" s="110"/>
      <c r="CB386" s="110"/>
      <c r="CC386" s="110"/>
      <c r="CD386" s="110"/>
      <c r="CI386"/>
    </row>
    <row r="387" spans="1:87" x14ac:dyDescent="0.3">
      <c r="A387" s="17" t="s">
        <v>404</v>
      </c>
      <c r="B387" s="23" t="str">
        <f t="shared" si="407"/>
        <v>Wings</v>
      </c>
      <c r="C387"/>
      <c r="E387" s="17">
        <v>380</v>
      </c>
      <c r="F387" s="38"/>
      <c r="G387" s="115"/>
      <c r="H387" s="115"/>
      <c r="I387" s="115"/>
      <c r="J387" s="115"/>
      <c r="K387" s="178"/>
      <c r="L387" s="115"/>
      <c r="M387" s="115"/>
      <c r="N387" s="115"/>
      <c r="O387" s="115"/>
      <c r="P387" s="115">
        <f t="shared" si="408"/>
        <v>0</v>
      </c>
      <c r="Q387" s="115"/>
      <c r="R387" s="115">
        <f t="shared" si="409"/>
        <v>0</v>
      </c>
      <c r="S387" s="115"/>
      <c r="T387" s="115"/>
      <c r="U387" s="115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15"/>
      <c r="AI387" s="115"/>
      <c r="AJ387" s="115"/>
      <c r="AK387" s="115"/>
      <c r="AL387" s="115"/>
      <c r="AM387" s="115"/>
      <c r="AN387" s="115"/>
      <c r="AO387" s="179"/>
      <c r="AP387" s="179"/>
      <c r="AQ387" s="179"/>
      <c r="AR387" s="179"/>
      <c r="AS387" s="179"/>
      <c r="AT387" s="179"/>
      <c r="AU387" s="179"/>
      <c r="AV387" s="179"/>
      <c r="AW387" s="179"/>
      <c r="AX387" s="179"/>
      <c r="AY387" s="179"/>
      <c r="AZ387" s="179"/>
      <c r="BA387" s="115"/>
      <c r="BB387" s="179"/>
      <c r="BC387" s="179"/>
      <c r="BD387" s="179"/>
      <c r="BE387" s="179"/>
      <c r="BF387" s="178"/>
      <c r="BG387" s="110"/>
      <c r="BH387" s="110"/>
      <c r="BI387" s="110"/>
      <c r="BJ387" s="110"/>
      <c r="BK387" s="110"/>
      <c r="BL387" s="110"/>
      <c r="BM387" s="110"/>
      <c r="BN387" s="110"/>
      <c r="BO387" s="110"/>
      <c r="BP387" s="115"/>
      <c r="BQ387" s="110"/>
      <c r="BR387" s="110"/>
      <c r="BS387" s="110"/>
      <c r="BT387" s="110"/>
      <c r="BU387" s="110"/>
      <c r="BV387" s="115"/>
      <c r="BW387" s="110"/>
      <c r="BX387" s="110"/>
      <c r="BY387" s="110"/>
      <c r="BZ387" s="110"/>
      <c r="CA387" s="110"/>
      <c r="CB387" s="110"/>
      <c r="CC387" s="110"/>
      <c r="CD387" s="110"/>
      <c r="CI387"/>
    </row>
    <row r="388" spans="1:87" x14ac:dyDescent="0.3">
      <c r="A388" s="17" t="s">
        <v>404</v>
      </c>
      <c r="B388" s="23" t="str">
        <f t="shared" si="407"/>
        <v>Wings</v>
      </c>
      <c r="C388"/>
      <c r="E388" s="17">
        <v>381</v>
      </c>
      <c r="F388" s="62" t="s">
        <v>507</v>
      </c>
      <c r="G388" s="133">
        <f>(G340-G386)</f>
        <v>1203473.7943377327</v>
      </c>
      <c r="H388" s="133">
        <f>(H340-H386)</f>
        <v>2321201.7897862904</v>
      </c>
      <c r="I388" s="133">
        <f>(I340-I386)</f>
        <v>2456841.3160703462</v>
      </c>
      <c r="J388" s="133"/>
      <c r="K388" s="180">
        <f>(K340-K386)</f>
        <v>2378021.8806695044</v>
      </c>
      <c r="L388" s="133"/>
      <c r="M388" s="133">
        <f>(M340-M386)</f>
        <v>-1140314.8469275422</v>
      </c>
      <c r="N388" s="133"/>
      <c r="O388" s="133"/>
      <c r="P388" s="133">
        <f t="shared" si="408"/>
        <v>2378021.8806695044</v>
      </c>
      <c r="Q388" s="133"/>
      <c r="R388" s="133">
        <f t="shared" si="409"/>
        <v>-1140314.8469275422</v>
      </c>
      <c r="S388" s="133"/>
      <c r="T388" s="133"/>
      <c r="U388" s="133"/>
      <c r="V388" s="181">
        <f t="shared" ref="V388:AG388" si="411">(V340-V386)</f>
        <v>2456841.3160703462</v>
      </c>
      <c r="W388" s="181">
        <f t="shared" si="411"/>
        <v>2378021.8806695044</v>
      </c>
      <c r="X388" s="181">
        <f t="shared" si="411"/>
        <v>0</v>
      </c>
      <c r="Y388" s="181">
        <f t="shared" si="411"/>
        <v>0</v>
      </c>
      <c r="Z388" s="181">
        <f t="shared" si="411"/>
        <v>0</v>
      </c>
      <c r="AA388" s="181">
        <f t="shared" si="411"/>
        <v>0</v>
      </c>
      <c r="AB388" s="181">
        <f t="shared" si="411"/>
        <v>0</v>
      </c>
      <c r="AC388" s="181">
        <f t="shared" si="411"/>
        <v>0</v>
      </c>
      <c r="AD388" s="181">
        <f t="shared" si="411"/>
        <v>0</v>
      </c>
      <c r="AE388" s="181">
        <f t="shared" si="411"/>
        <v>0</v>
      </c>
      <c r="AF388" s="181">
        <f t="shared" si="411"/>
        <v>0</v>
      </c>
      <c r="AG388" s="181">
        <f t="shared" si="411"/>
        <v>0</v>
      </c>
      <c r="AH388" s="133"/>
      <c r="AI388" s="133"/>
      <c r="AJ388" s="133"/>
      <c r="AK388" s="133"/>
      <c r="AL388" s="133"/>
      <c r="AM388" s="133"/>
      <c r="AN388" s="133"/>
      <c r="AO388" s="181">
        <f t="shared" ref="AO388:AZ388" si="412">(AO340-AO386)</f>
        <v>-1320605.5101289218</v>
      </c>
      <c r="AP388" s="181">
        <f t="shared" si="412"/>
        <v>-1140314.8469275422</v>
      </c>
      <c r="AQ388" s="181">
        <f t="shared" si="412"/>
        <v>-1187390.7568792664</v>
      </c>
      <c r="AR388" s="181">
        <f t="shared" si="412"/>
        <v>-815703.15476745367</v>
      </c>
      <c r="AS388" s="181">
        <f t="shared" si="412"/>
        <v>-1096808.9044702612</v>
      </c>
      <c r="AT388" s="181">
        <f t="shared" si="412"/>
        <v>-730179.58797423914</v>
      </c>
      <c r="AU388" s="181">
        <f t="shared" si="412"/>
        <v>-444113.96190097369</v>
      </c>
      <c r="AV388" s="181">
        <f t="shared" si="412"/>
        <v>418624.75824962556</v>
      </c>
      <c r="AW388" s="181">
        <f t="shared" si="412"/>
        <v>1447982.2931402288</v>
      </c>
      <c r="AX388" s="181">
        <f t="shared" si="412"/>
        <v>1129917.47757365</v>
      </c>
      <c r="AY388" s="181">
        <f t="shared" si="412"/>
        <v>1203473.7943377327</v>
      </c>
      <c r="AZ388" s="181">
        <f t="shared" si="412"/>
        <v>2321201.7897862904</v>
      </c>
      <c r="BA388" s="133"/>
      <c r="BB388" s="181">
        <f>(BB340-BB386)</f>
        <v>-3648311.1139357351</v>
      </c>
      <c r="BC388" s="181">
        <f>(BC340-BC386)</f>
        <v>-2642691.6472119503</v>
      </c>
      <c r="BD388" s="181">
        <f>(BD340-BD386)</f>
        <v>1422493.0894888788</v>
      </c>
      <c r="BE388" s="181">
        <f>(BE340-BE386)</f>
        <v>4654593.0616976656</v>
      </c>
      <c r="BF388" s="180">
        <f>(BF340-BF386)</f>
        <v>-213916.60996113718</v>
      </c>
      <c r="BG388" s="110"/>
      <c r="BH388" s="110"/>
      <c r="BI388" s="110"/>
      <c r="BJ388" s="110"/>
      <c r="BK388" s="110"/>
      <c r="BL388" s="110"/>
      <c r="BM388" s="110"/>
      <c r="BN388" s="110"/>
      <c r="BO388" s="110"/>
      <c r="BP388" s="115"/>
      <c r="BQ388" s="110"/>
      <c r="BR388" s="110"/>
      <c r="BS388" s="110"/>
      <c r="BT388" s="110"/>
      <c r="BU388" s="110"/>
      <c r="BV388" s="115"/>
      <c r="BW388" s="110"/>
      <c r="BX388" s="110"/>
      <c r="BY388" s="110"/>
      <c r="BZ388" s="110"/>
      <c r="CA388" s="110"/>
      <c r="CB388" s="110"/>
      <c r="CC388" s="110"/>
      <c r="CD388" s="110"/>
      <c r="CI388"/>
    </row>
    <row r="389" spans="1:87" x14ac:dyDescent="0.3">
      <c r="A389" s="17" t="s">
        <v>404</v>
      </c>
      <c r="B389" s="23" t="str">
        <f t="shared" si="407"/>
        <v>Wings</v>
      </c>
      <c r="C389" s="36"/>
      <c r="E389" s="17">
        <v>382</v>
      </c>
      <c r="F389" s="41"/>
      <c r="G389" s="115"/>
      <c r="H389" s="115"/>
      <c r="I389" s="115"/>
      <c r="J389" s="115"/>
      <c r="K389" s="163"/>
      <c r="L389" s="115"/>
      <c r="M389" s="115"/>
      <c r="N389" s="115"/>
      <c r="O389" s="115"/>
      <c r="P389" s="115">
        <f t="shared" si="408"/>
        <v>0</v>
      </c>
      <c r="Q389" s="115"/>
      <c r="R389" s="115">
        <f t="shared" si="409"/>
        <v>0</v>
      </c>
      <c r="S389" s="115"/>
      <c r="T389" s="115"/>
      <c r="U389" s="11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15"/>
      <c r="AI389" s="115"/>
      <c r="AJ389" s="115"/>
      <c r="AK389" s="115"/>
      <c r="AL389" s="115"/>
      <c r="AM389" s="115"/>
      <c r="AN389" s="115"/>
      <c r="AO389" s="164"/>
      <c r="AP389" s="164"/>
      <c r="AQ389" s="164"/>
      <c r="AR389" s="164"/>
      <c r="AS389" s="164"/>
      <c r="AT389" s="164"/>
      <c r="AU389" s="164"/>
      <c r="AV389" s="164"/>
      <c r="AW389" s="164"/>
      <c r="AX389" s="164"/>
      <c r="AY389" s="164"/>
      <c r="AZ389" s="164"/>
      <c r="BA389" s="115"/>
      <c r="BB389" s="164"/>
      <c r="BC389" s="164"/>
      <c r="BD389" s="164"/>
      <c r="BE389" s="164"/>
      <c r="BF389" s="165"/>
      <c r="BG389" s="110"/>
      <c r="BH389" s="110"/>
      <c r="BI389" s="110"/>
      <c r="BJ389" s="110"/>
      <c r="BK389" s="110"/>
      <c r="BL389" s="110"/>
      <c r="BM389" s="110"/>
      <c r="BN389" s="110"/>
      <c r="BO389" s="110"/>
      <c r="BP389" s="115"/>
      <c r="BQ389" s="110"/>
      <c r="BR389" s="110"/>
      <c r="BS389" s="110"/>
      <c r="BT389" s="110"/>
      <c r="BU389" s="110"/>
      <c r="BV389" s="115"/>
      <c r="BW389" s="110"/>
      <c r="BX389" s="110"/>
      <c r="BY389" s="110"/>
      <c r="BZ389" s="110"/>
      <c r="CA389" s="110"/>
      <c r="CB389" s="110"/>
      <c r="CC389" s="110"/>
      <c r="CD389" s="110"/>
      <c r="CI389"/>
    </row>
    <row r="390" spans="1:87" x14ac:dyDescent="0.3">
      <c r="A390" s="17"/>
      <c r="B390" s="23" t="str">
        <f t="shared" si="407"/>
        <v>Wings</v>
      </c>
      <c r="C390" s="36"/>
      <c r="E390" s="17">
        <v>383</v>
      </c>
      <c r="F390" s="55" t="s">
        <v>508</v>
      </c>
      <c r="G390" s="115"/>
      <c r="H390" s="115"/>
      <c r="I390" s="115"/>
      <c r="J390" s="115"/>
      <c r="K390" s="163"/>
      <c r="L390" s="115"/>
      <c r="M390" s="115"/>
      <c r="N390" s="115"/>
      <c r="O390" s="115"/>
      <c r="P390" s="115">
        <f t="shared" si="408"/>
        <v>0</v>
      </c>
      <c r="Q390" s="115"/>
      <c r="R390" s="115">
        <f t="shared" si="409"/>
        <v>0</v>
      </c>
      <c r="S390" s="115"/>
      <c r="T390" s="115"/>
      <c r="U390" s="11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15"/>
      <c r="AI390" s="115"/>
      <c r="AJ390" s="115"/>
      <c r="AK390" s="115"/>
      <c r="AL390" s="115"/>
      <c r="AM390" s="115"/>
      <c r="AN390" s="115"/>
      <c r="AO390" s="164"/>
      <c r="AP390" s="164"/>
      <c r="AQ390" s="164"/>
      <c r="AR390" s="164"/>
      <c r="AS390" s="164"/>
      <c r="AT390" s="164"/>
      <c r="AU390" s="164"/>
      <c r="AV390" s="164"/>
      <c r="AW390" s="164"/>
      <c r="AX390" s="164"/>
      <c r="AY390" s="164"/>
      <c r="AZ390" s="164"/>
      <c r="BA390" s="115"/>
      <c r="BB390" s="164"/>
      <c r="BC390" s="164"/>
      <c r="BD390" s="164"/>
      <c r="BE390" s="164"/>
      <c r="BF390" s="165"/>
      <c r="BG390" s="110"/>
      <c r="BH390" s="110"/>
      <c r="BI390" s="110"/>
      <c r="BJ390" s="110"/>
      <c r="BK390" s="110"/>
      <c r="BL390" s="110"/>
      <c r="BM390" s="110"/>
      <c r="BN390" s="110"/>
      <c r="BO390" s="110"/>
      <c r="BP390" s="115"/>
      <c r="BQ390" s="110"/>
      <c r="BR390" s="110"/>
      <c r="BS390" s="110"/>
      <c r="BT390" s="110"/>
      <c r="BU390" s="110"/>
      <c r="BV390" s="115"/>
      <c r="BW390" s="110"/>
      <c r="BX390" s="110"/>
      <c r="BY390" s="110"/>
      <c r="BZ390" s="110"/>
      <c r="CA390" s="110"/>
      <c r="CB390" s="110"/>
      <c r="CC390" s="110"/>
      <c r="CD390" s="110"/>
      <c r="CI390"/>
    </row>
    <row r="391" spans="1:87" x14ac:dyDescent="0.3">
      <c r="A391" s="17"/>
      <c r="B391" s="23" t="str">
        <f t="shared" si="407"/>
        <v>Wings</v>
      </c>
      <c r="C391" s="36"/>
      <c r="E391" s="17">
        <v>384</v>
      </c>
      <c r="F391" s="59" t="s">
        <v>509</v>
      </c>
      <c r="G391" s="115">
        <f>SUM(G392:G393)</f>
        <v>4179474.8949472895</v>
      </c>
      <c r="H391" s="115">
        <f>(H392+H393)</f>
        <v>3558108.728992681</v>
      </c>
      <c r="I391" s="115">
        <f>(I392+I393)</f>
        <v>3557172.1363878292</v>
      </c>
      <c r="J391" s="115"/>
      <c r="K391" s="167">
        <f>(K392+K393)</f>
        <v>3451893.1845244402</v>
      </c>
      <c r="L391" s="115"/>
      <c r="M391" s="115">
        <f>(M392+M393)</f>
        <v>4270882.65207728</v>
      </c>
      <c r="N391" s="115"/>
      <c r="O391" s="115"/>
      <c r="P391" s="115">
        <f t="shared" si="408"/>
        <v>3451893.1845244402</v>
      </c>
      <c r="Q391" s="115"/>
      <c r="R391" s="115">
        <f t="shared" si="409"/>
        <v>4270882.65207728</v>
      </c>
      <c r="S391" s="115"/>
      <c r="T391" s="115"/>
      <c r="U391" s="115"/>
      <c r="V391" s="168">
        <f t="shared" ref="V391:AG391" si="413">(V392+V393)</f>
        <v>3557172.1363878292</v>
      </c>
      <c r="W391" s="168">
        <f t="shared" si="413"/>
        <v>3451893.1845244402</v>
      </c>
      <c r="X391" s="168">
        <f t="shared" si="413"/>
        <v>0</v>
      </c>
      <c r="Y391" s="168">
        <f t="shared" si="413"/>
        <v>0</v>
      </c>
      <c r="Z391" s="168">
        <f t="shared" si="413"/>
        <v>0</v>
      </c>
      <c r="AA391" s="168">
        <f t="shared" si="413"/>
        <v>0</v>
      </c>
      <c r="AB391" s="168">
        <f t="shared" si="413"/>
        <v>0</v>
      </c>
      <c r="AC391" s="168">
        <f t="shared" si="413"/>
        <v>0</v>
      </c>
      <c r="AD391" s="168">
        <f t="shared" si="413"/>
        <v>0</v>
      </c>
      <c r="AE391" s="168">
        <f t="shared" si="413"/>
        <v>0</v>
      </c>
      <c r="AF391" s="168">
        <f t="shared" si="413"/>
        <v>0</v>
      </c>
      <c r="AG391" s="168">
        <f t="shared" si="413"/>
        <v>0</v>
      </c>
      <c r="AH391" s="115"/>
      <c r="AI391" s="115"/>
      <c r="AJ391" s="115"/>
      <c r="AK391" s="115"/>
      <c r="AL391" s="115"/>
      <c r="AM391" s="115"/>
      <c r="AN391" s="115"/>
      <c r="AO391" s="168">
        <f t="shared" ref="AO391:AZ391" si="414">(AO392+AO393)</f>
        <v>4107960.3581679203</v>
      </c>
      <c r="AP391" s="168">
        <f t="shared" si="414"/>
        <v>4270882.65207728</v>
      </c>
      <c r="AQ391" s="168">
        <f t="shared" si="414"/>
        <v>4267142.1393917501</v>
      </c>
      <c r="AR391" s="168">
        <f t="shared" si="414"/>
        <v>4410586.1788105899</v>
      </c>
      <c r="AS391" s="168">
        <f t="shared" si="414"/>
        <v>4346958.8075820599</v>
      </c>
      <c r="AT391" s="168">
        <f t="shared" si="414"/>
        <v>4485530.7568269204</v>
      </c>
      <c r="AU391" s="168">
        <f t="shared" si="414"/>
        <v>4605730.7048668992</v>
      </c>
      <c r="AV391" s="168">
        <f t="shared" si="414"/>
        <v>4481637.8634112403</v>
      </c>
      <c r="AW391" s="168">
        <f t="shared" si="414"/>
        <v>4350311.4009596501</v>
      </c>
      <c r="AX391" s="168">
        <f t="shared" si="414"/>
        <v>4288525.1544550098</v>
      </c>
      <c r="AY391" s="168">
        <f t="shared" si="414"/>
        <v>4179474.8949472895</v>
      </c>
      <c r="AZ391" s="168">
        <f t="shared" si="414"/>
        <v>3558108.728992681</v>
      </c>
      <c r="BA391" s="115"/>
      <c r="BB391" s="109">
        <f t="shared" ref="BB391:BB431" si="415">SUMIF(AO$7:AZ$7,BB$8,AO391:AZ391)</f>
        <v>12645985.14963695</v>
      </c>
      <c r="BC391" s="109">
        <f t="shared" ref="BC391:BC431" si="416">SUMIF(AO$7:AZ$7,BC$8,AO391:AZ391)</f>
        <v>13243075.743219571</v>
      </c>
      <c r="BD391" s="109">
        <f t="shared" ref="BD391:BD431" si="417">SUMIF(AO$7:AZ$7,BD$8,AO391:AZ391)</f>
        <v>13437679.96923779</v>
      </c>
      <c r="BE391" s="109">
        <f t="shared" ref="BE391:BE431" si="418">SUMIF(AO$7:AZ$7,BE$8,AO391:AZ391)</f>
        <v>12026108.778394982</v>
      </c>
      <c r="BF391" s="118">
        <f t="shared" ref="BF391:BF431" si="419">SUM(BB391:BE391)</f>
        <v>51352849.640489295</v>
      </c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5"/>
      <c r="BQ391" s="110"/>
      <c r="BR391" s="110"/>
      <c r="BS391" s="110"/>
      <c r="BT391" s="110"/>
      <c r="BU391" s="110"/>
      <c r="BV391" s="115"/>
      <c r="BW391" s="110"/>
      <c r="BX391" s="110"/>
      <c r="BY391" s="110"/>
      <c r="BZ391" s="110"/>
      <c r="CA391" s="110"/>
      <c r="CB391" s="110"/>
      <c r="CC391" s="110"/>
      <c r="CD391" s="110"/>
      <c r="CI391"/>
    </row>
    <row r="392" spans="1:87" s="68" customFormat="1" outlineLevel="1" x14ac:dyDescent="0.3">
      <c r="A392" s="17" t="s">
        <v>510</v>
      </c>
      <c r="B392" s="23" t="s">
        <v>511</v>
      </c>
      <c r="C392"/>
      <c r="D392" s="6"/>
      <c r="E392" s="17">
        <v>385</v>
      </c>
      <c r="F392" s="57" t="s">
        <v>512</v>
      </c>
      <c r="G392" s="173">
        <f>-_xll.DBRW(pFact,$F$6,G$3,G$1,$F$1,$A392,"YTD")</f>
        <v>3160481.6902035894</v>
      </c>
      <c r="H392" s="173">
        <f>-_xll.DBRW(pFact,$F$6,H$3,H$1,$F$1,$A392,"YTD")</f>
        <v>2769342.015638811</v>
      </c>
      <c r="I392" s="173">
        <f>-_xll.DBRW(pFact,$F$6,I$3,I$1,$F$1,$A392,"YTD")</f>
        <v>2769197.8915423891</v>
      </c>
      <c r="J392" s="173"/>
      <c r="K392" s="157">
        <f>-_xll.DBRW(pFact,$F$6,K$3,K$1,$F$1,$A392,"YTD")</f>
        <v>2663070.1570026199</v>
      </c>
      <c r="L392" s="173"/>
      <c r="M392" s="173">
        <f>-_xll.DBRW(pFact,$F$6,M$3,M$1,$F$1,$A392,"YTD")</f>
        <v>3188942.6787708402</v>
      </c>
      <c r="N392" s="173"/>
      <c r="O392" s="173"/>
      <c r="P392" s="173">
        <f t="shared" si="408"/>
        <v>2663070.1570026199</v>
      </c>
      <c r="Q392" s="173"/>
      <c r="R392" s="173">
        <f t="shared" si="409"/>
        <v>3188942.6787708402</v>
      </c>
      <c r="S392" s="173"/>
      <c r="T392" s="173"/>
      <c r="U392" s="173"/>
      <c r="V392" s="159">
        <f>-_xll.DBRW(pFact,$F$6,V$3,V$1,$F$1,$A392,"YTD")</f>
        <v>2769197.8915423891</v>
      </c>
      <c r="W392" s="159">
        <f>-_xll.DBRW(pFact,$F$6,W$3,W$1,$F$1,$A392,"YTD")</f>
        <v>2663070.1570026199</v>
      </c>
      <c r="X392" s="159">
        <f>-_xll.DBRW(pFact,$F$6,X$3,X$1,$F$1,$A392,"YTD")</f>
        <v>0</v>
      </c>
      <c r="Y392" s="159">
        <f>-_xll.DBRW(pFact,$F$6,Y$3,Y$1,$F$1,$A392,"YTD")</f>
        <v>0</v>
      </c>
      <c r="Z392" s="159">
        <f>-_xll.DBRW(pFact,$F$6,Z$3,Z$1,$F$1,$A392,"YTD")</f>
        <v>0</v>
      </c>
      <c r="AA392" s="159">
        <f>-_xll.DBRW(pFact,$F$6,AA$3,AA$1,$F$1,$A392,"YTD")</f>
        <v>0</v>
      </c>
      <c r="AB392" s="159">
        <f>-_xll.DBRW(pFact,$F$6,AB$3,AB$1,$F$1,$A392,"YTD")</f>
        <v>0</v>
      </c>
      <c r="AC392" s="159">
        <f>-_xll.DBRW(pFact,$F$6,AC$3,AC$1,$F$1,$A392,"YTD")</f>
        <v>0</v>
      </c>
      <c r="AD392" s="159">
        <f>-_xll.DBRW(pFact,$F$6,AD$3,AD$1,$F$1,$A392,"YTD")</f>
        <v>0</v>
      </c>
      <c r="AE392" s="159">
        <f>-_xll.DBRW(pFact,$F$6,AE$3,AE$1,$F$1,$A392,"YTD")</f>
        <v>0</v>
      </c>
      <c r="AF392" s="159">
        <f>-_xll.DBRW(pFact,$F$6,AF$3,AF$1,$F$1,$A392,"YTD")</f>
        <v>0</v>
      </c>
      <c r="AG392" s="159">
        <f>-_xll.DBRW(pFact,$F$6,AG$3,AG$1,$F$1,$A392,"YTD")</f>
        <v>0</v>
      </c>
      <c r="AH392" s="173"/>
      <c r="AI392" s="173"/>
      <c r="AJ392" s="173"/>
      <c r="AK392" s="173"/>
      <c r="AL392" s="173"/>
      <c r="AM392" s="173"/>
      <c r="AN392" s="173"/>
      <c r="AO392" s="159">
        <f>-_xll.DBRW(pFact,$F$6,AO$3,AO$1,$F$1,$A392,"YTD")</f>
        <v>3038104.05740296</v>
      </c>
      <c r="AP392" s="159">
        <f>-_xll.DBRW(pFact,$F$6,AP$3,AP$1,$F$1,$A392,"YTD")</f>
        <v>3188942.6787708402</v>
      </c>
      <c r="AQ392" s="159">
        <f>-_xll.DBRW(pFact,$F$6,AQ$3,AQ$1,$F$1,$A392,"YTD")</f>
        <v>3182593.5021570497</v>
      </c>
      <c r="AR392" s="159">
        <f>-_xll.DBRW(pFact,$F$6,AR$3,AR$1,$F$1,$A392,"YTD")</f>
        <v>3313970.8944292096</v>
      </c>
      <c r="AS392" s="159">
        <f>-_xll.DBRW(pFact,$F$6,AS$3,AS$1,$F$1,$A392,"YTD")</f>
        <v>3282927.8671689397</v>
      </c>
      <c r="AT392" s="159">
        <f>-_xll.DBRW(pFact,$F$6,AT$3,AT$1,$F$1,$A392,"YTD")</f>
        <v>3408632.7470728699</v>
      </c>
      <c r="AU392" s="159">
        <f>-_xll.DBRW(pFact,$F$6,AU$3,AU$1,$F$1,$A392,"YTD")</f>
        <v>3551503.5790645396</v>
      </c>
      <c r="AV392" s="159">
        <f>-_xll.DBRW(pFact,$F$6,AV$3,AV$1,$F$1,$A392,"YTD")</f>
        <v>3432130.7799588297</v>
      </c>
      <c r="AW392" s="159">
        <f>-_xll.DBRW(pFact,$F$6,AW$3,AW$1,$F$1,$A392,"YTD")</f>
        <v>3294495.7979090498</v>
      </c>
      <c r="AX392" s="159">
        <f>-_xll.DBRW(pFact,$F$6,AX$3,AX$1,$F$1,$A392,"YTD")</f>
        <v>3267615.9299611598</v>
      </c>
      <c r="AY392" s="159">
        <f>-_xll.DBRW(pFact,$F$6,AY$3,AY$1,$F$1,$A392,"YTD")</f>
        <v>3160481.6902035894</v>
      </c>
      <c r="AZ392" s="159">
        <f>-_xll.DBRW(pFact,$F$6,AZ$3,AZ$1,$F$1,$A392,"YTD")</f>
        <v>2769342.015638811</v>
      </c>
      <c r="BA392" s="173"/>
      <c r="BB392" s="119">
        <f t="shared" si="415"/>
        <v>9409640.2383308504</v>
      </c>
      <c r="BC392" s="119">
        <f t="shared" si="416"/>
        <v>10005531.508671019</v>
      </c>
      <c r="BD392" s="119">
        <f t="shared" si="417"/>
        <v>10278130.156932419</v>
      </c>
      <c r="BE392" s="119">
        <f t="shared" si="418"/>
        <v>9197439.6358035598</v>
      </c>
      <c r="BF392" s="166">
        <f t="shared" si="419"/>
        <v>38890741.53973785</v>
      </c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73"/>
      <c r="BQ392" s="120"/>
      <c r="BR392" s="120"/>
      <c r="BS392" s="120"/>
      <c r="BT392" s="120"/>
      <c r="BU392" s="120"/>
      <c r="BV392" s="173"/>
      <c r="BW392" s="120"/>
      <c r="BX392" s="120"/>
      <c r="BY392" s="120"/>
      <c r="BZ392" s="120"/>
      <c r="CA392" s="120"/>
      <c r="CB392" s="120"/>
      <c r="CC392" s="120"/>
      <c r="CD392" s="120"/>
      <c r="CI392" s="72"/>
    </row>
    <row r="393" spans="1:87" s="68" customFormat="1" outlineLevel="1" x14ac:dyDescent="0.3">
      <c r="A393" s="17" t="s">
        <v>558</v>
      </c>
      <c r="B393" s="23"/>
      <c r="C393"/>
      <c r="D393" s="6"/>
      <c r="E393" s="17">
        <v>386</v>
      </c>
      <c r="F393" s="57" t="s">
        <v>513</v>
      </c>
      <c r="G393" s="173">
        <f>-_xll.DBRW(pFact,$F$6,G$3,G$1,$F$1,$A393,"YTD")</f>
        <v>1018993.2047437</v>
      </c>
      <c r="H393" s="173">
        <f>-_xll.DBRW(pFact,$F$6,H$3,H$1,$F$1,$A393,"YTD")</f>
        <v>788766.71335386997</v>
      </c>
      <c r="I393" s="173">
        <f>-_xll.DBRW(pFact,$F$6,I$3,I$1,$F$1,$A393,"YTD")</f>
        <v>787974.24484544003</v>
      </c>
      <c r="J393" s="173"/>
      <c r="K393" s="157">
        <f>-_xll.DBRW(pFact,$F$6,K$3,K$1,$F$1,$A393,"YTD")</f>
        <v>788823.02752182004</v>
      </c>
      <c r="L393" s="173"/>
      <c r="M393" s="173">
        <f>-_xll.DBRW(pFact,$F$6,M$3,M$1,$F$1,$A393,"YTD")</f>
        <v>1081939.97330644</v>
      </c>
      <c r="N393" s="173"/>
      <c r="O393" s="173"/>
      <c r="P393" s="173">
        <f t="shared" si="408"/>
        <v>788823.02752182004</v>
      </c>
      <c r="Q393" s="173"/>
      <c r="R393" s="173">
        <f t="shared" si="409"/>
        <v>1081939.97330644</v>
      </c>
      <c r="S393" s="173"/>
      <c r="T393" s="173"/>
      <c r="U393" s="173"/>
      <c r="V393" s="159">
        <f>-_xll.DBRW(pFact,$F$6,V$3,V$1,$F$1,$A393,"YTD")</f>
        <v>787974.24484544003</v>
      </c>
      <c r="W393" s="159">
        <f>-_xll.DBRW(pFact,$F$6,W$3,W$1,$F$1,$A393,"YTD")</f>
        <v>788823.02752182004</v>
      </c>
      <c r="X393" s="159">
        <f>-_xll.DBRW(pFact,$F$6,X$3,X$1,$F$1,$A393,"YTD")</f>
        <v>0</v>
      </c>
      <c r="Y393" s="159">
        <f>-_xll.DBRW(pFact,$F$6,Y$3,Y$1,$F$1,$A393,"YTD")</f>
        <v>0</v>
      </c>
      <c r="Z393" s="159">
        <f>-_xll.DBRW(pFact,$F$6,Z$3,Z$1,$F$1,$A393,"YTD")</f>
        <v>0</v>
      </c>
      <c r="AA393" s="159">
        <f>-_xll.DBRW(pFact,$F$6,AA$3,AA$1,$F$1,$A393,"YTD")</f>
        <v>0</v>
      </c>
      <c r="AB393" s="159">
        <f>-_xll.DBRW(pFact,$F$6,AB$3,AB$1,$F$1,$A393,"YTD")</f>
        <v>0</v>
      </c>
      <c r="AC393" s="159">
        <f>-_xll.DBRW(pFact,$F$6,AC$3,AC$1,$F$1,$A393,"YTD")</f>
        <v>0</v>
      </c>
      <c r="AD393" s="159">
        <f>-_xll.DBRW(pFact,$F$6,AD$3,AD$1,$F$1,$A393,"YTD")</f>
        <v>0</v>
      </c>
      <c r="AE393" s="159">
        <f>-_xll.DBRW(pFact,$F$6,AE$3,AE$1,$F$1,$A393,"YTD")</f>
        <v>0</v>
      </c>
      <c r="AF393" s="159">
        <f>-_xll.DBRW(pFact,$F$6,AF$3,AF$1,$F$1,$A393,"YTD")</f>
        <v>0</v>
      </c>
      <c r="AG393" s="159">
        <f>-_xll.DBRW(pFact,$F$6,AG$3,AG$1,$F$1,$A393,"YTD")</f>
        <v>0</v>
      </c>
      <c r="AH393" s="173"/>
      <c r="AI393" s="173"/>
      <c r="AJ393" s="173"/>
      <c r="AK393" s="173"/>
      <c r="AL393" s="173"/>
      <c r="AM393" s="173"/>
      <c r="AN393" s="173"/>
      <c r="AO393" s="159">
        <f>-_xll.DBRW(pFact,$F$6,AO$3,AO$1,$F$1,$A393,"YTD")</f>
        <v>1069856.30076496</v>
      </c>
      <c r="AP393" s="159">
        <f>-_xll.DBRW(pFact,$F$6,AP$3,AP$1,$F$1,$A393,"YTD")</f>
        <v>1081939.97330644</v>
      </c>
      <c r="AQ393" s="159">
        <f>-_xll.DBRW(pFact,$F$6,AQ$3,AQ$1,$F$1,$A393,"YTD")</f>
        <v>1084548.6372347001</v>
      </c>
      <c r="AR393" s="159">
        <f>-_xll.DBRW(pFact,$F$6,AR$3,AR$1,$F$1,$A393,"YTD")</f>
        <v>1096615.2843813801</v>
      </c>
      <c r="AS393" s="159">
        <f>-_xll.DBRW(pFact,$F$6,AS$3,AS$1,$F$1,$A393,"YTD")</f>
        <v>1064030.94041312</v>
      </c>
      <c r="AT393" s="159">
        <f>-_xll.DBRW(pFact,$F$6,AT$3,AT$1,$F$1,$A393,"YTD")</f>
        <v>1076898.0097540501</v>
      </c>
      <c r="AU393" s="159">
        <f>-_xll.DBRW(pFact,$F$6,AU$3,AU$1,$F$1,$A393,"YTD")</f>
        <v>1054227.12580236</v>
      </c>
      <c r="AV393" s="159">
        <f>-_xll.DBRW(pFact,$F$6,AV$3,AV$1,$F$1,$A393,"YTD")</f>
        <v>1049507.0834524101</v>
      </c>
      <c r="AW393" s="159">
        <f>-_xll.DBRW(pFact,$F$6,AW$3,AW$1,$F$1,$A393,"YTD")</f>
        <v>1055815.6030506</v>
      </c>
      <c r="AX393" s="159">
        <f>-_xll.DBRW(pFact,$F$6,AX$3,AX$1,$F$1,$A393,"YTD")</f>
        <v>1020909.22449385</v>
      </c>
      <c r="AY393" s="159">
        <f>-_xll.DBRW(pFact,$F$6,AY$3,AY$1,$F$1,$A393,"YTD")</f>
        <v>1018993.2047437</v>
      </c>
      <c r="AZ393" s="159">
        <f>-_xll.DBRW(pFact,$F$6,AZ$3,AZ$1,$F$1,$A393,"YTD")</f>
        <v>788766.71335386997</v>
      </c>
      <c r="BA393" s="173"/>
      <c r="BB393" s="119">
        <f t="shared" si="415"/>
        <v>3236344.9113061</v>
      </c>
      <c r="BC393" s="119">
        <f t="shared" si="416"/>
        <v>3237544.2345485501</v>
      </c>
      <c r="BD393" s="119">
        <f t="shared" si="417"/>
        <v>3159549.8123053703</v>
      </c>
      <c r="BE393" s="119">
        <f t="shared" si="418"/>
        <v>2828669.1425914201</v>
      </c>
      <c r="BF393" s="166">
        <f t="shared" si="419"/>
        <v>12462108.100751441</v>
      </c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73"/>
      <c r="BQ393" s="120"/>
      <c r="BR393" s="120"/>
      <c r="BS393" s="120"/>
      <c r="BT393" s="120"/>
      <c r="BU393" s="120"/>
      <c r="BV393" s="173"/>
      <c r="BW393" s="120"/>
      <c r="BX393" s="120"/>
      <c r="BY393" s="120"/>
      <c r="BZ393" s="120"/>
      <c r="CA393" s="120"/>
      <c r="CB393" s="120"/>
      <c r="CC393" s="120"/>
      <c r="CD393" s="120"/>
      <c r="CI393" s="72"/>
    </row>
    <row r="394" spans="1:87" x14ac:dyDescent="0.3">
      <c r="A394" s="17" t="s">
        <v>556</v>
      </c>
      <c r="B394" s="23" t="str">
        <f>$F$6</f>
        <v>Wings</v>
      </c>
      <c r="C394" s="59"/>
      <c r="E394" s="17">
        <v>387</v>
      </c>
      <c r="F394" s="59" t="s">
        <v>514</v>
      </c>
      <c r="G394" s="115">
        <f>-_xll.DBRW(pFact,$F$6,G$3,G$1,$F$1,$A394,"YTD")</f>
        <v>3398.3416114399997</v>
      </c>
      <c r="H394" s="115">
        <f>-_xll.DBRW(pFact,$F$6,H$3,H$1,$F$1,$A394,"YTD")</f>
        <v>27595.792981749997</v>
      </c>
      <c r="I394" s="115">
        <f>-_xll.DBRW(pFact,$F$6,I$3,I$1,$F$1,$A394,"YTD")</f>
        <v>10239.153605269996</v>
      </c>
      <c r="J394" s="115"/>
      <c r="K394" s="113">
        <f>-_xll.DBRW(pFact,$F$6,K$3,K$1,$F$1,$A394,"YTD")</f>
        <v>-5280.6320572800032</v>
      </c>
      <c r="L394" s="115"/>
      <c r="M394" s="115">
        <f>-_xll.DBRW(pFact,$F$6,M$3,M$1,$F$1,$A394,"YTD")</f>
        <v>7079.4975103799961</v>
      </c>
      <c r="N394" s="115"/>
      <c r="O394" s="115"/>
      <c r="P394" s="115">
        <f t="shared" si="408"/>
        <v>-5280.6320572800032</v>
      </c>
      <c r="Q394" s="115"/>
      <c r="R394" s="115">
        <f t="shared" si="409"/>
        <v>7079.4975103799961</v>
      </c>
      <c r="S394" s="115"/>
      <c r="T394" s="115"/>
      <c r="U394" s="115"/>
      <c r="V394" s="116">
        <f>-_xll.DBRW(pFact,$F$6,V$3,V$1,$F$1,$A394,"YTD")</f>
        <v>10239.153605269996</v>
      </c>
      <c r="W394" s="116">
        <f>-_xll.DBRW(pFact,$F$6,W$3,W$1,$F$1,$A394,"YTD")</f>
        <v>-5280.6320572800032</v>
      </c>
      <c r="X394" s="116">
        <f>-_xll.DBRW(pFact,$F$6,X$3,X$1,$F$1,$A394,"YTD")</f>
        <v>0</v>
      </c>
      <c r="Y394" s="116">
        <f>-_xll.DBRW(pFact,$F$6,Y$3,Y$1,$F$1,$A394,"YTD")</f>
        <v>0</v>
      </c>
      <c r="Z394" s="116">
        <f>-_xll.DBRW(pFact,$F$6,Z$3,Z$1,$F$1,$A394,"YTD")</f>
        <v>0</v>
      </c>
      <c r="AA394" s="116">
        <f>-_xll.DBRW(pFact,$F$6,AA$3,AA$1,$F$1,$A394,"YTD")</f>
        <v>0</v>
      </c>
      <c r="AB394" s="116">
        <f>-_xll.DBRW(pFact,$F$6,AB$3,AB$1,$F$1,$A394,"YTD")</f>
        <v>0</v>
      </c>
      <c r="AC394" s="116">
        <f>-_xll.DBRW(pFact,$F$6,AC$3,AC$1,$F$1,$A394,"YTD")</f>
        <v>0</v>
      </c>
      <c r="AD394" s="116">
        <f>-_xll.DBRW(pFact,$F$6,AD$3,AD$1,$F$1,$A394,"YTD")</f>
        <v>0</v>
      </c>
      <c r="AE394" s="116">
        <f>-_xll.DBRW(pFact,$F$6,AE$3,AE$1,$F$1,$A394,"YTD")</f>
        <v>0</v>
      </c>
      <c r="AF394" s="116">
        <f>-_xll.DBRW(pFact,$F$6,AF$3,AF$1,$F$1,$A394,"YTD")</f>
        <v>0</v>
      </c>
      <c r="AG394" s="116">
        <f>-_xll.DBRW(pFact,$F$6,AG$3,AG$1,$F$1,$A394,"YTD")</f>
        <v>0</v>
      </c>
      <c r="AH394" s="115"/>
      <c r="AI394" s="115"/>
      <c r="AJ394" s="115"/>
      <c r="AK394" s="115"/>
      <c r="AL394" s="115"/>
      <c r="AM394" s="115"/>
      <c r="AN394" s="115"/>
      <c r="AO394" s="116">
        <f>-_xll.DBRW(pFact,$F$6,AO$3,AO$1,$F$1,$A394,"YTD")</f>
        <v>23655.533066599997</v>
      </c>
      <c r="AP394" s="116">
        <f>-_xll.DBRW(pFact,$F$6,AP$3,AP$1,$F$1,$A394,"YTD")</f>
        <v>7079.4975103799961</v>
      </c>
      <c r="AQ394" s="116">
        <f>-_xll.DBRW(pFact,$F$6,AQ$3,AQ$1,$F$1,$A394,"YTD")</f>
        <v>-8150.7301283400002</v>
      </c>
      <c r="AR394" s="116">
        <f>-_xll.DBRW(pFact,$F$6,AR$3,AR$1,$F$1,$A394,"YTD")</f>
        <v>-8336.6130419700021</v>
      </c>
      <c r="AS394" s="116">
        <f>-_xll.DBRW(pFact,$F$6,AS$3,AS$1,$F$1,$A394,"YTD")</f>
        <v>-9819.922342210004</v>
      </c>
      <c r="AT394" s="116">
        <f>-_xll.DBRW(pFact,$F$6,AT$3,AT$1,$F$1,$A394,"YTD")</f>
        <v>7998.6894273900007</v>
      </c>
      <c r="AU394" s="116">
        <f>-_xll.DBRW(pFact,$F$6,AU$3,AU$1,$F$1,$A394,"YTD")</f>
        <v>-6968.3508323900051</v>
      </c>
      <c r="AV394" s="116">
        <f>-_xll.DBRW(pFact,$F$6,AV$3,AV$1,$F$1,$A394,"YTD")</f>
        <v>-24893.232355940003</v>
      </c>
      <c r="AW394" s="116">
        <f>-_xll.DBRW(pFact,$F$6,AW$3,AW$1,$F$1,$A394,"YTD")</f>
        <v>4148.6090037199974</v>
      </c>
      <c r="AX394" s="116">
        <f>-_xll.DBRW(pFact,$F$6,AX$3,AX$1,$F$1,$A394,"YTD")</f>
        <v>-24718.543257400008</v>
      </c>
      <c r="AY394" s="116">
        <f>-_xll.DBRW(pFact,$F$6,AY$3,AY$1,$F$1,$A394,"YTD")</f>
        <v>3398.3416114399997</v>
      </c>
      <c r="AZ394" s="116">
        <f>-_xll.DBRW(pFact,$F$6,AZ$3,AZ$1,$F$1,$A394,"YTD")</f>
        <v>27595.792981749997</v>
      </c>
      <c r="BA394" s="115"/>
      <c r="BB394" s="109">
        <f t="shared" si="415"/>
        <v>22584.300448639991</v>
      </c>
      <c r="BC394" s="109">
        <f t="shared" si="416"/>
        <v>-10157.845956790006</v>
      </c>
      <c r="BD394" s="109">
        <f t="shared" si="417"/>
        <v>-27712.974184610011</v>
      </c>
      <c r="BE394" s="109">
        <f t="shared" si="418"/>
        <v>6275.5913357899881</v>
      </c>
      <c r="BF394" s="118">
        <f t="shared" si="419"/>
        <v>-9010.9283569700383</v>
      </c>
      <c r="BG394" s="110"/>
      <c r="BH394" s="110"/>
      <c r="BI394" s="110"/>
      <c r="BJ394" s="110"/>
      <c r="BK394" s="110"/>
      <c r="BL394" s="110"/>
      <c r="BM394" s="110"/>
      <c r="BN394" s="110"/>
      <c r="BO394" s="110"/>
      <c r="BP394" s="115"/>
      <c r="BQ394" s="110"/>
      <c r="BR394" s="110"/>
      <c r="BS394" s="110"/>
      <c r="BT394" s="110"/>
      <c r="BU394" s="110"/>
      <c r="BV394" s="115"/>
      <c r="BW394" s="110"/>
      <c r="BX394" s="110"/>
      <c r="BY394" s="110"/>
      <c r="BZ394" s="110"/>
      <c r="CA394" s="110"/>
      <c r="CB394" s="110"/>
      <c r="CC394" s="110"/>
      <c r="CD394" s="110"/>
      <c r="CI394"/>
    </row>
    <row r="395" spans="1:87" x14ac:dyDescent="0.3">
      <c r="A395" s="17" t="s">
        <v>557</v>
      </c>
      <c r="B395" s="23" t="str">
        <f>$F$6</f>
        <v>Wings</v>
      </c>
      <c r="C395" s="37"/>
      <c r="E395" s="17">
        <v>388</v>
      </c>
      <c r="F395" s="56" t="s">
        <v>369</v>
      </c>
      <c r="G395" s="172">
        <f>-_xll.DBRW(pFact,$F$6,G$3,G$1,$F$1,$A395,"YTD")</f>
        <v>-1.862645149230957E-9</v>
      </c>
      <c r="H395" s="172">
        <f>-_xll.DBRW(pFact,$F$6,H$3,H$1,$F$1,$A395,"YTD")</f>
        <v>-1.862645149230957E-9</v>
      </c>
      <c r="I395" s="172">
        <f>-_xll.DBRW(pFact,$F$6,I$3,I$1,$F$1,$A395,"YTD")</f>
        <v>1.3969838619232178E-9</v>
      </c>
      <c r="J395" s="171"/>
      <c r="K395" s="113">
        <f>-_xll.DBRW(pFact,$F$6,K$3,K$1,$F$1,$A395,"YTD")</f>
        <v>-3.7252902984619141E-9</v>
      </c>
      <c r="L395" s="172"/>
      <c r="M395" s="172">
        <f>-_xll.DBRW(pFact,$F$6,M$3,M$1,$F$1,$A395,"YTD")</f>
        <v>1.862645149230957E-9</v>
      </c>
      <c r="N395" s="172"/>
      <c r="O395" s="172"/>
      <c r="P395" s="172">
        <f t="shared" si="408"/>
        <v>-3.7252902984619141E-9</v>
      </c>
      <c r="Q395" s="172"/>
      <c r="R395" s="172">
        <f t="shared" si="409"/>
        <v>1.862645149230957E-9</v>
      </c>
      <c r="S395" s="172"/>
      <c r="T395" s="172"/>
      <c r="U395" s="172"/>
      <c r="V395" s="116">
        <f>-_xll.DBRW(pFact,$F$6,V$3,V$1,$F$1,$A395,"YTD")</f>
        <v>1.3969838619232178E-9</v>
      </c>
      <c r="W395" s="116">
        <f>-_xll.DBRW(pFact,$F$6,W$3,W$1,$F$1,$A395,"YTD")</f>
        <v>-3.7252902984619141E-9</v>
      </c>
      <c r="X395" s="116">
        <f>-_xll.DBRW(pFact,$F$6,X$3,X$1,$F$1,$A395,"YTD")</f>
        <v>0</v>
      </c>
      <c r="Y395" s="116">
        <f>-_xll.DBRW(pFact,$F$6,Y$3,Y$1,$F$1,$A395,"YTD")</f>
        <v>0</v>
      </c>
      <c r="Z395" s="116">
        <f>-_xll.DBRW(pFact,$F$6,Z$3,Z$1,$F$1,$A395,"YTD")</f>
        <v>0</v>
      </c>
      <c r="AA395" s="116">
        <f>-_xll.DBRW(pFact,$F$6,AA$3,AA$1,$F$1,$A395,"YTD")</f>
        <v>0</v>
      </c>
      <c r="AB395" s="116">
        <f>-_xll.DBRW(pFact,$F$6,AB$3,AB$1,$F$1,$A395,"YTD")</f>
        <v>0</v>
      </c>
      <c r="AC395" s="116">
        <f>-_xll.DBRW(pFact,$F$6,AC$3,AC$1,$F$1,$A395,"YTD")</f>
        <v>0</v>
      </c>
      <c r="AD395" s="116">
        <f>-_xll.DBRW(pFact,$F$6,AD$3,AD$1,$F$1,$A395,"YTD")</f>
        <v>0</v>
      </c>
      <c r="AE395" s="116">
        <f>-_xll.DBRW(pFact,$F$6,AE$3,AE$1,$F$1,$A395,"YTD")</f>
        <v>0</v>
      </c>
      <c r="AF395" s="116">
        <f>-_xll.DBRW(pFact,$F$6,AF$3,AF$1,$F$1,$A395,"YTD")</f>
        <v>0</v>
      </c>
      <c r="AG395" s="116">
        <f>-_xll.DBRW(pFact,$F$6,AG$3,AG$1,$F$1,$A395,"YTD")</f>
        <v>0</v>
      </c>
      <c r="AH395" s="172"/>
      <c r="AI395" s="172"/>
      <c r="AJ395" s="172"/>
      <c r="AK395" s="172"/>
      <c r="AL395" s="172"/>
      <c r="AM395" s="172"/>
      <c r="AN395" s="172"/>
      <c r="AO395" s="116">
        <f>-_xll.DBRW(pFact,$F$6,AO$3,AO$1,$F$1,$A395,"YTD")</f>
        <v>-1.862645149230957E-9</v>
      </c>
      <c r="AP395" s="116">
        <f>-_xll.DBRW(pFact,$F$6,AP$3,AP$1,$F$1,$A395,"YTD")</f>
        <v>1.862645149230957E-9</v>
      </c>
      <c r="AQ395" s="116">
        <f>-_xll.DBRW(pFact,$F$6,AQ$3,AQ$1,$F$1,$A395,"YTD")</f>
        <v>-1.862645149230957E-9</v>
      </c>
      <c r="AR395" s="116">
        <f>-_xll.DBRW(pFact,$F$6,AR$3,AR$1,$F$1,$A395,"YTD")</f>
        <v>0</v>
      </c>
      <c r="AS395" s="116">
        <f>-_xll.DBRW(pFact,$F$6,AS$3,AS$1,$F$1,$A395,"YTD")</f>
        <v>1.862645149230957E-9</v>
      </c>
      <c r="AT395" s="116">
        <f>-_xll.DBRW(pFact,$F$6,AT$3,AT$1,$F$1,$A395,"YTD")</f>
        <v>0</v>
      </c>
      <c r="AU395" s="116">
        <f>-_xll.DBRW(pFact,$F$6,AU$3,AU$1,$F$1,$A395,"YTD")</f>
        <v>1.862645149230957E-9</v>
      </c>
      <c r="AV395" s="116">
        <f>-_xll.DBRW(pFact,$F$6,AV$3,AV$1,$F$1,$A395,"YTD")</f>
        <v>1.862645149230957E-9</v>
      </c>
      <c r="AW395" s="116">
        <f>-_xll.DBRW(pFact,$F$6,AW$3,AW$1,$F$1,$A395,"YTD")</f>
        <v>1.862645149230957E-9</v>
      </c>
      <c r="AX395" s="116">
        <f>-_xll.DBRW(pFact,$F$6,AX$3,AX$1,$F$1,$A395,"YTD")</f>
        <v>-1.862645149230957E-9</v>
      </c>
      <c r="AY395" s="116">
        <f>-_xll.DBRW(pFact,$F$6,AY$3,AY$1,$F$1,$A395,"YTD")</f>
        <v>-1.862645149230957E-9</v>
      </c>
      <c r="AZ395" s="116">
        <f>-_xll.DBRW(pFact,$F$6,AZ$3,AZ$1,$F$1,$A395,"YTD")</f>
        <v>-1.862645149230957E-9</v>
      </c>
      <c r="BA395" s="172"/>
      <c r="BB395" s="109">
        <f t="shared" si="415"/>
        <v>-1.862645149230957E-9</v>
      </c>
      <c r="BC395" s="109">
        <f t="shared" si="416"/>
        <v>1.862645149230957E-9</v>
      </c>
      <c r="BD395" s="109">
        <f t="shared" si="417"/>
        <v>5.5879354476928711E-9</v>
      </c>
      <c r="BE395" s="109">
        <f t="shared" si="418"/>
        <v>-5.5879354476928711E-9</v>
      </c>
      <c r="BF395" s="118">
        <f t="shared" si="419"/>
        <v>0</v>
      </c>
      <c r="BG395" s="110"/>
      <c r="BH395" s="110"/>
      <c r="BI395" s="110"/>
      <c r="BJ395" s="110"/>
      <c r="BK395" s="110"/>
      <c r="BL395" s="110"/>
      <c r="BM395" s="110"/>
      <c r="BN395" s="110"/>
      <c r="BO395" s="110"/>
      <c r="BP395" s="115"/>
      <c r="BQ395" s="110"/>
      <c r="BR395" s="110"/>
      <c r="BS395" s="110"/>
      <c r="BT395" s="110"/>
      <c r="BU395" s="110"/>
      <c r="BV395" s="115"/>
      <c r="BW395" s="110"/>
      <c r="BX395" s="110"/>
      <c r="BY395" s="110"/>
      <c r="BZ395" s="110"/>
      <c r="CA395" s="110"/>
      <c r="CB395" s="110"/>
      <c r="CC395" s="110"/>
      <c r="CD395" s="110"/>
      <c r="CI395"/>
    </row>
    <row r="396" spans="1:87" s="68" customFormat="1" outlineLevel="1" x14ac:dyDescent="0.3">
      <c r="A396" s="68">
        <v>426002</v>
      </c>
      <c r="B396" s="107" t="s">
        <v>333</v>
      </c>
      <c r="C396" s="71"/>
      <c r="D396" s="6"/>
      <c r="E396" s="17">
        <v>389</v>
      </c>
      <c r="F396" s="57" t="s">
        <v>371</v>
      </c>
      <c r="G396" s="158">
        <f>-_xll.DBRW(pStaging,G$1,$F$6,"all depts",$B396,$F$1,G$3,$A396,"AGM_Import_Closing","Local Currency Value")</f>
        <v>0</v>
      </c>
      <c r="H396" s="158">
        <f>-_xll.DBRW(pStaging,H$1,$F$6,"all depts",$B396,$F$1,H$3,$A396,"AGM_Import_Closing","Local Currency Value")</f>
        <v>0</v>
      </c>
      <c r="I396" s="158">
        <f>-_xll.DBRW(pStaging,I$1,$F$6,"all depts",$B396,$F$1,I$3,$A396,"AGM_Import_Closing","Local Currency Value")</f>
        <v>0</v>
      </c>
      <c r="J396" s="156"/>
      <c r="K396" s="157">
        <f>-_xll.DBRW(pStaging,K$1,$F$6,"all depts",$B396,$F$1,K$3,$A396,"AGM_Import_Closing","Local Currency Value")</f>
        <v>0</v>
      </c>
      <c r="L396" s="158"/>
      <c r="M396" s="158">
        <f>-_xll.DBRW(pStaging,M$1,$F$6,"all depts",$B396,$F$1,M$3,$A396,"AGM_Import_Closing","Local Currency Value")</f>
        <v>0</v>
      </c>
      <c r="N396" s="158"/>
      <c r="O396" s="158"/>
      <c r="P396" s="158">
        <f t="shared" si="408"/>
        <v>0</v>
      </c>
      <c r="Q396" s="158"/>
      <c r="R396" s="158">
        <f t="shared" si="409"/>
        <v>0</v>
      </c>
      <c r="S396" s="158"/>
      <c r="T396" s="158"/>
      <c r="U396" s="158"/>
      <c r="V396" s="159">
        <f>-_xll.DBRW(pStaging,V$1,$F$6,"all depts",$B396,$F$1,V$3,$A396,"AGM_Import_Closing","Local Currency Value")</f>
        <v>0</v>
      </c>
      <c r="W396" s="159">
        <f>-_xll.DBRW(pStaging,W$1,$F$6,"all depts",$B396,$F$1,W$3,$A396,"AGM_Import_Closing","Local Currency Value")</f>
        <v>0</v>
      </c>
      <c r="X396" s="159">
        <f>-_xll.DBRW(pStaging,X$1,$F$6,"all depts",$B396,$F$1,X$3,$A396,"AGM_Import_Closing","Local Currency Value")</f>
        <v>0</v>
      </c>
      <c r="Y396" s="159">
        <f>-_xll.DBRW(pStaging,Y$1,$F$6,"all depts",$B396,$F$1,Y$3,$A396,"AGM_Import_Closing","Local Currency Value")</f>
        <v>0</v>
      </c>
      <c r="Z396" s="159">
        <f>-_xll.DBRW(pStaging,Z$1,$F$6,"all depts",$B396,$F$1,Z$3,$A396,"AGM_Import_Closing","Local Currency Value")</f>
        <v>0</v>
      </c>
      <c r="AA396" s="159">
        <f>-_xll.DBRW(pStaging,AA$1,$F$6,"all depts",$B396,$F$1,AA$3,$A396,"AGM_Import_Closing","Local Currency Value")</f>
        <v>0</v>
      </c>
      <c r="AB396" s="159">
        <f>-_xll.DBRW(pStaging,AB$1,$F$6,"all depts",$B396,$F$1,AB$3,$A396,"AGM_Import_Closing","Local Currency Value")</f>
        <v>0</v>
      </c>
      <c r="AC396" s="159">
        <f>-_xll.DBRW(pStaging,AC$1,$F$6,"all depts",$B396,$F$1,AC$3,$A396,"AGM_Import_Closing","Local Currency Value")</f>
        <v>0</v>
      </c>
      <c r="AD396" s="159">
        <f>-_xll.DBRW(pStaging,AD$1,$F$6,"all depts",$B396,$F$1,AD$3,$A396,"AGM_Import_Closing","Local Currency Value")</f>
        <v>0</v>
      </c>
      <c r="AE396" s="159">
        <f>-_xll.DBRW(pStaging,AE$1,$F$6,"all depts",$B396,$F$1,AE$3,$A396,"AGM_Import_Closing","Local Currency Value")</f>
        <v>0</v>
      </c>
      <c r="AF396" s="159">
        <f>-_xll.DBRW(pStaging,AF$1,$F$6,"all depts",$B396,$F$1,AF$3,$A396,"AGM_Import_Closing","Local Currency Value")</f>
        <v>0</v>
      </c>
      <c r="AG396" s="159">
        <f>-_xll.DBRW(pStaging,AG$1,$F$6,"all depts",$B396,$F$1,AG$3,$A396,"AGM_Import_Closing","Local Currency Value")</f>
        <v>0</v>
      </c>
      <c r="AH396" s="158"/>
      <c r="AI396" s="158"/>
      <c r="AJ396" s="158"/>
      <c r="AK396" s="158"/>
      <c r="AL396" s="158"/>
      <c r="AM396" s="158"/>
      <c r="AN396" s="158"/>
      <c r="AO396" s="159">
        <f>-_xll.DBRW(pStaging,AO$1,$F$6,"all depts",$B396,$F$1,AO$3,$A396,"AGM_Import_Closing","Local Currency Value")</f>
        <v>0</v>
      </c>
      <c r="AP396" s="159">
        <f>-_xll.DBRW(pStaging,AP$1,$F$6,"all depts",$B396,$F$1,AP$3,$A396,"AGM_Import_Closing","Local Currency Value")</f>
        <v>0</v>
      </c>
      <c r="AQ396" s="159">
        <f>-_xll.DBRW(pStaging,AQ$1,$F$6,"all depts",$B396,$F$1,AQ$3,$A396,"AGM_Import_Closing","Local Currency Value")</f>
        <v>0</v>
      </c>
      <c r="AR396" s="159">
        <f>-_xll.DBRW(pStaging,AR$1,$F$6,"all depts",$B396,$F$1,AR$3,$A396,"AGM_Import_Closing","Local Currency Value")</f>
        <v>0</v>
      </c>
      <c r="AS396" s="159">
        <f>-_xll.DBRW(pStaging,AS$1,$F$6,"all depts",$B396,$F$1,AS$3,$A396,"AGM_Import_Closing","Local Currency Value")</f>
        <v>0</v>
      </c>
      <c r="AT396" s="159">
        <f>-_xll.DBRW(pStaging,AT$1,$F$6,"all depts",$B396,$F$1,AT$3,$A396,"AGM_Import_Closing","Local Currency Value")</f>
        <v>0</v>
      </c>
      <c r="AU396" s="159">
        <f>-_xll.DBRW(pStaging,AU$1,$F$6,"all depts",$B396,$F$1,AU$3,$A396,"AGM_Import_Closing","Local Currency Value")</f>
        <v>0</v>
      </c>
      <c r="AV396" s="159">
        <f>-_xll.DBRW(pStaging,AV$1,$F$6,"all depts",$B396,$F$1,AV$3,$A396,"AGM_Import_Closing","Local Currency Value")</f>
        <v>0</v>
      </c>
      <c r="AW396" s="159">
        <f>-_xll.DBRW(pStaging,AW$1,$F$6,"all depts",$B396,$F$1,AW$3,$A396,"AGM_Import_Closing","Local Currency Value")</f>
        <v>0</v>
      </c>
      <c r="AX396" s="159">
        <f>-_xll.DBRW(pStaging,AX$1,$F$6,"all depts",$B396,$F$1,AX$3,$A396,"AGM_Import_Closing","Local Currency Value")</f>
        <v>0</v>
      </c>
      <c r="AY396" s="159">
        <f>-_xll.DBRW(pStaging,AY$1,$F$6,"all depts",$B396,$F$1,AY$3,$A396,"AGM_Import_Closing","Local Currency Value")</f>
        <v>0</v>
      </c>
      <c r="AZ396" s="159">
        <f>-_xll.DBRW(pStaging,AZ$1,$F$6,"all depts",$B396,$F$1,AZ$3,$A396,"AGM_Import_Closing","Local Currency Value")</f>
        <v>0</v>
      </c>
      <c r="BA396" s="158"/>
      <c r="BB396" s="119">
        <f t="shared" si="415"/>
        <v>0</v>
      </c>
      <c r="BC396" s="119">
        <f t="shared" si="416"/>
        <v>0</v>
      </c>
      <c r="BD396" s="119">
        <f t="shared" si="417"/>
        <v>0</v>
      </c>
      <c r="BE396" s="119">
        <f t="shared" si="418"/>
        <v>0</v>
      </c>
      <c r="BF396" s="166">
        <f t="shared" si="419"/>
        <v>0</v>
      </c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73"/>
      <c r="BQ396" s="120"/>
      <c r="BR396" s="120"/>
      <c r="BS396" s="120"/>
      <c r="BT396" s="120"/>
      <c r="BU396" s="120"/>
      <c r="BV396" s="173"/>
      <c r="BW396" s="120"/>
      <c r="BX396" s="120"/>
      <c r="BY396" s="120"/>
      <c r="BZ396" s="120"/>
      <c r="CA396" s="120"/>
      <c r="CB396" s="120"/>
      <c r="CC396" s="120"/>
      <c r="CD396" s="120"/>
      <c r="CI396" s="72"/>
    </row>
    <row r="397" spans="1:87" s="68" customFormat="1" outlineLevel="1" x14ac:dyDescent="0.3">
      <c r="A397" s="68">
        <v>426002</v>
      </c>
      <c r="B397" s="107" t="s">
        <v>374</v>
      </c>
      <c r="C397" s="71"/>
      <c r="D397" s="6"/>
      <c r="E397" s="17">
        <v>390</v>
      </c>
      <c r="F397" s="57" t="s">
        <v>375</v>
      </c>
      <c r="G397" s="158">
        <f>-_xll.DBRW(pStaging,G$1,$F$6,"all depts",$B397,$F$1,G$3,$A397,"AGM_Import_Closing","Local Currency Value")</f>
        <v>0</v>
      </c>
      <c r="H397" s="158">
        <f>-_xll.DBRW(pStaging,H$1,$F$6,"all depts",$B397,$F$1,H$3,$A397,"AGM_Import_Closing","Local Currency Value")</f>
        <v>0</v>
      </c>
      <c r="I397" s="158">
        <f>-_xll.DBRW(pStaging,I$1,$F$6,"all depts",$B397,$F$1,I$3,$A397,"AGM_Import_Closing","Local Currency Value")</f>
        <v>0</v>
      </c>
      <c r="J397" s="156"/>
      <c r="K397" s="157">
        <f>-_xll.DBRW(pStaging,K$1,$F$6,"all depts",$B397,$F$1,K$3,$A397,"AGM_Import_Closing","Local Currency Value")</f>
        <v>0</v>
      </c>
      <c r="L397" s="158"/>
      <c r="M397" s="158">
        <f>-_xll.DBRW(pStaging,M$1,$F$6,"all depts",$B397,$F$1,M$3,$A397,"AGM_Import_Closing","Local Currency Value")</f>
        <v>0</v>
      </c>
      <c r="N397" s="158"/>
      <c r="O397" s="158"/>
      <c r="P397" s="158">
        <f t="shared" si="408"/>
        <v>0</v>
      </c>
      <c r="Q397" s="158"/>
      <c r="R397" s="158">
        <f t="shared" si="409"/>
        <v>0</v>
      </c>
      <c r="S397" s="158"/>
      <c r="T397" s="158"/>
      <c r="U397" s="158"/>
      <c r="V397" s="159">
        <f>-_xll.DBRW(pStaging,V$1,$F$6,"all depts",$B397,$F$1,V$3,$A397,"AGM_Import_Closing","Local Currency Value")</f>
        <v>0</v>
      </c>
      <c r="W397" s="159">
        <f>-_xll.DBRW(pStaging,W$1,$F$6,"all depts",$B397,$F$1,W$3,$A397,"AGM_Import_Closing","Local Currency Value")</f>
        <v>0</v>
      </c>
      <c r="X397" s="159">
        <f>-_xll.DBRW(pStaging,X$1,$F$6,"all depts",$B397,$F$1,X$3,$A397,"AGM_Import_Closing","Local Currency Value")</f>
        <v>0</v>
      </c>
      <c r="Y397" s="159">
        <f>-_xll.DBRW(pStaging,Y$1,$F$6,"all depts",$B397,$F$1,Y$3,$A397,"AGM_Import_Closing","Local Currency Value")</f>
        <v>0</v>
      </c>
      <c r="Z397" s="159">
        <f>-_xll.DBRW(pStaging,Z$1,$F$6,"all depts",$B397,$F$1,Z$3,$A397,"AGM_Import_Closing","Local Currency Value")</f>
        <v>0</v>
      </c>
      <c r="AA397" s="159">
        <f>-_xll.DBRW(pStaging,AA$1,$F$6,"all depts",$B397,$F$1,AA$3,$A397,"AGM_Import_Closing","Local Currency Value")</f>
        <v>0</v>
      </c>
      <c r="AB397" s="159">
        <f>-_xll.DBRW(pStaging,AB$1,$F$6,"all depts",$B397,$F$1,AB$3,$A397,"AGM_Import_Closing","Local Currency Value")</f>
        <v>0</v>
      </c>
      <c r="AC397" s="159">
        <f>-_xll.DBRW(pStaging,AC$1,$F$6,"all depts",$B397,$F$1,AC$3,$A397,"AGM_Import_Closing","Local Currency Value")</f>
        <v>0</v>
      </c>
      <c r="AD397" s="159">
        <f>-_xll.DBRW(pStaging,AD$1,$F$6,"all depts",$B397,$F$1,AD$3,$A397,"AGM_Import_Closing","Local Currency Value")</f>
        <v>0</v>
      </c>
      <c r="AE397" s="159">
        <f>-_xll.DBRW(pStaging,AE$1,$F$6,"all depts",$B397,$F$1,AE$3,$A397,"AGM_Import_Closing","Local Currency Value")</f>
        <v>0</v>
      </c>
      <c r="AF397" s="159">
        <f>-_xll.DBRW(pStaging,AF$1,$F$6,"all depts",$B397,$F$1,AF$3,$A397,"AGM_Import_Closing","Local Currency Value")</f>
        <v>0</v>
      </c>
      <c r="AG397" s="159">
        <f>-_xll.DBRW(pStaging,AG$1,$F$6,"all depts",$B397,$F$1,AG$3,$A397,"AGM_Import_Closing","Local Currency Value")</f>
        <v>0</v>
      </c>
      <c r="AH397" s="158"/>
      <c r="AI397" s="158"/>
      <c r="AJ397" s="158"/>
      <c r="AK397" s="158"/>
      <c r="AL397" s="158"/>
      <c r="AM397" s="158"/>
      <c r="AN397" s="158"/>
      <c r="AO397" s="159">
        <f>-_xll.DBRW(pStaging,AO$1,$F$6,"all depts",$B397,$F$1,AO$3,$A397,"AGM_Import_Closing","Local Currency Value")</f>
        <v>0</v>
      </c>
      <c r="AP397" s="159">
        <f>-_xll.DBRW(pStaging,AP$1,$F$6,"all depts",$B397,$F$1,AP$3,$A397,"AGM_Import_Closing","Local Currency Value")</f>
        <v>0</v>
      </c>
      <c r="AQ397" s="159">
        <f>-_xll.DBRW(pStaging,AQ$1,$F$6,"all depts",$B397,$F$1,AQ$3,$A397,"AGM_Import_Closing","Local Currency Value")</f>
        <v>0</v>
      </c>
      <c r="AR397" s="159">
        <f>-_xll.DBRW(pStaging,AR$1,$F$6,"all depts",$B397,$F$1,AR$3,$A397,"AGM_Import_Closing","Local Currency Value")</f>
        <v>0</v>
      </c>
      <c r="AS397" s="159">
        <f>-_xll.DBRW(pStaging,AS$1,$F$6,"all depts",$B397,$F$1,AS$3,$A397,"AGM_Import_Closing","Local Currency Value")</f>
        <v>0</v>
      </c>
      <c r="AT397" s="159">
        <f>-_xll.DBRW(pStaging,AT$1,$F$6,"all depts",$B397,$F$1,AT$3,$A397,"AGM_Import_Closing","Local Currency Value")</f>
        <v>0</v>
      </c>
      <c r="AU397" s="159">
        <f>-_xll.DBRW(pStaging,AU$1,$F$6,"all depts",$B397,$F$1,AU$3,$A397,"AGM_Import_Closing","Local Currency Value")</f>
        <v>0</v>
      </c>
      <c r="AV397" s="159">
        <f>-_xll.DBRW(pStaging,AV$1,$F$6,"all depts",$B397,$F$1,AV$3,$A397,"AGM_Import_Closing","Local Currency Value")</f>
        <v>0</v>
      </c>
      <c r="AW397" s="159">
        <f>-_xll.DBRW(pStaging,AW$1,$F$6,"all depts",$B397,$F$1,AW$3,$A397,"AGM_Import_Closing","Local Currency Value")</f>
        <v>0</v>
      </c>
      <c r="AX397" s="159">
        <f>-_xll.DBRW(pStaging,AX$1,$F$6,"all depts",$B397,$F$1,AX$3,$A397,"AGM_Import_Closing","Local Currency Value")</f>
        <v>0</v>
      </c>
      <c r="AY397" s="159">
        <f>-_xll.DBRW(pStaging,AY$1,$F$6,"all depts",$B397,$F$1,AY$3,$A397,"AGM_Import_Closing","Local Currency Value")</f>
        <v>0</v>
      </c>
      <c r="AZ397" s="159">
        <f>-_xll.DBRW(pStaging,AZ$1,$F$6,"all depts",$B397,$F$1,AZ$3,$A397,"AGM_Import_Closing","Local Currency Value")</f>
        <v>0</v>
      </c>
      <c r="BA397" s="158"/>
      <c r="BB397" s="119">
        <f t="shared" si="415"/>
        <v>0</v>
      </c>
      <c r="BC397" s="119">
        <f t="shared" si="416"/>
        <v>0</v>
      </c>
      <c r="BD397" s="119">
        <f t="shared" si="417"/>
        <v>0</v>
      </c>
      <c r="BE397" s="119">
        <f t="shared" si="418"/>
        <v>0</v>
      </c>
      <c r="BF397" s="166">
        <f t="shared" si="419"/>
        <v>0</v>
      </c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73"/>
      <c r="BQ397" s="120"/>
      <c r="BR397" s="120"/>
      <c r="BS397" s="120"/>
      <c r="BT397" s="120"/>
      <c r="BU397" s="120"/>
      <c r="BV397" s="173"/>
      <c r="BW397" s="120"/>
      <c r="BX397" s="120"/>
      <c r="BY397" s="120"/>
      <c r="BZ397" s="120"/>
      <c r="CA397" s="120"/>
      <c r="CB397" s="120"/>
      <c r="CC397" s="120"/>
      <c r="CD397" s="120"/>
      <c r="CI397" s="72"/>
    </row>
    <row r="398" spans="1:87" s="68" customFormat="1" outlineLevel="1" x14ac:dyDescent="0.3">
      <c r="A398" s="68">
        <v>426002</v>
      </c>
      <c r="B398" s="107" t="s">
        <v>376</v>
      </c>
      <c r="C398" s="71"/>
      <c r="D398" s="6"/>
      <c r="E398" s="17">
        <v>391</v>
      </c>
      <c r="F398" s="57" t="s">
        <v>478</v>
      </c>
      <c r="G398" s="158">
        <f>-_xll.DBRW(pStaging,G$1,$F$6,"all depts",$B398,$F$1,G$3,$A398,"AGM_Import_Closing","Local Currency Value")</f>
        <v>0</v>
      </c>
      <c r="H398" s="158">
        <f>-_xll.DBRW(pStaging,H$1,$F$6,"all depts",$B398,$F$1,H$3,$A398,"AGM_Import_Closing","Local Currency Value")</f>
        <v>0</v>
      </c>
      <c r="I398" s="158">
        <f>-_xll.DBRW(pStaging,I$1,$F$6,"all depts",$B398,$F$1,I$3,$A398,"AGM_Import_Closing","Local Currency Value")</f>
        <v>0</v>
      </c>
      <c r="J398" s="156"/>
      <c r="K398" s="157">
        <f>-_xll.DBRW(pStaging,K$1,$F$6,"all depts",$B398,$F$1,K$3,$A398,"AGM_Import_Closing","Local Currency Value")</f>
        <v>0</v>
      </c>
      <c r="L398" s="158"/>
      <c r="M398" s="158">
        <f>-_xll.DBRW(pStaging,M$1,$F$6,"all depts",$B398,$F$1,M$3,$A398,"AGM_Import_Closing","Local Currency Value")</f>
        <v>0</v>
      </c>
      <c r="N398" s="158"/>
      <c r="O398" s="158"/>
      <c r="P398" s="158">
        <f t="shared" si="408"/>
        <v>0</v>
      </c>
      <c r="Q398" s="158"/>
      <c r="R398" s="158">
        <f t="shared" si="409"/>
        <v>0</v>
      </c>
      <c r="S398" s="158"/>
      <c r="T398" s="158"/>
      <c r="U398" s="158"/>
      <c r="V398" s="159">
        <f>-_xll.DBRW(pStaging,V$1,$F$6,"all depts",$B398,$F$1,V$3,$A398,"AGM_Import_Closing","Local Currency Value")</f>
        <v>0</v>
      </c>
      <c r="W398" s="159">
        <f>-_xll.DBRW(pStaging,W$1,$F$6,"all depts",$B398,$F$1,W$3,$A398,"AGM_Import_Closing","Local Currency Value")</f>
        <v>0</v>
      </c>
      <c r="X398" s="159">
        <f>-_xll.DBRW(pStaging,X$1,$F$6,"all depts",$B398,$F$1,X$3,$A398,"AGM_Import_Closing","Local Currency Value")</f>
        <v>0</v>
      </c>
      <c r="Y398" s="159">
        <f>-_xll.DBRW(pStaging,Y$1,$F$6,"all depts",$B398,$F$1,Y$3,$A398,"AGM_Import_Closing","Local Currency Value")</f>
        <v>0</v>
      </c>
      <c r="Z398" s="159">
        <f>-_xll.DBRW(pStaging,Z$1,$F$6,"all depts",$B398,$F$1,Z$3,$A398,"AGM_Import_Closing","Local Currency Value")</f>
        <v>0</v>
      </c>
      <c r="AA398" s="159">
        <f>-_xll.DBRW(pStaging,AA$1,$F$6,"all depts",$B398,$F$1,AA$3,$A398,"AGM_Import_Closing","Local Currency Value")</f>
        <v>0</v>
      </c>
      <c r="AB398" s="159">
        <f>-_xll.DBRW(pStaging,AB$1,$F$6,"all depts",$B398,$F$1,AB$3,$A398,"AGM_Import_Closing","Local Currency Value")</f>
        <v>0</v>
      </c>
      <c r="AC398" s="159">
        <f>-_xll.DBRW(pStaging,AC$1,$F$6,"all depts",$B398,$F$1,AC$3,$A398,"AGM_Import_Closing","Local Currency Value")</f>
        <v>0</v>
      </c>
      <c r="AD398" s="159">
        <f>-_xll.DBRW(pStaging,AD$1,$F$6,"all depts",$B398,$F$1,AD$3,$A398,"AGM_Import_Closing","Local Currency Value")</f>
        <v>0</v>
      </c>
      <c r="AE398" s="159">
        <f>-_xll.DBRW(pStaging,AE$1,$F$6,"all depts",$B398,$F$1,AE$3,$A398,"AGM_Import_Closing","Local Currency Value")</f>
        <v>0</v>
      </c>
      <c r="AF398" s="159">
        <f>-_xll.DBRW(pStaging,AF$1,$F$6,"all depts",$B398,$F$1,AF$3,$A398,"AGM_Import_Closing","Local Currency Value")</f>
        <v>0</v>
      </c>
      <c r="AG398" s="159">
        <f>-_xll.DBRW(pStaging,AG$1,$F$6,"all depts",$B398,$F$1,AG$3,$A398,"AGM_Import_Closing","Local Currency Value")</f>
        <v>0</v>
      </c>
      <c r="AH398" s="158"/>
      <c r="AI398" s="158"/>
      <c r="AJ398" s="158"/>
      <c r="AK398" s="158"/>
      <c r="AL398" s="158"/>
      <c r="AM398" s="158"/>
      <c r="AN398" s="158"/>
      <c r="AO398" s="159">
        <f>-_xll.DBRW(pStaging,AO$1,$F$6,"all depts",$B398,$F$1,AO$3,$A398,"AGM_Import_Closing","Local Currency Value")</f>
        <v>0</v>
      </c>
      <c r="AP398" s="159">
        <f>-_xll.DBRW(pStaging,AP$1,$F$6,"all depts",$B398,$F$1,AP$3,$A398,"AGM_Import_Closing","Local Currency Value")</f>
        <v>0</v>
      </c>
      <c r="AQ398" s="159">
        <f>-_xll.DBRW(pStaging,AQ$1,$F$6,"all depts",$B398,$F$1,AQ$3,$A398,"AGM_Import_Closing","Local Currency Value")</f>
        <v>0</v>
      </c>
      <c r="AR398" s="159">
        <f>-_xll.DBRW(pStaging,AR$1,$F$6,"all depts",$B398,$F$1,AR$3,$A398,"AGM_Import_Closing","Local Currency Value")</f>
        <v>0</v>
      </c>
      <c r="AS398" s="159">
        <f>-_xll.DBRW(pStaging,AS$1,$F$6,"all depts",$B398,$F$1,AS$3,$A398,"AGM_Import_Closing","Local Currency Value")</f>
        <v>0</v>
      </c>
      <c r="AT398" s="159">
        <f>-_xll.DBRW(pStaging,AT$1,$F$6,"all depts",$B398,$F$1,AT$3,$A398,"AGM_Import_Closing","Local Currency Value")</f>
        <v>0</v>
      </c>
      <c r="AU398" s="159">
        <f>-_xll.DBRW(pStaging,AU$1,$F$6,"all depts",$B398,$F$1,AU$3,$A398,"AGM_Import_Closing","Local Currency Value")</f>
        <v>0</v>
      </c>
      <c r="AV398" s="159">
        <f>-_xll.DBRW(pStaging,AV$1,$F$6,"all depts",$B398,$F$1,AV$3,$A398,"AGM_Import_Closing","Local Currency Value")</f>
        <v>0</v>
      </c>
      <c r="AW398" s="159">
        <f>-_xll.DBRW(pStaging,AW$1,$F$6,"all depts",$B398,$F$1,AW$3,$A398,"AGM_Import_Closing","Local Currency Value")</f>
        <v>0</v>
      </c>
      <c r="AX398" s="159">
        <f>-_xll.DBRW(pStaging,AX$1,$F$6,"all depts",$B398,$F$1,AX$3,$A398,"AGM_Import_Closing","Local Currency Value")</f>
        <v>0</v>
      </c>
      <c r="AY398" s="159">
        <f>-_xll.DBRW(pStaging,AY$1,$F$6,"all depts",$B398,$F$1,AY$3,$A398,"AGM_Import_Closing","Local Currency Value")</f>
        <v>0</v>
      </c>
      <c r="AZ398" s="159">
        <f>-_xll.DBRW(pStaging,AZ$1,$F$6,"all depts",$B398,$F$1,AZ$3,$A398,"AGM_Import_Closing","Local Currency Value")</f>
        <v>0</v>
      </c>
      <c r="BA398" s="158"/>
      <c r="BB398" s="119">
        <f t="shared" si="415"/>
        <v>0</v>
      </c>
      <c r="BC398" s="119">
        <f t="shared" si="416"/>
        <v>0</v>
      </c>
      <c r="BD398" s="119">
        <f t="shared" si="417"/>
        <v>0</v>
      </c>
      <c r="BE398" s="119">
        <f t="shared" si="418"/>
        <v>0</v>
      </c>
      <c r="BF398" s="166">
        <f t="shared" si="419"/>
        <v>0</v>
      </c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73"/>
      <c r="BQ398" s="120"/>
      <c r="BR398" s="120"/>
      <c r="BS398" s="120"/>
      <c r="BT398" s="120"/>
      <c r="BU398" s="120"/>
      <c r="BV398" s="173"/>
      <c r="BW398" s="120"/>
      <c r="BX398" s="120"/>
      <c r="BY398" s="120"/>
      <c r="BZ398" s="120"/>
      <c r="CA398" s="120"/>
      <c r="CB398" s="120"/>
      <c r="CC398" s="120"/>
      <c r="CD398" s="120"/>
      <c r="CI398" s="72"/>
    </row>
    <row r="399" spans="1:87" s="68" customFormat="1" outlineLevel="1" x14ac:dyDescent="0.3">
      <c r="A399" s="68">
        <v>426002</v>
      </c>
      <c r="B399" s="107" t="s">
        <v>511</v>
      </c>
      <c r="C399" s="71"/>
      <c r="D399" s="6"/>
      <c r="E399" s="17">
        <v>392</v>
      </c>
      <c r="F399" s="57" t="s">
        <v>379</v>
      </c>
      <c r="G399" s="158">
        <f>-_xll.DBRW(pStaging,G$1,$F$6,"all depts",$B399,$F$1,G$3,$A399,"AGM_Import_Closing","Local Currency Value")</f>
        <v>0</v>
      </c>
      <c r="H399" s="158">
        <f>-_xll.DBRW(pStaging,H$1,$F$6,"all depts",$B399,$F$1,H$3,$A399,"AGM_Import_Closing","Local Currency Value")</f>
        <v>0</v>
      </c>
      <c r="I399" s="158">
        <f>-_xll.DBRW(pStaging,I$1,$F$6,"all depts",$B399,$F$1,I$3,$A399,"AGM_Import_Closing","Local Currency Value")</f>
        <v>0</v>
      </c>
      <c r="J399" s="156"/>
      <c r="K399" s="157">
        <f>-_xll.DBRW(pStaging,K$1,$F$6,"all depts",$B399,$F$1,K$3,$A399,"AGM_Import_Closing","Local Currency Value")</f>
        <v>0</v>
      </c>
      <c r="L399" s="158"/>
      <c r="M399" s="158">
        <f>-_xll.DBRW(pStaging,M$1,$F$6,"all depts",$B399,$F$1,M$3,$A399,"AGM_Import_Closing","Local Currency Value")</f>
        <v>0</v>
      </c>
      <c r="N399" s="158"/>
      <c r="O399" s="158"/>
      <c r="P399" s="158">
        <f t="shared" si="408"/>
        <v>0</v>
      </c>
      <c r="Q399" s="158"/>
      <c r="R399" s="158">
        <f t="shared" si="409"/>
        <v>0</v>
      </c>
      <c r="S399" s="158"/>
      <c r="T399" s="158"/>
      <c r="U399" s="158"/>
      <c r="V399" s="159">
        <f>-_xll.DBRW(pStaging,V$1,$F$6,"all depts",$B399,$F$1,V$3,$A399,"AGM_Import_Closing","Local Currency Value")</f>
        <v>0</v>
      </c>
      <c r="W399" s="159">
        <f>-_xll.DBRW(pStaging,W$1,$F$6,"all depts",$B399,$F$1,W$3,$A399,"AGM_Import_Closing","Local Currency Value")</f>
        <v>0</v>
      </c>
      <c r="X399" s="159">
        <f>-_xll.DBRW(pStaging,X$1,$F$6,"all depts",$B399,$F$1,X$3,$A399,"AGM_Import_Closing","Local Currency Value")</f>
        <v>0</v>
      </c>
      <c r="Y399" s="159">
        <f>-_xll.DBRW(pStaging,Y$1,$F$6,"all depts",$B399,$F$1,Y$3,$A399,"AGM_Import_Closing","Local Currency Value")</f>
        <v>0</v>
      </c>
      <c r="Z399" s="159">
        <f>-_xll.DBRW(pStaging,Z$1,$F$6,"all depts",$B399,$F$1,Z$3,$A399,"AGM_Import_Closing","Local Currency Value")</f>
        <v>0</v>
      </c>
      <c r="AA399" s="159">
        <f>-_xll.DBRW(pStaging,AA$1,$F$6,"all depts",$B399,$F$1,AA$3,$A399,"AGM_Import_Closing","Local Currency Value")</f>
        <v>0</v>
      </c>
      <c r="AB399" s="159">
        <f>-_xll.DBRW(pStaging,AB$1,$F$6,"all depts",$B399,$F$1,AB$3,$A399,"AGM_Import_Closing","Local Currency Value")</f>
        <v>0</v>
      </c>
      <c r="AC399" s="159">
        <f>-_xll.DBRW(pStaging,AC$1,$F$6,"all depts",$B399,$F$1,AC$3,$A399,"AGM_Import_Closing","Local Currency Value")</f>
        <v>0</v>
      </c>
      <c r="AD399" s="159">
        <f>-_xll.DBRW(pStaging,AD$1,$F$6,"all depts",$B399,$F$1,AD$3,$A399,"AGM_Import_Closing","Local Currency Value")</f>
        <v>0</v>
      </c>
      <c r="AE399" s="159">
        <f>-_xll.DBRW(pStaging,AE$1,$F$6,"all depts",$B399,$F$1,AE$3,$A399,"AGM_Import_Closing","Local Currency Value")</f>
        <v>0</v>
      </c>
      <c r="AF399" s="159">
        <f>-_xll.DBRW(pStaging,AF$1,$F$6,"all depts",$B399,$F$1,AF$3,$A399,"AGM_Import_Closing","Local Currency Value")</f>
        <v>0</v>
      </c>
      <c r="AG399" s="159">
        <f>-_xll.DBRW(pStaging,AG$1,$F$6,"all depts",$B399,$F$1,AG$3,$A399,"AGM_Import_Closing","Local Currency Value")</f>
        <v>0</v>
      </c>
      <c r="AH399" s="158"/>
      <c r="AI399" s="158"/>
      <c r="AJ399" s="158"/>
      <c r="AK399" s="158"/>
      <c r="AL399" s="158"/>
      <c r="AM399" s="158"/>
      <c r="AN399" s="158"/>
      <c r="AO399" s="159">
        <f>-_xll.DBRW(pStaging,AO$1,$F$6,"all depts",$B399,$F$1,AO$3,$A399,"AGM_Import_Closing","Local Currency Value")</f>
        <v>0</v>
      </c>
      <c r="AP399" s="159">
        <f>-_xll.DBRW(pStaging,AP$1,$F$6,"all depts",$B399,$F$1,AP$3,$A399,"AGM_Import_Closing","Local Currency Value")</f>
        <v>0</v>
      </c>
      <c r="AQ399" s="159">
        <f>-_xll.DBRW(pStaging,AQ$1,$F$6,"all depts",$B399,$F$1,AQ$3,$A399,"AGM_Import_Closing","Local Currency Value")</f>
        <v>0</v>
      </c>
      <c r="AR399" s="159">
        <f>-_xll.DBRW(pStaging,AR$1,$F$6,"all depts",$B399,$F$1,AR$3,$A399,"AGM_Import_Closing","Local Currency Value")</f>
        <v>0</v>
      </c>
      <c r="AS399" s="159">
        <f>-_xll.DBRW(pStaging,AS$1,$F$6,"all depts",$B399,$F$1,AS$3,$A399,"AGM_Import_Closing","Local Currency Value")</f>
        <v>0</v>
      </c>
      <c r="AT399" s="159">
        <f>-_xll.DBRW(pStaging,AT$1,$F$6,"all depts",$B399,$F$1,AT$3,$A399,"AGM_Import_Closing","Local Currency Value")</f>
        <v>0</v>
      </c>
      <c r="AU399" s="159">
        <f>-_xll.DBRW(pStaging,AU$1,$F$6,"all depts",$B399,$F$1,AU$3,$A399,"AGM_Import_Closing","Local Currency Value")</f>
        <v>0</v>
      </c>
      <c r="AV399" s="159">
        <f>-_xll.DBRW(pStaging,AV$1,$F$6,"all depts",$B399,$F$1,AV$3,$A399,"AGM_Import_Closing","Local Currency Value")</f>
        <v>0</v>
      </c>
      <c r="AW399" s="159">
        <f>-_xll.DBRW(pStaging,AW$1,$F$6,"all depts",$B399,$F$1,AW$3,$A399,"AGM_Import_Closing","Local Currency Value")</f>
        <v>0</v>
      </c>
      <c r="AX399" s="159">
        <f>-_xll.DBRW(pStaging,AX$1,$F$6,"all depts",$B399,$F$1,AX$3,$A399,"AGM_Import_Closing","Local Currency Value")</f>
        <v>0</v>
      </c>
      <c r="AY399" s="159">
        <f>-_xll.DBRW(pStaging,AY$1,$F$6,"all depts",$B399,$F$1,AY$3,$A399,"AGM_Import_Closing","Local Currency Value")</f>
        <v>0</v>
      </c>
      <c r="AZ399" s="159">
        <f>-_xll.DBRW(pStaging,AZ$1,$F$6,"all depts",$B399,$F$1,AZ$3,$A399,"AGM_Import_Closing","Local Currency Value")</f>
        <v>0</v>
      </c>
      <c r="BA399" s="158"/>
      <c r="BB399" s="119">
        <f t="shared" si="415"/>
        <v>0</v>
      </c>
      <c r="BC399" s="119">
        <f t="shared" si="416"/>
        <v>0</v>
      </c>
      <c r="BD399" s="119">
        <f t="shared" si="417"/>
        <v>0</v>
      </c>
      <c r="BE399" s="119">
        <f t="shared" si="418"/>
        <v>0</v>
      </c>
      <c r="BF399" s="166">
        <f t="shared" si="419"/>
        <v>0</v>
      </c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73"/>
      <c r="BQ399" s="120"/>
      <c r="BR399" s="120"/>
      <c r="BS399" s="120"/>
      <c r="BT399" s="120"/>
      <c r="BU399" s="120"/>
      <c r="BV399" s="173"/>
      <c r="BW399" s="120"/>
      <c r="BX399" s="120"/>
      <c r="BY399" s="120"/>
      <c r="BZ399" s="120"/>
      <c r="CA399" s="120"/>
      <c r="CB399" s="120"/>
      <c r="CC399" s="120"/>
      <c r="CD399" s="120"/>
      <c r="CI399" s="72"/>
    </row>
    <row r="400" spans="1:87" s="68" customFormat="1" outlineLevel="1" x14ac:dyDescent="0.3">
      <c r="A400" s="68">
        <v>426002</v>
      </c>
      <c r="B400" s="107" t="s">
        <v>335</v>
      </c>
      <c r="C400" s="71"/>
      <c r="D400" s="6"/>
      <c r="E400" s="17">
        <v>393</v>
      </c>
      <c r="F400" s="57" t="s">
        <v>380</v>
      </c>
      <c r="G400" s="158">
        <f>-_xll.DBRW(pStaging,G$1,$F$6,"all depts",$B400,$F$1,G$3,$A400,"AGM_Import_Closing","Local Currency Value")</f>
        <v>0</v>
      </c>
      <c r="H400" s="158">
        <f>-_xll.DBRW(pStaging,H$1,$F$6,"all depts",$B400,$F$1,H$3,$A400,"AGM_Import_Closing","Local Currency Value")</f>
        <v>0</v>
      </c>
      <c r="I400" s="158">
        <f>-_xll.DBRW(pStaging,I$1,$F$6,"all depts",$B400,$F$1,I$3,$A400,"AGM_Import_Closing","Local Currency Value")</f>
        <v>0</v>
      </c>
      <c r="J400" s="156"/>
      <c r="K400" s="157">
        <f>-_xll.DBRW(pStaging,K$1,$F$6,"all depts",$B400,$F$1,K$3,$A400,"AGM_Import_Closing","Local Currency Value")</f>
        <v>0</v>
      </c>
      <c r="L400" s="158"/>
      <c r="M400" s="158">
        <f>-_xll.DBRW(pStaging,M$1,$F$6,"all depts",$B400,$F$1,M$3,$A400,"AGM_Import_Closing","Local Currency Value")</f>
        <v>0</v>
      </c>
      <c r="N400" s="158"/>
      <c r="O400" s="158"/>
      <c r="P400" s="158">
        <f t="shared" si="408"/>
        <v>0</v>
      </c>
      <c r="Q400" s="158"/>
      <c r="R400" s="158">
        <f t="shared" si="409"/>
        <v>0</v>
      </c>
      <c r="S400" s="158"/>
      <c r="T400" s="158"/>
      <c r="U400" s="158"/>
      <c r="V400" s="159">
        <f>-_xll.DBRW(pStaging,V$1,$F$6,"all depts",$B400,$F$1,V$3,$A400,"AGM_Import_Closing","Local Currency Value")</f>
        <v>0</v>
      </c>
      <c r="W400" s="159">
        <f>-_xll.DBRW(pStaging,W$1,$F$6,"all depts",$B400,$F$1,W$3,$A400,"AGM_Import_Closing","Local Currency Value")</f>
        <v>0</v>
      </c>
      <c r="X400" s="159">
        <f>-_xll.DBRW(pStaging,X$1,$F$6,"all depts",$B400,$F$1,X$3,$A400,"AGM_Import_Closing","Local Currency Value")</f>
        <v>0</v>
      </c>
      <c r="Y400" s="159">
        <f>-_xll.DBRW(pStaging,Y$1,$F$6,"all depts",$B400,$F$1,Y$3,$A400,"AGM_Import_Closing","Local Currency Value")</f>
        <v>0</v>
      </c>
      <c r="Z400" s="159">
        <f>-_xll.DBRW(pStaging,Z$1,$F$6,"all depts",$B400,$F$1,Z$3,$A400,"AGM_Import_Closing","Local Currency Value")</f>
        <v>0</v>
      </c>
      <c r="AA400" s="159">
        <f>-_xll.DBRW(pStaging,AA$1,$F$6,"all depts",$B400,$F$1,AA$3,$A400,"AGM_Import_Closing","Local Currency Value")</f>
        <v>0</v>
      </c>
      <c r="AB400" s="159">
        <f>-_xll.DBRW(pStaging,AB$1,$F$6,"all depts",$B400,$F$1,AB$3,$A400,"AGM_Import_Closing","Local Currency Value")</f>
        <v>0</v>
      </c>
      <c r="AC400" s="159">
        <f>-_xll.DBRW(pStaging,AC$1,$F$6,"all depts",$B400,$F$1,AC$3,$A400,"AGM_Import_Closing","Local Currency Value")</f>
        <v>0</v>
      </c>
      <c r="AD400" s="159">
        <f>-_xll.DBRW(pStaging,AD$1,$F$6,"all depts",$B400,$F$1,AD$3,$A400,"AGM_Import_Closing","Local Currency Value")</f>
        <v>0</v>
      </c>
      <c r="AE400" s="159">
        <f>-_xll.DBRW(pStaging,AE$1,$F$6,"all depts",$B400,$F$1,AE$3,$A400,"AGM_Import_Closing","Local Currency Value")</f>
        <v>0</v>
      </c>
      <c r="AF400" s="159">
        <f>-_xll.DBRW(pStaging,AF$1,$F$6,"all depts",$B400,$F$1,AF$3,$A400,"AGM_Import_Closing","Local Currency Value")</f>
        <v>0</v>
      </c>
      <c r="AG400" s="159">
        <f>-_xll.DBRW(pStaging,AG$1,$F$6,"all depts",$B400,$F$1,AG$3,$A400,"AGM_Import_Closing","Local Currency Value")</f>
        <v>0</v>
      </c>
      <c r="AH400" s="158"/>
      <c r="AI400" s="158"/>
      <c r="AJ400" s="158"/>
      <c r="AK400" s="158"/>
      <c r="AL400" s="158"/>
      <c r="AM400" s="158"/>
      <c r="AN400" s="158"/>
      <c r="AO400" s="159">
        <f>-_xll.DBRW(pStaging,AO$1,$F$6,"all depts",$B400,$F$1,AO$3,$A400,"AGM_Import_Closing","Local Currency Value")</f>
        <v>0</v>
      </c>
      <c r="AP400" s="159">
        <f>-_xll.DBRW(pStaging,AP$1,$F$6,"all depts",$B400,$F$1,AP$3,$A400,"AGM_Import_Closing","Local Currency Value")</f>
        <v>0</v>
      </c>
      <c r="AQ400" s="159">
        <f>-_xll.DBRW(pStaging,AQ$1,$F$6,"all depts",$B400,$F$1,AQ$3,$A400,"AGM_Import_Closing","Local Currency Value")</f>
        <v>0</v>
      </c>
      <c r="AR400" s="159">
        <f>-_xll.DBRW(pStaging,AR$1,$F$6,"all depts",$B400,$F$1,AR$3,$A400,"AGM_Import_Closing","Local Currency Value")</f>
        <v>0</v>
      </c>
      <c r="AS400" s="159">
        <f>-_xll.DBRW(pStaging,AS$1,$F$6,"all depts",$B400,$F$1,AS$3,$A400,"AGM_Import_Closing","Local Currency Value")</f>
        <v>0</v>
      </c>
      <c r="AT400" s="159">
        <f>-_xll.DBRW(pStaging,AT$1,$F$6,"all depts",$B400,$F$1,AT$3,$A400,"AGM_Import_Closing","Local Currency Value")</f>
        <v>0</v>
      </c>
      <c r="AU400" s="159">
        <f>-_xll.DBRW(pStaging,AU$1,$F$6,"all depts",$B400,$F$1,AU$3,$A400,"AGM_Import_Closing","Local Currency Value")</f>
        <v>0</v>
      </c>
      <c r="AV400" s="159">
        <f>-_xll.DBRW(pStaging,AV$1,$F$6,"all depts",$B400,$F$1,AV$3,$A400,"AGM_Import_Closing","Local Currency Value")</f>
        <v>0</v>
      </c>
      <c r="AW400" s="159">
        <f>-_xll.DBRW(pStaging,AW$1,$F$6,"all depts",$B400,$F$1,AW$3,$A400,"AGM_Import_Closing","Local Currency Value")</f>
        <v>0</v>
      </c>
      <c r="AX400" s="159">
        <f>-_xll.DBRW(pStaging,AX$1,$F$6,"all depts",$B400,$F$1,AX$3,$A400,"AGM_Import_Closing","Local Currency Value")</f>
        <v>0</v>
      </c>
      <c r="AY400" s="159">
        <f>-_xll.DBRW(pStaging,AY$1,$F$6,"all depts",$B400,$F$1,AY$3,$A400,"AGM_Import_Closing","Local Currency Value")</f>
        <v>0</v>
      </c>
      <c r="AZ400" s="159">
        <f>-_xll.DBRW(pStaging,AZ$1,$F$6,"all depts",$B400,$F$1,AZ$3,$A400,"AGM_Import_Closing","Local Currency Value")</f>
        <v>0</v>
      </c>
      <c r="BA400" s="158"/>
      <c r="BB400" s="119">
        <f t="shared" si="415"/>
        <v>0</v>
      </c>
      <c r="BC400" s="119">
        <f t="shared" si="416"/>
        <v>0</v>
      </c>
      <c r="BD400" s="119">
        <f t="shared" si="417"/>
        <v>0</v>
      </c>
      <c r="BE400" s="119">
        <f t="shared" si="418"/>
        <v>0</v>
      </c>
      <c r="BF400" s="166">
        <f t="shared" si="419"/>
        <v>0</v>
      </c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73"/>
      <c r="BQ400" s="120"/>
      <c r="BR400" s="120"/>
      <c r="BS400" s="120"/>
      <c r="BT400" s="120"/>
      <c r="BU400" s="120"/>
      <c r="BV400" s="173"/>
      <c r="BW400" s="120"/>
      <c r="BX400" s="120"/>
      <c r="BY400" s="120"/>
      <c r="BZ400" s="120"/>
      <c r="CA400" s="120"/>
      <c r="CB400" s="120"/>
      <c r="CC400" s="120"/>
      <c r="CD400" s="120"/>
      <c r="CI400" s="72"/>
    </row>
    <row r="401" spans="1:87" s="68" customFormat="1" outlineLevel="1" x14ac:dyDescent="0.3">
      <c r="A401" s="68">
        <v>426002</v>
      </c>
      <c r="B401" s="107" t="s">
        <v>2</v>
      </c>
      <c r="C401" s="71"/>
      <c r="D401" s="6"/>
      <c r="E401" s="17">
        <v>394</v>
      </c>
      <c r="F401" s="57" t="s">
        <v>381</v>
      </c>
      <c r="G401" s="158">
        <f>-_xll.DBRW(pStaging,G$1,$F$6,"all depts",$B401,$F$1,G$3,$A401,"AGM_Import_Closing","Local Currency Value")</f>
        <v>2.9103830456733704E-11</v>
      </c>
      <c r="H401" s="158">
        <f>-_xll.DBRW(pStaging,H$1,$F$6,"all depts",$B401,$F$1,H$3,$A401,"AGM_Import_Closing","Local Currency Value")</f>
        <v>2.9103830456733704E-11</v>
      </c>
      <c r="I401" s="158">
        <f>-_xll.DBRW(pStaging,I$1,$F$6,"all depts",$B401,$F$1,I$3,$A401,"AGM_Import_Closing","Local Currency Value")</f>
        <v>3.2014213502407074E-10</v>
      </c>
      <c r="J401" s="156"/>
      <c r="K401" s="157">
        <f>-_xll.DBRW(pStaging,K$1,$F$6,"all depts",$B401,$F$1,K$3,$A401,"AGM_Import_Closing","Local Currency Value")</f>
        <v>1.7462298274040222E-10</v>
      </c>
      <c r="L401" s="158"/>
      <c r="M401" s="158">
        <f>-_xll.DBRW(pStaging,M$1,$F$6,"all depts",$B401,$F$1,M$3,$A401,"AGM_Import_Closing","Local Currency Value")</f>
        <v>-8.7311491370201111E-11</v>
      </c>
      <c r="N401" s="158"/>
      <c r="O401" s="158"/>
      <c r="P401" s="158">
        <f t="shared" si="408"/>
        <v>1.7462298274040222E-10</v>
      </c>
      <c r="Q401" s="158"/>
      <c r="R401" s="158">
        <f t="shared" si="409"/>
        <v>-8.7311491370201111E-11</v>
      </c>
      <c r="S401" s="158"/>
      <c r="T401" s="158"/>
      <c r="U401" s="158"/>
      <c r="V401" s="159">
        <f>-_xll.DBRW(pStaging,V$1,$F$6,"all depts",$B401,$F$1,V$3,$A401,"AGM_Import_Closing","Local Currency Value")</f>
        <v>3.2014213502407074E-10</v>
      </c>
      <c r="W401" s="159">
        <f>-_xll.DBRW(pStaging,W$1,$F$6,"all depts",$B401,$F$1,W$3,$A401,"AGM_Import_Closing","Local Currency Value")</f>
        <v>1.7462298274040222E-10</v>
      </c>
      <c r="X401" s="159">
        <f>-_xll.DBRW(pStaging,X$1,$F$6,"all depts",$B401,$F$1,X$3,$A401,"AGM_Import_Closing","Local Currency Value")</f>
        <v>0</v>
      </c>
      <c r="Y401" s="159">
        <f>-_xll.DBRW(pStaging,Y$1,$F$6,"all depts",$B401,$F$1,Y$3,$A401,"AGM_Import_Closing","Local Currency Value")</f>
        <v>0</v>
      </c>
      <c r="Z401" s="159">
        <f>-_xll.DBRW(pStaging,Z$1,$F$6,"all depts",$B401,$F$1,Z$3,$A401,"AGM_Import_Closing","Local Currency Value")</f>
        <v>0</v>
      </c>
      <c r="AA401" s="159">
        <f>-_xll.DBRW(pStaging,AA$1,$F$6,"all depts",$B401,$F$1,AA$3,$A401,"AGM_Import_Closing","Local Currency Value")</f>
        <v>0</v>
      </c>
      <c r="AB401" s="159">
        <f>-_xll.DBRW(pStaging,AB$1,$F$6,"all depts",$B401,$F$1,AB$3,$A401,"AGM_Import_Closing","Local Currency Value")</f>
        <v>0</v>
      </c>
      <c r="AC401" s="159">
        <f>-_xll.DBRW(pStaging,AC$1,$F$6,"all depts",$B401,$F$1,AC$3,$A401,"AGM_Import_Closing","Local Currency Value")</f>
        <v>0</v>
      </c>
      <c r="AD401" s="159">
        <f>-_xll.DBRW(pStaging,AD$1,$F$6,"all depts",$B401,$F$1,AD$3,$A401,"AGM_Import_Closing","Local Currency Value")</f>
        <v>0</v>
      </c>
      <c r="AE401" s="159">
        <f>-_xll.DBRW(pStaging,AE$1,$F$6,"all depts",$B401,$F$1,AE$3,$A401,"AGM_Import_Closing","Local Currency Value")</f>
        <v>0</v>
      </c>
      <c r="AF401" s="159">
        <f>-_xll.DBRW(pStaging,AF$1,$F$6,"all depts",$B401,$F$1,AF$3,$A401,"AGM_Import_Closing","Local Currency Value")</f>
        <v>0</v>
      </c>
      <c r="AG401" s="159">
        <f>-_xll.DBRW(pStaging,AG$1,$F$6,"all depts",$B401,$F$1,AG$3,$A401,"AGM_Import_Closing","Local Currency Value")</f>
        <v>0</v>
      </c>
      <c r="AH401" s="158"/>
      <c r="AI401" s="158"/>
      <c r="AJ401" s="158"/>
      <c r="AK401" s="158"/>
      <c r="AL401" s="158"/>
      <c r="AM401" s="158"/>
      <c r="AN401" s="158"/>
      <c r="AO401" s="159">
        <f>-_xll.DBRW(pStaging,AO$1,$F$6,"all depts",$B401,$F$1,AO$3,$A401,"AGM_Import_Closing","Local Currency Value")</f>
        <v>8.7311491370201111E-11</v>
      </c>
      <c r="AP401" s="159">
        <f>-_xll.DBRW(pStaging,AP$1,$F$6,"all depts",$B401,$F$1,AP$3,$A401,"AGM_Import_Closing","Local Currency Value")</f>
        <v>-8.7311491370201111E-11</v>
      </c>
      <c r="AQ401" s="159">
        <f>-_xll.DBRW(pStaging,AQ$1,$F$6,"all depts",$B401,$F$1,AQ$3,$A401,"AGM_Import_Closing","Local Currency Value")</f>
        <v>-2.9103830456733704E-10</v>
      </c>
      <c r="AR401" s="159">
        <f>-_xll.DBRW(pStaging,AR$1,$F$6,"all depts",$B401,$F$1,AR$3,$A401,"AGM_Import_Closing","Local Currency Value")</f>
        <v>8.7311491370201111E-11</v>
      </c>
      <c r="AS401" s="159">
        <f>-_xll.DBRW(pStaging,AS$1,$F$6,"all depts",$B401,$F$1,AS$3,$A401,"AGM_Import_Closing","Local Currency Value")</f>
        <v>8.7311491370201111E-11</v>
      </c>
      <c r="AT401" s="159">
        <f>-_xll.DBRW(pStaging,AT$1,$F$6,"all depts",$B401,$F$1,AT$3,$A401,"AGM_Import_Closing","Local Currency Value")</f>
        <v>2.9103830456733704E-11</v>
      </c>
      <c r="AU401" s="159">
        <f>-_xll.DBRW(pStaging,AU$1,$F$6,"all depts",$B401,$F$1,AU$3,$A401,"AGM_Import_Closing","Local Currency Value")</f>
        <v>-2.9103830456733704E-11</v>
      </c>
      <c r="AV401" s="159">
        <f>-_xll.DBRW(pStaging,AV$1,$F$6,"all depts",$B401,$F$1,AV$3,$A401,"AGM_Import_Closing","Local Currency Value")</f>
        <v>1.4551915228366852E-10</v>
      </c>
      <c r="AW401" s="159">
        <f>-_xll.DBRW(pStaging,AW$1,$F$6,"all depts",$B401,$F$1,AW$3,$A401,"AGM_Import_Closing","Local Currency Value")</f>
        <v>2.9103830456733704E-11</v>
      </c>
      <c r="AX401" s="159">
        <f>-_xll.DBRW(pStaging,AX$1,$F$6,"all depts",$B401,$F$1,AX$3,$A401,"AGM_Import_Closing","Local Currency Value")</f>
        <v>5.8207660913467407E-11</v>
      </c>
      <c r="AY401" s="159">
        <f>-_xll.DBRW(pStaging,AY$1,$F$6,"all depts",$B401,$F$1,AY$3,$A401,"AGM_Import_Closing","Local Currency Value")</f>
        <v>2.9103830456733704E-11</v>
      </c>
      <c r="AZ401" s="159">
        <f>-_xll.DBRW(pStaging,AZ$1,$F$6,"all depts",$B401,$F$1,AZ$3,$A401,"AGM_Import_Closing","Local Currency Value")</f>
        <v>2.9103830456733704E-11</v>
      </c>
      <c r="BA401" s="158"/>
      <c r="BB401" s="119">
        <f t="shared" si="415"/>
        <v>-2.9103830456733704E-10</v>
      </c>
      <c r="BC401" s="119">
        <f t="shared" si="416"/>
        <v>2.0372681319713593E-10</v>
      </c>
      <c r="BD401" s="119">
        <f t="shared" si="417"/>
        <v>1.4551915228366852E-10</v>
      </c>
      <c r="BE401" s="119">
        <f t="shared" si="418"/>
        <v>1.1641532182693481E-10</v>
      </c>
      <c r="BF401" s="166">
        <f t="shared" si="419"/>
        <v>1.7462298274040222E-10</v>
      </c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73"/>
      <c r="BQ401" s="120"/>
      <c r="BR401" s="120"/>
      <c r="BS401" s="120"/>
      <c r="BT401" s="120"/>
      <c r="BU401" s="120"/>
      <c r="BV401" s="173"/>
      <c r="BW401" s="120"/>
      <c r="BX401" s="120"/>
      <c r="BY401" s="120"/>
      <c r="BZ401" s="120"/>
      <c r="CA401" s="120"/>
      <c r="CB401" s="120"/>
      <c r="CC401" s="120"/>
      <c r="CD401" s="120"/>
      <c r="CI401" s="72"/>
    </row>
    <row r="402" spans="1:87" s="68" customFormat="1" outlineLevel="1" x14ac:dyDescent="0.3">
      <c r="A402" s="68">
        <v>426002</v>
      </c>
      <c r="B402" s="107" t="s">
        <v>382</v>
      </c>
      <c r="C402" s="71"/>
      <c r="D402" s="6"/>
      <c r="E402" s="17">
        <v>395</v>
      </c>
      <c r="F402" s="57" t="s">
        <v>383</v>
      </c>
      <c r="G402" s="158">
        <f>-_xll.DBRW(pStaging,G$1,$F$6,"all depts",$B402,$F$1,G$3,$A402,"AGM_Import_Closing","Local Currency Value")</f>
        <v>0</v>
      </c>
      <c r="H402" s="158">
        <f>-_xll.DBRW(pStaging,H$1,$F$6,"all depts",$B402,$F$1,H$3,$A402,"AGM_Import_Closing","Local Currency Value")</f>
        <v>0</v>
      </c>
      <c r="I402" s="158">
        <f>-_xll.DBRW(pStaging,I$1,$F$6,"all depts",$B402,$F$1,I$3,$A402,"AGM_Import_Closing","Local Currency Value")</f>
        <v>0</v>
      </c>
      <c r="J402" s="156"/>
      <c r="K402" s="157">
        <f>-_xll.DBRW(pStaging,K$1,$F$6,"all depts",$B402,$F$1,K$3,$A402,"AGM_Import_Closing","Local Currency Value")</f>
        <v>0</v>
      </c>
      <c r="L402" s="158"/>
      <c r="M402" s="158">
        <f>-_xll.DBRW(pStaging,M$1,$F$6,"all depts",$B402,$F$1,M$3,$A402,"AGM_Import_Closing","Local Currency Value")</f>
        <v>0</v>
      </c>
      <c r="N402" s="158"/>
      <c r="O402" s="158"/>
      <c r="P402" s="158">
        <f t="shared" si="408"/>
        <v>0</v>
      </c>
      <c r="Q402" s="158"/>
      <c r="R402" s="158">
        <f t="shared" si="409"/>
        <v>0</v>
      </c>
      <c r="S402" s="158"/>
      <c r="T402" s="158"/>
      <c r="U402" s="158"/>
      <c r="V402" s="159">
        <f>-_xll.DBRW(pStaging,V$1,$F$6,"all depts",$B402,$F$1,V$3,$A402,"AGM_Import_Closing","Local Currency Value")</f>
        <v>0</v>
      </c>
      <c r="W402" s="159">
        <f>-_xll.DBRW(pStaging,W$1,$F$6,"all depts",$B402,$F$1,W$3,$A402,"AGM_Import_Closing","Local Currency Value")</f>
        <v>0</v>
      </c>
      <c r="X402" s="159">
        <f>-_xll.DBRW(pStaging,X$1,$F$6,"all depts",$B402,$F$1,X$3,$A402,"AGM_Import_Closing","Local Currency Value")</f>
        <v>0</v>
      </c>
      <c r="Y402" s="159">
        <f>-_xll.DBRW(pStaging,Y$1,$F$6,"all depts",$B402,$F$1,Y$3,$A402,"AGM_Import_Closing","Local Currency Value")</f>
        <v>0</v>
      </c>
      <c r="Z402" s="159">
        <f>-_xll.DBRW(pStaging,Z$1,$F$6,"all depts",$B402,$F$1,Z$3,$A402,"AGM_Import_Closing","Local Currency Value")</f>
        <v>0</v>
      </c>
      <c r="AA402" s="159">
        <f>-_xll.DBRW(pStaging,AA$1,$F$6,"all depts",$B402,$F$1,AA$3,$A402,"AGM_Import_Closing","Local Currency Value")</f>
        <v>0</v>
      </c>
      <c r="AB402" s="159">
        <f>-_xll.DBRW(pStaging,AB$1,$F$6,"all depts",$B402,$F$1,AB$3,$A402,"AGM_Import_Closing","Local Currency Value")</f>
        <v>0</v>
      </c>
      <c r="AC402" s="159">
        <f>-_xll.DBRW(pStaging,AC$1,$F$6,"all depts",$B402,$F$1,AC$3,$A402,"AGM_Import_Closing","Local Currency Value")</f>
        <v>0</v>
      </c>
      <c r="AD402" s="159">
        <f>-_xll.DBRW(pStaging,AD$1,$F$6,"all depts",$B402,$F$1,AD$3,$A402,"AGM_Import_Closing","Local Currency Value")</f>
        <v>0</v>
      </c>
      <c r="AE402" s="159">
        <f>-_xll.DBRW(pStaging,AE$1,$F$6,"all depts",$B402,$F$1,AE$3,$A402,"AGM_Import_Closing","Local Currency Value")</f>
        <v>0</v>
      </c>
      <c r="AF402" s="159">
        <f>-_xll.DBRW(pStaging,AF$1,$F$6,"all depts",$B402,$F$1,AF$3,$A402,"AGM_Import_Closing","Local Currency Value")</f>
        <v>0</v>
      </c>
      <c r="AG402" s="159">
        <f>-_xll.DBRW(pStaging,AG$1,$F$6,"all depts",$B402,$F$1,AG$3,$A402,"AGM_Import_Closing","Local Currency Value")</f>
        <v>0</v>
      </c>
      <c r="AH402" s="158"/>
      <c r="AI402" s="158"/>
      <c r="AJ402" s="158"/>
      <c r="AK402" s="158"/>
      <c r="AL402" s="158"/>
      <c r="AM402" s="158"/>
      <c r="AN402" s="158"/>
      <c r="AO402" s="159">
        <f>-_xll.DBRW(pStaging,AO$1,$F$6,"all depts",$B402,$F$1,AO$3,$A402,"AGM_Import_Closing","Local Currency Value")</f>
        <v>0</v>
      </c>
      <c r="AP402" s="159">
        <f>-_xll.DBRW(pStaging,AP$1,$F$6,"all depts",$B402,$F$1,AP$3,$A402,"AGM_Import_Closing","Local Currency Value")</f>
        <v>0</v>
      </c>
      <c r="AQ402" s="159">
        <f>-_xll.DBRW(pStaging,AQ$1,$F$6,"all depts",$B402,$F$1,AQ$3,$A402,"AGM_Import_Closing","Local Currency Value")</f>
        <v>0</v>
      </c>
      <c r="AR402" s="159">
        <f>-_xll.DBRW(pStaging,AR$1,$F$6,"all depts",$B402,$F$1,AR$3,$A402,"AGM_Import_Closing","Local Currency Value")</f>
        <v>0</v>
      </c>
      <c r="AS402" s="159">
        <f>-_xll.DBRW(pStaging,AS$1,$F$6,"all depts",$B402,$F$1,AS$3,$A402,"AGM_Import_Closing","Local Currency Value")</f>
        <v>0</v>
      </c>
      <c r="AT402" s="159">
        <f>-_xll.DBRW(pStaging,AT$1,$F$6,"all depts",$B402,$F$1,AT$3,$A402,"AGM_Import_Closing","Local Currency Value")</f>
        <v>0</v>
      </c>
      <c r="AU402" s="159">
        <f>-_xll.DBRW(pStaging,AU$1,$F$6,"all depts",$B402,$F$1,AU$3,$A402,"AGM_Import_Closing","Local Currency Value")</f>
        <v>0</v>
      </c>
      <c r="AV402" s="159">
        <f>-_xll.DBRW(pStaging,AV$1,$F$6,"all depts",$B402,$F$1,AV$3,$A402,"AGM_Import_Closing","Local Currency Value")</f>
        <v>0</v>
      </c>
      <c r="AW402" s="159">
        <f>-_xll.DBRW(pStaging,AW$1,$F$6,"all depts",$B402,$F$1,AW$3,$A402,"AGM_Import_Closing","Local Currency Value")</f>
        <v>0</v>
      </c>
      <c r="AX402" s="159">
        <f>-_xll.DBRW(pStaging,AX$1,$F$6,"all depts",$B402,$F$1,AX$3,$A402,"AGM_Import_Closing","Local Currency Value")</f>
        <v>0</v>
      </c>
      <c r="AY402" s="159">
        <f>-_xll.DBRW(pStaging,AY$1,$F$6,"all depts",$B402,$F$1,AY$3,$A402,"AGM_Import_Closing","Local Currency Value")</f>
        <v>0</v>
      </c>
      <c r="AZ402" s="159">
        <f>-_xll.DBRW(pStaging,AZ$1,$F$6,"all depts",$B402,$F$1,AZ$3,$A402,"AGM_Import_Closing","Local Currency Value")</f>
        <v>0</v>
      </c>
      <c r="BA402" s="158"/>
      <c r="BB402" s="119">
        <f t="shared" si="415"/>
        <v>0</v>
      </c>
      <c r="BC402" s="119">
        <f t="shared" si="416"/>
        <v>0</v>
      </c>
      <c r="BD402" s="119">
        <f t="shared" si="417"/>
        <v>0</v>
      </c>
      <c r="BE402" s="119">
        <f t="shared" si="418"/>
        <v>0</v>
      </c>
      <c r="BF402" s="166">
        <f t="shared" si="419"/>
        <v>0</v>
      </c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73"/>
      <c r="BQ402" s="120"/>
      <c r="BR402" s="120"/>
      <c r="BS402" s="120"/>
      <c r="BT402" s="120"/>
      <c r="BU402" s="120"/>
      <c r="BV402" s="173"/>
      <c r="BW402" s="120"/>
      <c r="BX402" s="120"/>
      <c r="BY402" s="120"/>
      <c r="BZ402" s="120"/>
      <c r="CA402" s="120"/>
      <c r="CB402" s="120"/>
      <c r="CC402" s="120"/>
      <c r="CD402" s="120"/>
      <c r="CI402" s="72"/>
    </row>
    <row r="403" spans="1:87" s="68" customFormat="1" outlineLevel="1" x14ac:dyDescent="0.3">
      <c r="A403" s="68">
        <v>426002</v>
      </c>
      <c r="B403" s="107" t="s">
        <v>339</v>
      </c>
      <c r="C403" s="71"/>
      <c r="D403" s="6"/>
      <c r="E403" s="17">
        <v>396</v>
      </c>
      <c r="F403" s="57" t="s">
        <v>479</v>
      </c>
      <c r="G403" s="158">
        <f>-_xll.DBRW(pStaging,G$1,$F$6,"all depts",$B403,$F$1,G$3,$A403,"AGM_Import_Closing","Local Currency Value")</f>
        <v>0</v>
      </c>
      <c r="H403" s="158">
        <f>-_xll.DBRW(pStaging,H$1,$F$6,"all depts",$B403,$F$1,H$3,$A403,"AGM_Import_Closing","Local Currency Value")</f>
        <v>0</v>
      </c>
      <c r="I403" s="158">
        <f>-_xll.DBRW(pStaging,I$1,$F$6,"all depts",$B403,$F$1,I$3,$A403,"AGM_Import_Closing","Local Currency Value")</f>
        <v>0</v>
      </c>
      <c r="J403" s="156"/>
      <c r="K403" s="157">
        <f>-_xll.DBRW(pStaging,K$1,$F$6,"all depts",$B403,$F$1,K$3,$A403,"AGM_Import_Closing","Local Currency Value")</f>
        <v>0</v>
      </c>
      <c r="L403" s="158"/>
      <c r="M403" s="158">
        <f>-_xll.DBRW(pStaging,M$1,$F$6,"all depts",$B403,$F$1,M$3,$A403,"AGM_Import_Closing","Local Currency Value")</f>
        <v>0</v>
      </c>
      <c r="N403" s="158"/>
      <c r="O403" s="158"/>
      <c r="P403" s="158">
        <f t="shared" si="408"/>
        <v>0</v>
      </c>
      <c r="Q403" s="158"/>
      <c r="R403" s="158">
        <f t="shared" si="409"/>
        <v>0</v>
      </c>
      <c r="S403" s="158"/>
      <c r="T403" s="158"/>
      <c r="U403" s="158"/>
      <c r="V403" s="159">
        <f>-_xll.DBRW(pStaging,V$1,$F$6,"all depts",$B403,$F$1,V$3,$A403,"AGM_Import_Closing","Local Currency Value")</f>
        <v>0</v>
      </c>
      <c r="W403" s="159">
        <f>-_xll.DBRW(pStaging,W$1,$F$6,"all depts",$B403,$F$1,W$3,$A403,"AGM_Import_Closing","Local Currency Value")</f>
        <v>0</v>
      </c>
      <c r="X403" s="159">
        <f>-_xll.DBRW(pStaging,X$1,$F$6,"all depts",$B403,$F$1,X$3,$A403,"AGM_Import_Closing","Local Currency Value")</f>
        <v>0</v>
      </c>
      <c r="Y403" s="159">
        <f>-_xll.DBRW(pStaging,Y$1,$F$6,"all depts",$B403,$F$1,Y$3,$A403,"AGM_Import_Closing","Local Currency Value")</f>
        <v>0</v>
      </c>
      <c r="Z403" s="159">
        <f>-_xll.DBRW(pStaging,Z$1,$F$6,"all depts",$B403,$F$1,Z$3,$A403,"AGM_Import_Closing","Local Currency Value")</f>
        <v>0</v>
      </c>
      <c r="AA403" s="159">
        <f>-_xll.DBRW(pStaging,AA$1,$F$6,"all depts",$B403,$F$1,AA$3,$A403,"AGM_Import_Closing","Local Currency Value")</f>
        <v>0</v>
      </c>
      <c r="AB403" s="159">
        <f>-_xll.DBRW(pStaging,AB$1,$F$6,"all depts",$B403,$F$1,AB$3,$A403,"AGM_Import_Closing","Local Currency Value")</f>
        <v>0</v>
      </c>
      <c r="AC403" s="159">
        <f>-_xll.DBRW(pStaging,AC$1,$F$6,"all depts",$B403,$F$1,AC$3,$A403,"AGM_Import_Closing","Local Currency Value")</f>
        <v>0</v>
      </c>
      <c r="AD403" s="159">
        <f>-_xll.DBRW(pStaging,AD$1,$F$6,"all depts",$B403,$F$1,AD$3,$A403,"AGM_Import_Closing","Local Currency Value")</f>
        <v>0</v>
      </c>
      <c r="AE403" s="159">
        <f>-_xll.DBRW(pStaging,AE$1,$F$6,"all depts",$B403,$F$1,AE$3,$A403,"AGM_Import_Closing","Local Currency Value")</f>
        <v>0</v>
      </c>
      <c r="AF403" s="159">
        <f>-_xll.DBRW(pStaging,AF$1,$F$6,"all depts",$B403,$F$1,AF$3,$A403,"AGM_Import_Closing","Local Currency Value")</f>
        <v>0</v>
      </c>
      <c r="AG403" s="159">
        <f>-_xll.DBRW(pStaging,AG$1,$F$6,"all depts",$B403,$F$1,AG$3,$A403,"AGM_Import_Closing","Local Currency Value")</f>
        <v>0</v>
      </c>
      <c r="AH403" s="158"/>
      <c r="AI403" s="158"/>
      <c r="AJ403" s="158"/>
      <c r="AK403" s="158"/>
      <c r="AL403" s="158"/>
      <c r="AM403" s="158"/>
      <c r="AN403" s="158"/>
      <c r="AO403" s="159">
        <f>-_xll.DBRW(pStaging,AO$1,$F$6,"all depts",$B403,$F$1,AO$3,$A403,"AGM_Import_Closing","Local Currency Value")</f>
        <v>0</v>
      </c>
      <c r="AP403" s="159">
        <f>-_xll.DBRW(pStaging,AP$1,$F$6,"all depts",$B403,$F$1,AP$3,$A403,"AGM_Import_Closing","Local Currency Value")</f>
        <v>0</v>
      </c>
      <c r="AQ403" s="159">
        <f>-_xll.DBRW(pStaging,AQ$1,$F$6,"all depts",$B403,$F$1,AQ$3,$A403,"AGM_Import_Closing","Local Currency Value")</f>
        <v>0</v>
      </c>
      <c r="AR403" s="159">
        <f>-_xll.DBRW(pStaging,AR$1,$F$6,"all depts",$B403,$F$1,AR$3,$A403,"AGM_Import_Closing","Local Currency Value")</f>
        <v>0</v>
      </c>
      <c r="AS403" s="159">
        <f>-_xll.DBRW(pStaging,AS$1,$F$6,"all depts",$B403,$F$1,AS$3,$A403,"AGM_Import_Closing","Local Currency Value")</f>
        <v>0</v>
      </c>
      <c r="AT403" s="159">
        <f>-_xll.DBRW(pStaging,AT$1,$F$6,"all depts",$B403,$F$1,AT$3,$A403,"AGM_Import_Closing","Local Currency Value")</f>
        <v>0</v>
      </c>
      <c r="AU403" s="159">
        <f>-_xll.DBRW(pStaging,AU$1,$F$6,"all depts",$B403,$F$1,AU$3,$A403,"AGM_Import_Closing","Local Currency Value")</f>
        <v>0</v>
      </c>
      <c r="AV403" s="159">
        <f>-_xll.DBRW(pStaging,AV$1,$F$6,"all depts",$B403,$F$1,AV$3,$A403,"AGM_Import_Closing","Local Currency Value")</f>
        <v>0</v>
      </c>
      <c r="AW403" s="159">
        <f>-_xll.DBRW(pStaging,AW$1,$F$6,"all depts",$B403,$F$1,AW$3,$A403,"AGM_Import_Closing","Local Currency Value")</f>
        <v>0</v>
      </c>
      <c r="AX403" s="159">
        <f>-_xll.DBRW(pStaging,AX$1,$F$6,"all depts",$B403,$F$1,AX$3,$A403,"AGM_Import_Closing","Local Currency Value")</f>
        <v>0</v>
      </c>
      <c r="AY403" s="159">
        <f>-_xll.DBRW(pStaging,AY$1,$F$6,"all depts",$B403,$F$1,AY$3,$A403,"AGM_Import_Closing","Local Currency Value")</f>
        <v>0</v>
      </c>
      <c r="AZ403" s="159">
        <f>-_xll.DBRW(pStaging,AZ$1,$F$6,"all depts",$B403,$F$1,AZ$3,$A403,"AGM_Import_Closing","Local Currency Value")</f>
        <v>0</v>
      </c>
      <c r="BA403" s="158"/>
      <c r="BB403" s="119">
        <f t="shared" si="415"/>
        <v>0</v>
      </c>
      <c r="BC403" s="119">
        <f t="shared" si="416"/>
        <v>0</v>
      </c>
      <c r="BD403" s="119">
        <f t="shared" si="417"/>
        <v>0</v>
      </c>
      <c r="BE403" s="119">
        <f t="shared" si="418"/>
        <v>0</v>
      </c>
      <c r="BF403" s="166">
        <f t="shared" si="419"/>
        <v>0</v>
      </c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73"/>
      <c r="BQ403" s="120"/>
      <c r="BR403" s="120"/>
      <c r="BS403" s="120"/>
      <c r="BT403" s="120"/>
      <c r="BU403" s="120"/>
      <c r="BV403" s="173"/>
      <c r="BW403" s="120"/>
      <c r="BX403" s="120"/>
      <c r="BY403" s="120"/>
      <c r="BZ403" s="120"/>
      <c r="CA403" s="120"/>
      <c r="CB403" s="120"/>
      <c r="CC403" s="120"/>
      <c r="CD403" s="120"/>
      <c r="CI403" s="72"/>
    </row>
    <row r="404" spans="1:87" s="68" customFormat="1" outlineLevel="1" x14ac:dyDescent="0.3">
      <c r="A404" s="68">
        <v>426002</v>
      </c>
      <c r="B404" s="107" t="s">
        <v>385</v>
      </c>
      <c r="C404" s="71"/>
      <c r="D404" s="6"/>
      <c r="E404" s="17">
        <v>397</v>
      </c>
      <c r="F404" s="57" t="s">
        <v>386</v>
      </c>
      <c r="G404" s="158">
        <f>-_xll.DBRW(pStaging,G$1,$F$6,"all depts",$B404,$F$1,G$3,$A404,"AGM_Import_Closing","Local Currency Value")</f>
        <v>0</v>
      </c>
      <c r="H404" s="158">
        <f>-_xll.DBRW(pStaging,H$1,$F$6,"all depts",$B404,$F$1,H$3,$A404,"AGM_Import_Closing","Local Currency Value")</f>
        <v>0</v>
      </c>
      <c r="I404" s="158">
        <f>-_xll.DBRW(pStaging,I$1,$F$6,"all depts",$B404,$F$1,I$3,$A404,"AGM_Import_Closing","Local Currency Value")</f>
        <v>0</v>
      </c>
      <c r="J404" s="156"/>
      <c r="K404" s="157">
        <f>-_xll.DBRW(pStaging,K$1,$F$6,"all depts",$B404,$F$1,K$3,$A404,"AGM_Import_Closing","Local Currency Value")</f>
        <v>0</v>
      </c>
      <c r="L404" s="158"/>
      <c r="M404" s="158">
        <f>-_xll.DBRW(pStaging,M$1,$F$6,"all depts",$B404,$F$1,M$3,$A404,"AGM_Import_Closing","Local Currency Value")</f>
        <v>0</v>
      </c>
      <c r="N404" s="158"/>
      <c r="O404" s="158"/>
      <c r="P404" s="158">
        <f t="shared" si="408"/>
        <v>0</v>
      </c>
      <c r="Q404" s="158"/>
      <c r="R404" s="158">
        <f t="shared" si="409"/>
        <v>0</v>
      </c>
      <c r="S404" s="158"/>
      <c r="T404" s="158"/>
      <c r="U404" s="158"/>
      <c r="V404" s="159">
        <f>-_xll.DBRW(pStaging,V$1,$F$6,"all depts",$B404,$F$1,V$3,$A404,"AGM_Import_Closing","Local Currency Value")</f>
        <v>0</v>
      </c>
      <c r="W404" s="159">
        <f>-_xll.DBRW(pStaging,W$1,$F$6,"all depts",$B404,$F$1,W$3,$A404,"AGM_Import_Closing","Local Currency Value")</f>
        <v>0</v>
      </c>
      <c r="X404" s="159">
        <f>-_xll.DBRW(pStaging,X$1,$F$6,"all depts",$B404,$F$1,X$3,$A404,"AGM_Import_Closing","Local Currency Value")</f>
        <v>0</v>
      </c>
      <c r="Y404" s="159">
        <f>-_xll.DBRW(pStaging,Y$1,$F$6,"all depts",$B404,$F$1,Y$3,$A404,"AGM_Import_Closing","Local Currency Value")</f>
        <v>0</v>
      </c>
      <c r="Z404" s="159">
        <f>-_xll.DBRW(pStaging,Z$1,$F$6,"all depts",$B404,$F$1,Z$3,$A404,"AGM_Import_Closing","Local Currency Value")</f>
        <v>0</v>
      </c>
      <c r="AA404" s="159">
        <f>-_xll.DBRW(pStaging,AA$1,$F$6,"all depts",$B404,$F$1,AA$3,$A404,"AGM_Import_Closing","Local Currency Value")</f>
        <v>0</v>
      </c>
      <c r="AB404" s="159">
        <f>-_xll.DBRW(pStaging,AB$1,$F$6,"all depts",$B404,$F$1,AB$3,$A404,"AGM_Import_Closing","Local Currency Value")</f>
        <v>0</v>
      </c>
      <c r="AC404" s="159">
        <f>-_xll.DBRW(pStaging,AC$1,$F$6,"all depts",$B404,$F$1,AC$3,$A404,"AGM_Import_Closing","Local Currency Value")</f>
        <v>0</v>
      </c>
      <c r="AD404" s="159">
        <f>-_xll.DBRW(pStaging,AD$1,$F$6,"all depts",$B404,$F$1,AD$3,$A404,"AGM_Import_Closing","Local Currency Value")</f>
        <v>0</v>
      </c>
      <c r="AE404" s="159">
        <f>-_xll.DBRW(pStaging,AE$1,$F$6,"all depts",$B404,$F$1,AE$3,$A404,"AGM_Import_Closing","Local Currency Value")</f>
        <v>0</v>
      </c>
      <c r="AF404" s="159">
        <f>-_xll.DBRW(pStaging,AF$1,$F$6,"all depts",$B404,$F$1,AF$3,$A404,"AGM_Import_Closing","Local Currency Value")</f>
        <v>0</v>
      </c>
      <c r="AG404" s="159">
        <f>-_xll.DBRW(pStaging,AG$1,$F$6,"all depts",$B404,$F$1,AG$3,$A404,"AGM_Import_Closing","Local Currency Value")</f>
        <v>0</v>
      </c>
      <c r="AH404" s="158"/>
      <c r="AI404" s="158"/>
      <c r="AJ404" s="158"/>
      <c r="AK404" s="158"/>
      <c r="AL404" s="158"/>
      <c r="AM404" s="158"/>
      <c r="AN404" s="158"/>
      <c r="AO404" s="159">
        <f>-_xll.DBRW(pStaging,AO$1,$F$6,"all depts",$B404,$F$1,AO$3,$A404,"AGM_Import_Closing","Local Currency Value")</f>
        <v>0</v>
      </c>
      <c r="AP404" s="159">
        <f>-_xll.DBRW(pStaging,AP$1,$F$6,"all depts",$B404,$F$1,AP$3,$A404,"AGM_Import_Closing","Local Currency Value")</f>
        <v>0</v>
      </c>
      <c r="AQ404" s="159">
        <f>-_xll.DBRW(pStaging,AQ$1,$F$6,"all depts",$B404,$F$1,AQ$3,$A404,"AGM_Import_Closing","Local Currency Value")</f>
        <v>0</v>
      </c>
      <c r="AR404" s="159">
        <f>-_xll.DBRW(pStaging,AR$1,$F$6,"all depts",$B404,$F$1,AR$3,$A404,"AGM_Import_Closing","Local Currency Value")</f>
        <v>0</v>
      </c>
      <c r="AS404" s="159">
        <f>-_xll.DBRW(pStaging,AS$1,$F$6,"all depts",$B404,$F$1,AS$3,$A404,"AGM_Import_Closing","Local Currency Value")</f>
        <v>0</v>
      </c>
      <c r="AT404" s="159">
        <f>-_xll.DBRW(pStaging,AT$1,$F$6,"all depts",$B404,$F$1,AT$3,$A404,"AGM_Import_Closing","Local Currency Value")</f>
        <v>0</v>
      </c>
      <c r="AU404" s="159">
        <f>-_xll.DBRW(pStaging,AU$1,$F$6,"all depts",$B404,$F$1,AU$3,$A404,"AGM_Import_Closing","Local Currency Value")</f>
        <v>0</v>
      </c>
      <c r="AV404" s="159">
        <f>-_xll.DBRW(pStaging,AV$1,$F$6,"all depts",$B404,$F$1,AV$3,$A404,"AGM_Import_Closing","Local Currency Value")</f>
        <v>0</v>
      </c>
      <c r="AW404" s="159">
        <f>-_xll.DBRW(pStaging,AW$1,$F$6,"all depts",$B404,$F$1,AW$3,$A404,"AGM_Import_Closing","Local Currency Value")</f>
        <v>0</v>
      </c>
      <c r="AX404" s="159">
        <f>-_xll.DBRW(pStaging,AX$1,$F$6,"all depts",$B404,$F$1,AX$3,$A404,"AGM_Import_Closing","Local Currency Value")</f>
        <v>0</v>
      </c>
      <c r="AY404" s="159">
        <f>-_xll.DBRW(pStaging,AY$1,$F$6,"all depts",$B404,$F$1,AY$3,$A404,"AGM_Import_Closing","Local Currency Value")</f>
        <v>0</v>
      </c>
      <c r="AZ404" s="159">
        <f>-_xll.DBRW(pStaging,AZ$1,$F$6,"all depts",$B404,$F$1,AZ$3,$A404,"AGM_Import_Closing","Local Currency Value")</f>
        <v>0</v>
      </c>
      <c r="BA404" s="158"/>
      <c r="BB404" s="119">
        <f t="shared" si="415"/>
        <v>0</v>
      </c>
      <c r="BC404" s="119">
        <f t="shared" si="416"/>
        <v>0</v>
      </c>
      <c r="BD404" s="119">
        <f t="shared" si="417"/>
        <v>0</v>
      </c>
      <c r="BE404" s="119">
        <f t="shared" si="418"/>
        <v>0</v>
      </c>
      <c r="BF404" s="166">
        <f t="shared" si="419"/>
        <v>0</v>
      </c>
      <c r="BG404" s="120"/>
      <c r="BH404" s="120"/>
      <c r="BI404" s="120"/>
      <c r="BJ404" s="120"/>
      <c r="BK404" s="120"/>
      <c r="BL404" s="120"/>
      <c r="BM404" s="120"/>
      <c r="BN404" s="120"/>
      <c r="BO404" s="120"/>
      <c r="BP404" s="173"/>
      <c r="BQ404" s="120"/>
      <c r="BR404" s="120"/>
      <c r="BS404" s="120"/>
      <c r="BT404" s="120"/>
      <c r="BU404" s="120"/>
      <c r="BV404" s="173"/>
      <c r="BW404" s="120"/>
      <c r="BX404" s="120"/>
      <c r="BY404" s="120"/>
      <c r="BZ404" s="120"/>
      <c r="CA404" s="120"/>
      <c r="CB404" s="120"/>
      <c r="CC404" s="120"/>
      <c r="CD404" s="120"/>
      <c r="CI404" s="72"/>
    </row>
    <row r="405" spans="1:87" s="68" customFormat="1" outlineLevel="1" x14ac:dyDescent="0.3">
      <c r="A405" s="68">
        <v>426002</v>
      </c>
      <c r="B405" s="107" t="s">
        <v>349</v>
      </c>
      <c r="C405" s="71"/>
      <c r="D405" s="6"/>
      <c r="E405" s="17">
        <v>398</v>
      </c>
      <c r="F405" s="57" t="s">
        <v>387</v>
      </c>
      <c r="G405" s="158">
        <f>-_xll.DBRW(pStaging,G$1,$F$6,"all depts",$B405,$F$1,G$3,$A405,"AGM_Import_Closing","Local Currency Value")</f>
        <v>0</v>
      </c>
      <c r="H405" s="158">
        <f>-_xll.DBRW(pStaging,H$1,$F$6,"all depts",$B405,$F$1,H$3,$A405,"AGM_Import_Closing","Local Currency Value")</f>
        <v>0</v>
      </c>
      <c r="I405" s="158">
        <f>-_xll.DBRW(pStaging,I$1,$F$6,"all depts",$B405,$F$1,I$3,$A405,"AGM_Import_Closing","Local Currency Value")</f>
        <v>0</v>
      </c>
      <c r="J405" s="156"/>
      <c r="K405" s="157">
        <f>-_xll.DBRW(pStaging,K$1,$F$6,"all depts",$B405,$F$1,K$3,$A405,"AGM_Import_Closing","Local Currency Value")</f>
        <v>0</v>
      </c>
      <c r="L405" s="158"/>
      <c r="M405" s="158">
        <f>-_xll.DBRW(pStaging,M$1,$F$6,"all depts",$B405,$F$1,M$3,$A405,"AGM_Import_Closing","Local Currency Value")</f>
        <v>0</v>
      </c>
      <c r="N405" s="158"/>
      <c r="O405" s="158"/>
      <c r="P405" s="158">
        <f t="shared" si="408"/>
        <v>0</v>
      </c>
      <c r="Q405" s="158"/>
      <c r="R405" s="158">
        <f t="shared" si="409"/>
        <v>0</v>
      </c>
      <c r="S405" s="158"/>
      <c r="T405" s="158"/>
      <c r="U405" s="158"/>
      <c r="V405" s="159">
        <f>-_xll.DBRW(pStaging,V$1,$F$6,"all depts",$B405,$F$1,V$3,$A405,"AGM_Import_Closing","Local Currency Value")</f>
        <v>0</v>
      </c>
      <c r="W405" s="159">
        <f>-_xll.DBRW(pStaging,W$1,$F$6,"all depts",$B405,$F$1,W$3,$A405,"AGM_Import_Closing","Local Currency Value")</f>
        <v>0</v>
      </c>
      <c r="X405" s="159">
        <f>-_xll.DBRW(pStaging,X$1,$F$6,"all depts",$B405,$F$1,X$3,$A405,"AGM_Import_Closing","Local Currency Value")</f>
        <v>0</v>
      </c>
      <c r="Y405" s="159">
        <f>-_xll.DBRW(pStaging,Y$1,$F$6,"all depts",$B405,$F$1,Y$3,$A405,"AGM_Import_Closing","Local Currency Value")</f>
        <v>0</v>
      </c>
      <c r="Z405" s="159">
        <f>-_xll.DBRW(pStaging,Z$1,$F$6,"all depts",$B405,$F$1,Z$3,$A405,"AGM_Import_Closing","Local Currency Value")</f>
        <v>0</v>
      </c>
      <c r="AA405" s="159">
        <f>-_xll.DBRW(pStaging,AA$1,$F$6,"all depts",$B405,$F$1,AA$3,$A405,"AGM_Import_Closing","Local Currency Value")</f>
        <v>0</v>
      </c>
      <c r="AB405" s="159">
        <f>-_xll.DBRW(pStaging,AB$1,$F$6,"all depts",$B405,$F$1,AB$3,$A405,"AGM_Import_Closing","Local Currency Value")</f>
        <v>0</v>
      </c>
      <c r="AC405" s="159">
        <f>-_xll.DBRW(pStaging,AC$1,$F$6,"all depts",$B405,$F$1,AC$3,$A405,"AGM_Import_Closing","Local Currency Value")</f>
        <v>0</v>
      </c>
      <c r="AD405" s="159">
        <f>-_xll.DBRW(pStaging,AD$1,$F$6,"all depts",$B405,$F$1,AD$3,$A405,"AGM_Import_Closing","Local Currency Value")</f>
        <v>0</v>
      </c>
      <c r="AE405" s="159">
        <f>-_xll.DBRW(pStaging,AE$1,$F$6,"all depts",$B405,$F$1,AE$3,$A405,"AGM_Import_Closing","Local Currency Value")</f>
        <v>0</v>
      </c>
      <c r="AF405" s="159">
        <f>-_xll.DBRW(pStaging,AF$1,$F$6,"all depts",$B405,$F$1,AF$3,$A405,"AGM_Import_Closing","Local Currency Value")</f>
        <v>0</v>
      </c>
      <c r="AG405" s="159">
        <f>-_xll.DBRW(pStaging,AG$1,$F$6,"all depts",$B405,$F$1,AG$3,$A405,"AGM_Import_Closing","Local Currency Value")</f>
        <v>0</v>
      </c>
      <c r="AH405" s="158"/>
      <c r="AI405" s="158"/>
      <c r="AJ405" s="158"/>
      <c r="AK405" s="158"/>
      <c r="AL405" s="158"/>
      <c r="AM405" s="158"/>
      <c r="AN405" s="158"/>
      <c r="AO405" s="159">
        <f>-_xll.DBRW(pStaging,AO$1,$F$6,"all depts",$B405,$F$1,AO$3,$A405,"AGM_Import_Closing","Local Currency Value")</f>
        <v>0</v>
      </c>
      <c r="AP405" s="159">
        <f>-_xll.DBRW(pStaging,AP$1,$F$6,"all depts",$B405,$F$1,AP$3,$A405,"AGM_Import_Closing","Local Currency Value")</f>
        <v>0</v>
      </c>
      <c r="AQ405" s="159">
        <f>-_xll.DBRW(pStaging,AQ$1,$F$6,"all depts",$B405,$F$1,AQ$3,$A405,"AGM_Import_Closing","Local Currency Value")</f>
        <v>0</v>
      </c>
      <c r="AR405" s="159">
        <f>-_xll.DBRW(pStaging,AR$1,$F$6,"all depts",$B405,$F$1,AR$3,$A405,"AGM_Import_Closing","Local Currency Value")</f>
        <v>0</v>
      </c>
      <c r="AS405" s="159">
        <f>-_xll.DBRW(pStaging,AS$1,$F$6,"all depts",$B405,$F$1,AS$3,$A405,"AGM_Import_Closing","Local Currency Value")</f>
        <v>0</v>
      </c>
      <c r="AT405" s="159">
        <f>-_xll.DBRW(pStaging,AT$1,$F$6,"all depts",$B405,$F$1,AT$3,$A405,"AGM_Import_Closing","Local Currency Value")</f>
        <v>0</v>
      </c>
      <c r="AU405" s="159">
        <f>-_xll.DBRW(pStaging,AU$1,$F$6,"all depts",$B405,$F$1,AU$3,$A405,"AGM_Import_Closing","Local Currency Value")</f>
        <v>0</v>
      </c>
      <c r="AV405" s="159">
        <f>-_xll.DBRW(pStaging,AV$1,$F$6,"all depts",$B405,$F$1,AV$3,$A405,"AGM_Import_Closing","Local Currency Value")</f>
        <v>0</v>
      </c>
      <c r="AW405" s="159">
        <f>-_xll.DBRW(pStaging,AW$1,$F$6,"all depts",$B405,$F$1,AW$3,$A405,"AGM_Import_Closing","Local Currency Value")</f>
        <v>0</v>
      </c>
      <c r="AX405" s="159">
        <f>-_xll.DBRW(pStaging,AX$1,$F$6,"all depts",$B405,$F$1,AX$3,$A405,"AGM_Import_Closing","Local Currency Value")</f>
        <v>0</v>
      </c>
      <c r="AY405" s="159">
        <f>-_xll.DBRW(pStaging,AY$1,$F$6,"all depts",$B405,$F$1,AY$3,$A405,"AGM_Import_Closing","Local Currency Value")</f>
        <v>0</v>
      </c>
      <c r="AZ405" s="159">
        <f>-_xll.DBRW(pStaging,AZ$1,$F$6,"all depts",$B405,$F$1,AZ$3,$A405,"AGM_Import_Closing","Local Currency Value")</f>
        <v>0</v>
      </c>
      <c r="BA405" s="158"/>
      <c r="BB405" s="119">
        <f t="shared" si="415"/>
        <v>0</v>
      </c>
      <c r="BC405" s="119">
        <f t="shared" si="416"/>
        <v>0</v>
      </c>
      <c r="BD405" s="119">
        <f t="shared" si="417"/>
        <v>0</v>
      </c>
      <c r="BE405" s="119">
        <f t="shared" si="418"/>
        <v>0</v>
      </c>
      <c r="BF405" s="166">
        <f t="shared" si="419"/>
        <v>0</v>
      </c>
      <c r="BG405" s="120"/>
      <c r="BH405" s="120"/>
      <c r="BI405" s="120"/>
      <c r="BJ405" s="120"/>
      <c r="BK405" s="120"/>
      <c r="BL405" s="120"/>
      <c r="BM405" s="120"/>
      <c r="BN405" s="120"/>
      <c r="BO405" s="120"/>
      <c r="BP405" s="173"/>
      <c r="BQ405" s="120"/>
      <c r="BR405" s="120"/>
      <c r="BS405" s="120"/>
      <c r="BT405" s="120"/>
      <c r="BU405" s="120"/>
      <c r="BV405" s="173"/>
      <c r="BW405" s="120"/>
      <c r="BX405" s="120"/>
      <c r="BY405" s="120"/>
      <c r="BZ405" s="120"/>
      <c r="CA405" s="120"/>
      <c r="CB405" s="120"/>
      <c r="CC405" s="120"/>
      <c r="CD405" s="120"/>
      <c r="CI405" s="72"/>
    </row>
    <row r="406" spans="1:87" s="68" customFormat="1" outlineLevel="1" x14ac:dyDescent="0.3">
      <c r="A406" s="68">
        <v>426002</v>
      </c>
      <c r="B406" s="107" t="s">
        <v>515</v>
      </c>
      <c r="C406" s="71"/>
      <c r="D406" s="6"/>
      <c r="E406" s="17">
        <v>399</v>
      </c>
      <c r="F406" s="57" t="s">
        <v>481</v>
      </c>
      <c r="G406" s="158">
        <f>-_xll.DBRW(pStaging,G$1,$F$6,"all depts",$B406,$F$1,G$3,$A406,"AGM_Import_Closing","Local Currency Value")</f>
        <v>0</v>
      </c>
      <c r="H406" s="158">
        <f>-_xll.DBRW(pStaging,H$1,$F$6,"all depts",$B406,$F$1,H$3,$A406,"AGM_Import_Closing","Local Currency Value")</f>
        <v>0</v>
      </c>
      <c r="I406" s="158">
        <f>-_xll.DBRW(pStaging,I$1,$F$6,"all depts",$B406,$F$1,I$3,$A406,"AGM_Import_Closing","Local Currency Value")</f>
        <v>0</v>
      </c>
      <c r="J406" s="156"/>
      <c r="K406" s="157">
        <f>-_xll.DBRW(pStaging,K$1,$F$6,"all depts",$B406,$F$1,K$3,$A406,"AGM_Import_Closing","Local Currency Value")</f>
        <v>0</v>
      </c>
      <c r="L406" s="158"/>
      <c r="M406" s="158">
        <f>-_xll.DBRW(pStaging,M$1,$F$6,"all depts",$B406,$F$1,M$3,$A406,"AGM_Import_Closing","Local Currency Value")</f>
        <v>0</v>
      </c>
      <c r="N406" s="158"/>
      <c r="O406" s="158"/>
      <c r="P406" s="158">
        <f t="shared" si="408"/>
        <v>0</v>
      </c>
      <c r="Q406" s="158"/>
      <c r="R406" s="158">
        <f t="shared" si="409"/>
        <v>0</v>
      </c>
      <c r="S406" s="158"/>
      <c r="T406" s="158"/>
      <c r="U406" s="158"/>
      <c r="V406" s="159">
        <f>-_xll.DBRW(pStaging,V$1,$F$6,"all depts",$B406,$F$1,V$3,$A406,"AGM_Import_Closing","Local Currency Value")</f>
        <v>0</v>
      </c>
      <c r="W406" s="159">
        <f>-_xll.DBRW(pStaging,W$1,$F$6,"all depts",$B406,$F$1,W$3,$A406,"AGM_Import_Closing","Local Currency Value")</f>
        <v>0</v>
      </c>
      <c r="X406" s="159">
        <f>-_xll.DBRW(pStaging,X$1,$F$6,"all depts",$B406,$F$1,X$3,$A406,"AGM_Import_Closing","Local Currency Value")</f>
        <v>0</v>
      </c>
      <c r="Y406" s="159">
        <f>-_xll.DBRW(pStaging,Y$1,$F$6,"all depts",$B406,$F$1,Y$3,$A406,"AGM_Import_Closing","Local Currency Value")</f>
        <v>0</v>
      </c>
      <c r="Z406" s="159">
        <f>-_xll.DBRW(pStaging,Z$1,$F$6,"all depts",$B406,$F$1,Z$3,$A406,"AGM_Import_Closing","Local Currency Value")</f>
        <v>0</v>
      </c>
      <c r="AA406" s="159">
        <f>-_xll.DBRW(pStaging,AA$1,$F$6,"all depts",$B406,$F$1,AA$3,$A406,"AGM_Import_Closing","Local Currency Value")</f>
        <v>0</v>
      </c>
      <c r="AB406" s="159">
        <f>-_xll.DBRW(pStaging,AB$1,$F$6,"all depts",$B406,$F$1,AB$3,$A406,"AGM_Import_Closing","Local Currency Value")</f>
        <v>0</v>
      </c>
      <c r="AC406" s="159">
        <f>-_xll.DBRW(pStaging,AC$1,$F$6,"all depts",$B406,$F$1,AC$3,$A406,"AGM_Import_Closing","Local Currency Value")</f>
        <v>0</v>
      </c>
      <c r="AD406" s="159">
        <f>-_xll.DBRW(pStaging,AD$1,$F$6,"all depts",$B406,$F$1,AD$3,$A406,"AGM_Import_Closing","Local Currency Value")</f>
        <v>0</v>
      </c>
      <c r="AE406" s="159">
        <f>-_xll.DBRW(pStaging,AE$1,$F$6,"all depts",$B406,$F$1,AE$3,$A406,"AGM_Import_Closing","Local Currency Value")</f>
        <v>0</v>
      </c>
      <c r="AF406" s="159">
        <f>-_xll.DBRW(pStaging,AF$1,$F$6,"all depts",$B406,$F$1,AF$3,$A406,"AGM_Import_Closing","Local Currency Value")</f>
        <v>0</v>
      </c>
      <c r="AG406" s="159">
        <f>-_xll.DBRW(pStaging,AG$1,$F$6,"all depts",$B406,$F$1,AG$3,$A406,"AGM_Import_Closing","Local Currency Value")</f>
        <v>0</v>
      </c>
      <c r="AH406" s="158"/>
      <c r="AI406" s="158"/>
      <c r="AJ406" s="158"/>
      <c r="AK406" s="158"/>
      <c r="AL406" s="158"/>
      <c r="AM406" s="158"/>
      <c r="AN406" s="158"/>
      <c r="AO406" s="159">
        <f>-_xll.DBRW(pStaging,AO$1,$F$6,"all depts",$B406,$F$1,AO$3,$A406,"AGM_Import_Closing","Local Currency Value")</f>
        <v>0</v>
      </c>
      <c r="AP406" s="159">
        <f>-_xll.DBRW(pStaging,AP$1,$F$6,"all depts",$B406,$F$1,AP$3,$A406,"AGM_Import_Closing","Local Currency Value")</f>
        <v>0</v>
      </c>
      <c r="AQ406" s="159">
        <f>-_xll.DBRW(pStaging,AQ$1,$F$6,"all depts",$B406,$F$1,AQ$3,$A406,"AGM_Import_Closing","Local Currency Value")</f>
        <v>0</v>
      </c>
      <c r="AR406" s="159">
        <f>-_xll.DBRW(pStaging,AR$1,$F$6,"all depts",$B406,$F$1,AR$3,$A406,"AGM_Import_Closing","Local Currency Value")</f>
        <v>0</v>
      </c>
      <c r="AS406" s="159">
        <f>-_xll.DBRW(pStaging,AS$1,$F$6,"all depts",$B406,$F$1,AS$3,$A406,"AGM_Import_Closing","Local Currency Value")</f>
        <v>0</v>
      </c>
      <c r="AT406" s="159">
        <f>-_xll.DBRW(pStaging,AT$1,$F$6,"all depts",$B406,$F$1,AT$3,$A406,"AGM_Import_Closing","Local Currency Value")</f>
        <v>0</v>
      </c>
      <c r="AU406" s="159">
        <f>-_xll.DBRW(pStaging,AU$1,$F$6,"all depts",$B406,$F$1,AU$3,$A406,"AGM_Import_Closing","Local Currency Value")</f>
        <v>0</v>
      </c>
      <c r="AV406" s="159">
        <f>-_xll.DBRW(pStaging,AV$1,$F$6,"all depts",$B406,$F$1,AV$3,$A406,"AGM_Import_Closing","Local Currency Value")</f>
        <v>0</v>
      </c>
      <c r="AW406" s="159">
        <f>-_xll.DBRW(pStaging,AW$1,$F$6,"all depts",$B406,$F$1,AW$3,$A406,"AGM_Import_Closing","Local Currency Value")</f>
        <v>0</v>
      </c>
      <c r="AX406" s="159">
        <f>-_xll.DBRW(pStaging,AX$1,$F$6,"all depts",$B406,$F$1,AX$3,$A406,"AGM_Import_Closing","Local Currency Value")</f>
        <v>0</v>
      </c>
      <c r="AY406" s="159">
        <f>-_xll.DBRW(pStaging,AY$1,$F$6,"all depts",$B406,$F$1,AY$3,$A406,"AGM_Import_Closing","Local Currency Value")</f>
        <v>0</v>
      </c>
      <c r="AZ406" s="159">
        <f>-_xll.DBRW(pStaging,AZ$1,$F$6,"all depts",$B406,$F$1,AZ$3,$A406,"AGM_Import_Closing","Local Currency Value")</f>
        <v>0</v>
      </c>
      <c r="BA406" s="158"/>
      <c r="BB406" s="119">
        <f t="shared" si="415"/>
        <v>0</v>
      </c>
      <c r="BC406" s="119">
        <f t="shared" si="416"/>
        <v>0</v>
      </c>
      <c r="BD406" s="119">
        <f t="shared" si="417"/>
        <v>0</v>
      </c>
      <c r="BE406" s="119">
        <f t="shared" si="418"/>
        <v>0</v>
      </c>
      <c r="BF406" s="166">
        <f t="shared" si="419"/>
        <v>0</v>
      </c>
      <c r="BG406" s="120"/>
      <c r="BH406" s="120"/>
      <c r="BI406" s="120"/>
      <c r="BJ406" s="120"/>
      <c r="BK406" s="120"/>
      <c r="BL406" s="120"/>
      <c r="BM406" s="120"/>
      <c r="BN406" s="120"/>
      <c r="BO406" s="120"/>
      <c r="BP406" s="173"/>
      <c r="BQ406" s="120"/>
      <c r="BR406" s="120"/>
      <c r="BS406" s="120"/>
      <c r="BT406" s="120"/>
      <c r="BU406" s="120"/>
      <c r="BV406" s="173"/>
      <c r="BW406" s="120"/>
      <c r="BX406" s="120"/>
      <c r="BY406" s="120"/>
      <c r="BZ406" s="120"/>
      <c r="CA406" s="120"/>
      <c r="CB406" s="120"/>
      <c r="CC406" s="120"/>
      <c r="CD406" s="120"/>
      <c r="CI406" s="72"/>
    </row>
    <row r="407" spans="1:87" s="68" customFormat="1" outlineLevel="1" x14ac:dyDescent="0.3">
      <c r="A407" s="68">
        <v>426002</v>
      </c>
      <c r="B407" s="107" t="s">
        <v>388</v>
      </c>
      <c r="C407" s="71"/>
      <c r="D407" s="6"/>
      <c r="E407" s="17">
        <v>400</v>
      </c>
      <c r="F407" s="57" t="s">
        <v>389</v>
      </c>
      <c r="G407" s="158">
        <f>-_xll.DBRW(pStaging,G$1,$F$6,"all depts",$B407,$F$1,G$3,$A407,"AGM_Import_Closing","Local Currency Value")</f>
        <v>0</v>
      </c>
      <c r="H407" s="158">
        <f>-_xll.DBRW(pStaging,H$1,$F$6,"all depts",$B407,$F$1,H$3,$A407,"AGM_Import_Closing","Local Currency Value")</f>
        <v>0</v>
      </c>
      <c r="I407" s="158">
        <f>-_xll.DBRW(pStaging,I$1,$F$6,"all depts",$B407,$F$1,I$3,$A407,"AGM_Import_Closing","Local Currency Value")</f>
        <v>0</v>
      </c>
      <c r="J407" s="156"/>
      <c r="K407" s="157">
        <f>-_xll.DBRW(pStaging,K$1,$F$6,"all depts",$B407,$F$1,K$3,$A407,"AGM_Import_Closing","Local Currency Value")</f>
        <v>0</v>
      </c>
      <c r="L407" s="158"/>
      <c r="M407" s="158">
        <f>-_xll.DBRW(pStaging,M$1,$F$6,"all depts",$B407,$F$1,M$3,$A407,"AGM_Import_Closing","Local Currency Value")</f>
        <v>0</v>
      </c>
      <c r="N407" s="158"/>
      <c r="O407" s="158"/>
      <c r="P407" s="158">
        <f t="shared" si="408"/>
        <v>0</v>
      </c>
      <c r="Q407" s="158"/>
      <c r="R407" s="158">
        <f t="shared" si="409"/>
        <v>0</v>
      </c>
      <c r="S407" s="158"/>
      <c r="T407" s="158"/>
      <c r="U407" s="158"/>
      <c r="V407" s="159">
        <f>-_xll.DBRW(pStaging,V$1,$F$6,"all depts",$B407,$F$1,V$3,$A407,"AGM_Import_Closing","Local Currency Value")</f>
        <v>0</v>
      </c>
      <c r="W407" s="159">
        <f>-_xll.DBRW(pStaging,W$1,$F$6,"all depts",$B407,$F$1,W$3,$A407,"AGM_Import_Closing","Local Currency Value")</f>
        <v>0</v>
      </c>
      <c r="X407" s="159">
        <f>-_xll.DBRW(pStaging,X$1,$F$6,"all depts",$B407,$F$1,X$3,$A407,"AGM_Import_Closing","Local Currency Value")</f>
        <v>0</v>
      </c>
      <c r="Y407" s="159">
        <f>-_xll.DBRW(pStaging,Y$1,$F$6,"all depts",$B407,$F$1,Y$3,$A407,"AGM_Import_Closing","Local Currency Value")</f>
        <v>0</v>
      </c>
      <c r="Z407" s="159">
        <f>-_xll.DBRW(pStaging,Z$1,$F$6,"all depts",$B407,$F$1,Z$3,$A407,"AGM_Import_Closing","Local Currency Value")</f>
        <v>0</v>
      </c>
      <c r="AA407" s="159">
        <f>-_xll.DBRW(pStaging,AA$1,$F$6,"all depts",$B407,$F$1,AA$3,$A407,"AGM_Import_Closing","Local Currency Value")</f>
        <v>0</v>
      </c>
      <c r="AB407" s="159">
        <f>-_xll.DBRW(pStaging,AB$1,$F$6,"all depts",$B407,$F$1,AB$3,$A407,"AGM_Import_Closing","Local Currency Value")</f>
        <v>0</v>
      </c>
      <c r="AC407" s="159">
        <f>-_xll.DBRW(pStaging,AC$1,$F$6,"all depts",$B407,$F$1,AC$3,$A407,"AGM_Import_Closing","Local Currency Value")</f>
        <v>0</v>
      </c>
      <c r="AD407" s="159">
        <f>-_xll.DBRW(pStaging,AD$1,$F$6,"all depts",$B407,$F$1,AD$3,$A407,"AGM_Import_Closing","Local Currency Value")</f>
        <v>0</v>
      </c>
      <c r="AE407" s="159">
        <f>-_xll.DBRW(pStaging,AE$1,$F$6,"all depts",$B407,$F$1,AE$3,$A407,"AGM_Import_Closing","Local Currency Value")</f>
        <v>0</v>
      </c>
      <c r="AF407" s="159">
        <f>-_xll.DBRW(pStaging,AF$1,$F$6,"all depts",$B407,$F$1,AF$3,$A407,"AGM_Import_Closing","Local Currency Value")</f>
        <v>0</v>
      </c>
      <c r="AG407" s="159">
        <f>-_xll.DBRW(pStaging,AG$1,$F$6,"all depts",$B407,$F$1,AG$3,$A407,"AGM_Import_Closing","Local Currency Value")</f>
        <v>0</v>
      </c>
      <c r="AH407" s="158"/>
      <c r="AI407" s="158"/>
      <c r="AJ407" s="158"/>
      <c r="AK407" s="158"/>
      <c r="AL407" s="158"/>
      <c r="AM407" s="158"/>
      <c r="AN407" s="158"/>
      <c r="AO407" s="159">
        <f>-_xll.DBRW(pStaging,AO$1,$F$6,"all depts",$B407,$F$1,AO$3,$A407,"AGM_Import_Closing","Local Currency Value")</f>
        <v>0</v>
      </c>
      <c r="AP407" s="159">
        <f>-_xll.DBRW(pStaging,AP$1,$F$6,"all depts",$B407,$F$1,AP$3,$A407,"AGM_Import_Closing","Local Currency Value")</f>
        <v>0</v>
      </c>
      <c r="AQ407" s="159">
        <f>-_xll.DBRW(pStaging,AQ$1,$F$6,"all depts",$B407,$F$1,AQ$3,$A407,"AGM_Import_Closing","Local Currency Value")</f>
        <v>0</v>
      </c>
      <c r="AR407" s="159">
        <f>-_xll.DBRW(pStaging,AR$1,$F$6,"all depts",$B407,$F$1,AR$3,$A407,"AGM_Import_Closing","Local Currency Value")</f>
        <v>0</v>
      </c>
      <c r="AS407" s="159">
        <f>-_xll.DBRW(pStaging,AS$1,$F$6,"all depts",$B407,$F$1,AS$3,$A407,"AGM_Import_Closing","Local Currency Value")</f>
        <v>0</v>
      </c>
      <c r="AT407" s="159">
        <f>-_xll.DBRW(pStaging,AT$1,$F$6,"all depts",$B407,$F$1,AT$3,$A407,"AGM_Import_Closing","Local Currency Value")</f>
        <v>0</v>
      </c>
      <c r="AU407" s="159">
        <f>-_xll.DBRW(pStaging,AU$1,$F$6,"all depts",$B407,$F$1,AU$3,$A407,"AGM_Import_Closing","Local Currency Value")</f>
        <v>0</v>
      </c>
      <c r="AV407" s="159">
        <f>-_xll.DBRW(pStaging,AV$1,$F$6,"all depts",$B407,$F$1,AV$3,$A407,"AGM_Import_Closing","Local Currency Value")</f>
        <v>0</v>
      </c>
      <c r="AW407" s="159">
        <f>-_xll.DBRW(pStaging,AW$1,$F$6,"all depts",$B407,$F$1,AW$3,$A407,"AGM_Import_Closing","Local Currency Value")</f>
        <v>0</v>
      </c>
      <c r="AX407" s="159">
        <f>-_xll.DBRW(pStaging,AX$1,$F$6,"all depts",$B407,$F$1,AX$3,$A407,"AGM_Import_Closing","Local Currency Value")</f>
        <v>0</v>
      </c>
      <c r="AY407" s="159">
        <f>-_xll.DBRW(pStaging,AY$1,$F$6,"all depts",$B407,$F$1,AY$3,$A407,"AGM_Import_Closing","Local Currency Value")</f>
        <v>0</v>
      </c>
      <c r="AZ407" s="159">
        <f>-_xll.DBRW(pStaging,AZ$1,$F$6,"all depts",$B407,$F$1,AZ$3,$A407,"AGM_Import_Closing","Local Currency Value")</f>
        <v>0</v>
      </c>
      <c r="BA407" s="158"/>
      <c r="BB407" s="119">
        <f t="shared" si="415"/>
        <v>0</v>
      </c>
      <c r="BC407" s="119">
        <f t="shared" si="416"/>
        <v>0</v>
      </c>
      <c r="BD407" s="119">
        <f t="shared" si="417"/>
        <v>0</v>
      </c>
      <c r="BE407" s="119">
        <f t="shared" si="418"/>
        <v>0</v>
      </c>
      <c r="BF407" s="166">
        <f t="shared" si="419"/>
        <v>0</v>
      </c>
      <c r="BG407" s="120"/>
      <c r="BH407" s="120"/>
      <c r="BI407" s="120"/>
      <c r="BJ407" s="120"/>
      <c r="BK407" s="120"/>
      <c r="BL407" s="120"/>
      <c r="BM407" s="120"/>
      <c r="BN407" s="120"/>
      <c r="BO407" s="120"/>
      <c r="BP407" s="173"/>
      <c r="BQ407" s="120"/>
      <c r="BR407" s="120"/>
      <c r="BS407" s="120"/>
      <c r="BT407" s="120"/>
      <c r="BU407" s="120"/>
      <c r="BV407" s="173"/>
      <c r="BW407" s="120"/>
      <c r="BX407" s="120"/>
      <c r="BY407" s="120"/>
      <c r="BZ407" s="120"/>
      <c r="CA407" s="120"/>
      <c r="CB407" s="120"/>
      <c r="CC407" s="120"/>
      <c r="CD407" s="120"/>
      <c r="CI407" s="72"/>
    </row>
    <row r="408" spans="1:87" s="68" customFormat="1" outlineLevel="1" x14ac:dyDescent="0.3">
      <c r="A408" s="68">
        <v>426002</v>
      </c>
      <c r="B408" s="107" t="s">
        <v>341</v>
      </c>
      <c r="C408" s="71"/>
      <c r="D408" s="6"/>
      <c r="E408" s="17">
        <v>401</v>
      </c>
      <c r="F408" s="57" t="s">
        <v>390</v>
      </c>
      <c r="G408" s="158">
        <f>-_xll.DBRW(pStaging,G$1,$F$6,"all depts",$B408,$F$1,G$3,$A408,"AGM_Import_Closing","Local Currency Value")</f>
        <v>0</v>
      </c>
      <c r="H408" s="158">
        <f>-_xll.DBRW(pStaging,H$1,$F$6,"all depts",$B408,$F$1,H$3,$A408,"AGM_Import_Closing","Local Currency Value")</f>
        <v>0</v>
      </c>
      <c r="I408" s="158">
        <f>-_xll.DBRW(pStaging,I$1,$F$6,"all depts",$B408,$F$1,I$3,$A408,"AGM_Import_Closing","Local Currency Value")</f>
        <v>0</v>
      </c>
      <c r="J408" s="156"/>
      <c r="K408" s="157">
        <f>-_xll.DBRW(pStaging,K$1,$F$6,"all depts",$B408,$F$1,K$3,$A408,"AGM_Import_Closing","Local Currency Value")</f>
        <v>0</v>
      </c>
      <c r="L408" s="158"/>
      <c r="M408" s="158">
        <f>-_xll.DBRW(pStaging,M$1,$F$6,"all depts",$B408,$F$1,M$3,$A408,"AGM_Import_Closing","Local Currency Value")</f>
        <v>1.1641532182693481E-10</v>
      </c>
      <c r="N408" s="158"/>
      <c r="O408" s="158"/>
      <c r="P408" s="158">
        <f t="shared" si="408"/>
        <v>0</v>
      </c>
      <c r="Q408" s="158"/>
      <c r="R408" s="158">
        <f t="shared" si="409"/>
        <v>1.1641532182693481E-10</v>
      </c>
      <c r="S408" s="158"/>
      <c r="T408" s="158"/>
      <c r="U408" s="158"/>
      <c r="V408" s="159">
        <f>-_xll.DBRW(pStaging,V$1,$F$6,"all depts",$B408,$F$1,V$3,$A408,"AGM_Import_Closing","Local Currency Value")</f>
        <v>0</v>
      </c>
      <c r="W408" s="159">
        <f>-_xll.DBRW(pStaging,W$1,$F$6,"all depts",$B408,$F$1,W$3,$A408,"AGM_Import_Closing","Local Currency Value")</f>
        <v>0</v>
      </c>
      <c r="X408" s="159">
        <f>-_xll.DBRW(pStaging,X$1,$F$6,"all depts",$B408,$F$1,X$3,$A408,"AGM_Import_Closing","Local Currency Value")</f>
        <v>0</v>
      </c>
      <c r="Y408" s="159">
        <f>-_xll.DBRW(pStaging,Y$1,$F$6,"all depts",$B408,$F$1,Y$3,$A408,"AGM_Import_Closing","Local Currency Value")</f>
        <v>0</v>
      </c>
      <c r="Z408" s="159">
        <f>-_xll.DBRW(pStaging,Z$1,$F$6,"all depts",$B408,$F$1,Z$3,$A408,"AGM_Import_Closing","Local Currency Value")</f>
        <v>0</v>
      </c>
      <c r="AA408" s="159">
        <f>-_xll.DBRW(pStaging,AA$1,$F$6,"all depts",$B408,$F$1,AA$3,$A408,"AGM_Import_Closing","Local Currency Value")</f>
        <v>0</v>
      </c>
      <c r="AB408" s="159">
        <f>-_xll.DBRW(pStaging,AB$1,$F$6,"all depts",$B408,$F$1,AB$3,$A408,"AGM_Import_Closing","Local Currency Value")</f>
        <v>0</v>
      </c>
      <c r="AC408" s="159">
        <f>-_xll.DBRW(pStaging,AC$1,$F$6,"all depts",$B408,$F$1,AC$3,$A408,"AGM_Import_Closing","Local Currency Value")</f>
        <v>0</v>
      </c>
      <c r="AD408" s="159">
        <f>-_xll.DBRW(pStaging,AD$1,$F$6,"all depts",$B408,$F$1,AD$3,$A408,"AGM_Import_Closing","Local Currency Value")</f>
        <v>0</v>
      </c>
      <c r="AE408" s="159">
        <f>-_xll.DBRW(pStaging,AE$1,$F$6,"all depts",$B408,$F$1,AE$3,$A408,"AGM_Import_Closing","Local Currency Value")</f>
        <v>0</v>
      </c>
      <c r="AF408" s="159">
        <f>-_xll.DBRW(pStaging,AF$1,$F$6,"all depts",$B408,$F$1,AF$3,$A408,"AGM_Import_Closing","Local Currency Value")</f>
        <v>0</v>
      </c>
      <c r="AG408" s="159">
        <f>-_xll.DBRW(pStaging,AG$1,$F$6,"all depts",$B408,$F$1,AG$3,$A408,"AGM_Import_Closing","Local Currency Value")</f>
        <v>0</v>
      </c>
      <c r="AH408" s="158"/>
      <c r="AI408" s="158"/>
      <c r="AJ408" s="158"/>
      <c r="AK408" s="158"/>
      <c r="AL408" s="158"/>
      <c r="AM408" s="158"/>
      <c r="AN408" s="158"/>
      <c r="AO408" s="159">
        <f>-_xll.DBRW(pStaging,AO$1,$F$6,"all depts",$B408,$F$1,AO$3,$A408,"AGM_Import_Closing","Local Currency Value")</f>
        <v>1.1641532182693481E-10</v>
      </c>
      <c r="AP408" s="159">
        <f>-_xll.DBRW(pStaging,AP$1,$F$6,"all depts",$B408,$F$1,AP$3,$A408,"AGM_Import_Closing","Local Currency Value")</f>
        <v>1.1641532182693481E-10</v>
      </c>
      <c r="AQ408" s="159">
        <f>-_xll.DBRW(pStaging,AQ$1,$F$6,"all depts",$B408,$F$1,AQ$3,$A408,"AGM_Import_Closing","Local Currency Value")</f>
        <v>0</v>
      </c>
      <c r="AR408" s="159">
        <f>-_xll.DBRW(pStaging,AR$1,$F$6,"all depts",$B408,$F$1,AR$3,$A408,"AGM_Import_Closing","Local Currency Value")</f>
        <v>0</v>
      </c>
      <c r="AS408" s="159">
        <f>-_xll.DBRW(pStaging,AS$1,$F$6,"all depts",$B408,$F$1,AS$3,$A408,"AGM_Import_Closing","Local Currency Value")</f>
        <v>0</v>
      </c>
      <c r="AT408" s="159">
        <f>-_xll.DBRW(pStaging,AT$1,$F$6,"all depts",$B408,$F$1,AT$3,$A408,"AGM_Import_Closing","Local Currency Value")</f>
        <v>0</v>
      </c>
      <c r="AU408" s="159">
        <f>-_xll.DBRW(pStaging,AU$1,$F$6,"all depts",$B408,$F$1,AU$3,$A408,"AGM_Import_Closing","Local Currency Value")</f>
        <v>0</v>
      </c>
      <c r="AV408" s="159">
        <f>-_xll.DBRW(pStaging,AV$1,$F$6,"all depts",$B408,$F$1,AV$3,$A408,"AGM_Import_Closing","Local Currency Value")</f>
        <v>0</v>
      </c>
      <c r="AW408" s="159">
        <f>-_xll.DBRW(pStaging,AW$1,$F$6,"all depts",$B408,$F$1,AW$3,$A408,"AGM_Import_Closing","Local Currency Value")</f>
        <v>0</v>
      </c>
      <c r="AX408" s="159">
        <f>-_xll.DBRW(pStaging,AX$1,$F$6,"all depts",$B408,$F$1,AX$3,$A408,"AGM_Import_Closing","Local Currency Value")</f>
        <v>0</v>
      </c>
      <c r="AY408" s="159">
        <f>-_xll.DBRW(pStaging,AY$1,$F$6,"all depts",$B408,$F$1,AY$3,$A408,"AGM_Import_Closing","Local Currency Value")</f>
        <v>0</v>
      </c>
      <c r="AZ408" s="159">
        <f>-_xll.DBRW(pStaging,AZ$1,$F$6,"all depts",$B408,$F$1,AZ$3,$A408,"AGM_Import_Closing","Local Currency Value")</f>
        <v>0</v>
      </c>
      <c r="BA408" s="158"/>
      <c r="BB408" s="119">
        <f t="shared" si="415"/>
        <v>2.3283064365386963E-10</v>
      </c>
      <c r="BC408" s="119">
        <f t="shared" si="416"/>
        <v>0</v>
      </c>
      <c r="BD408" s="119">
        <f t="shared" si="417"/>
        <v>0</v>
      </c>
      <c r="BE408" s="119">
        <f t="shared" si="418"/>
        <v>0</v>
      </c>
      <c r="BF408" s="166">
        <f t="shared" si="419"/>
        <v>2.3283064365386963E-10</v>
      </c>
      <c r="BG408" s="120"/>
      <c r="BH408" s="120"/>
      <c r="BI408" s="120"/>
      <c r="BJ408" s="120"/>
      <c r="BK408" s="120"/>
      <c r="BL408" s="120"/>
      <c r="BM408" s="120"/>
      <c r="BN408" s="120"/>
      <c r="BO408" s="120"/>
      <c r="BP408" s="173"/>
      <c r="BQ408" s="120"/>
      <c r="BR408" s="120"/>
      <c r="BS408" s="120"/>
      <c r="BT408" s="120"/>
      <c r="BU408" s="120"/>
      <c r="BV408" s="173"/>
      <c r="BW408" s="120"/>
      <c r="BX408" s="120"/>
      <c r="BY408" s="120"/>
      <c r="BZ408" s="120"/>
      <c r="CA408" s="120"/>
      <c r="CB408" s="120"/>
      <c r="CC408" s="120"/>
      <c r="CD408" s="120"/>
      <c r="CI408" s="72"/>
    </row>
    <row r="409" spans="1:87" s="68" customFormat="1" outlineLevel="1" x14ac:dyDescent="0.3">
      <c r="A409" s="68">
        <v>426002</v>
      </c>
      <c r="B409" s="107" t="s">
        <v>347</v>
      </c>
      <c r="C409" s="71"/>
      <c r="D409" s="6"/>
      <c r="E409" s="17">
        <v>402</v>
      </c>
      <c r="F409" s="57" t="s">
        <v>391</v>
      </c>
      <c r="G409" s="158">
        <f>-_xll.DBRW(pStaging,G$1,$F$6,"all depts",$B409,$F$1,G$3,$A409,"AGM_Import_Closing","Local Currency Value")</f>
        <v>4.3655745685100555E-11</v>
      </c>
      <c r="H409" s="158">
        <f>-_xll.DBRW(pStaging,H$1,$F$6,"all depts",$B409,$F$1,H$3,$A409,"AGM_Import_Closing","Local Currency Value")</f>
        <v>-1.0550138540565968E-10</v>
      </c>
      <c r="I409" s="158">
        <f>-_xll.DBRW(pStaging,I$1,$F$6,"all depts",$B409,$F$1,I$3,$A409,"AGM_Import_Closing","Local Currency Value")</f>
        <v>1.7462298274040222E-10</v>
      </c>
      <c r="J409" s="156"/>
      <c r="K409" s="157">
        <f>-_xll.DBRW(pStaging,K$1,$F$6,"all depts",$B409,$F$1,K$3,$A409,"AGM_Import_Closing","Local Currency Value")</f>
        <v>-1.7826096154749393E-10</v>
      </c>
      <c r="L409" s="158"/>
      <c r="M409" s="158">
        <f>-_xll.DBRW(pStaging,M$1,$F$6,"all depts",$B409,$F$1,M$3,$A409,"AGM_Import_Closing","Local Currency Value")</f>
        <v>-1.3824319466948509E-10</v>
      </c>
      <c r="N409" s="158"/>
      <c r="O409" s="158"/>
      <c r="P409" s="158">
        <f t="shared" si="408"/>
        <v>-1.7826096154749393E-10</v>
      </c>
      <c r="Q409" s="158"/>
      <c r="R409" s="158">
        <f t="shared" si="409"/>
        <v>-1.3824319466948509E-10</v>
      </c>
      <c r="S409" s="158"/>
      <c r="T409" s="158"/>
      <c r="U409" s="158"/>
      <c r="V409" s="159">
        <f>-_xll.DBRW(pStaging,V$1,$F$6,"all depts",$B409,$F$1,V$3,$A409,"AGM_Import_Closing","Local Currency Value")</f>
        <v>1.7462298274040222E-10</v>
      </c>
      <c r="W409" s="159">
        <f>-_xll.DBRW(pStaging,W$1,$F$6,"all depts",$B409,$F$1,W$3,$A409,"AGM_Import_Closing","Local Currency Value")</f>
        <v>-1.7826096154749393E-10</v>
      </c>
      <c r="X409" s="159">
        <f>-_xll.DBRW(pStaging,X$1,$F$6,"all depts",$B409,$F$1,X$3,$A409,"AGM_Import_Closing","Local Currency Value")</f>
        <v>0</v>
      </c>
      <c r="Y409" s="159">
        <f>-_xll.DBRW(pStaging,Y$1,$F$6,"all depts",$B409,$F$1,Y$3,$A409,"AGM_Import_Closing","Local Currency Value")</f>
        <v>0</v>
      </c>
      <c r="Z409" s="159">
        <f>-_xll.DBRW(pStaging,Z$1,$F$6,"all depts",$B409,$F$1,Z$3,$A409,"AGM_Import_Closing","Local Currency Value")</f>
        <v>0</v>
      </c>
      <c r="AA409" s="159">
        <f>-_xll.DBRW(pStaging,AA$1,$F$6,"all depts",$B409,$F$1,AA$3,$A409,"AGM_Import_Closing","Local Currency Value")</f>
        <v>0</v>
      </c>
      <c r="AB409" s="159">
        <f>-_xll.DBRW(pStaging,AB$1,$F$6,"all depts",$B409,$F$1,AB$3,$A409,"AGM_Import_Closing","Local Currency Value")</f>
        <v>0</v>
      </c>
      <c r="AC409" s="159">
        <f>-_xll.DBRW(pStaging,AC$1,$F$6,"all depts",$B409,$F$1,AC$3,$A409,"AGM_Import_Closing","Local Currency Value")</f>
        <v>0</v>
      </c>
      <c r="AD409" s="159">
        <f>-_xll.DBRW(pStaging,AD$1,$F$6,"all depts",$B409,$F$1,AD$3,$A409,"AGM_Import_Closing","Local Currency Value")</f>
        <v>0</v>
      </c>
      <c r="AE409" s="159">
        <f>-_xll.DBRW(pStaging,AE$1,$F$6,"all depts",$B409,$F$1,AE$3,$A409,"AGM_Import_Closing","Local Currency Value")</f>
        <v>0</v>
      </c>
      <c r="AF409" s="159">
        <f>-_xll.DBRW(pStaging,AF$1,$F$6,"all depts",$B409,$F$1,AF$3,$A409,"AGM_Import_Closing","Local Currency Value")</f>
        <v>0</v>
      </c>
      <c r="AG409" s="159">
        <f>-_xll.DBRW(pStaging,AG$1,$F$6,"all depts",$B409,$F$1,AG$3,$A409,"AGM_Import_Closing","Local Currency Value")</f>
        <v>0</v>
      </c>
      <c r="AH409" s="158"/>
      <c r="AI409" s="158"/>
      <c r="AJ409" s="158"/>
      <c r="AK409" s="158"/>
      <c r="AL409" s="158"/>
      <c r="AM409" s="158"/>
      <c r="AN409" s="158"/>
      <c r="AO409" s="159">
        <f>-_xll.DBRW(pStaging,AO$1,$F$6,"all depts",$B409,$F$1,AO$3,$A409,"AGM_Import_Closing","Local Currency Value")</f>
        <v>-2.5102053768932819E-10</v>
      </c>
      <c r="AP409" s="159">
        <f>-_xll.DBRW(pStaging,AP$1,$F$6,"all depts",$B409,$F$1,AP$3,$A409,"AGM_Import_Closing","Local Currency Value")</f>
        <v>-1.3824319466948509E-10</v>
      </c>
      <c r="AQ409" s="159">
        <f>-_xll.DBRW(pStaging,AQ$1,$F$6,"all depts",$B409,$F$1,AQ$3,$A409,"AGM_Import_Closing","Local Currency Value")</f>
        <v>-3.637978807091713E-10</v>
      </c>
      <c r="AR409" s="159">
        <f>-_xll.DBRW(pStaging,AR$1,$F$6,"all depts",$B409,$F$1,AR$3,$A409,"AGM_Import_Closing","Local Currency Value")</f>
        <v>7.6397554948925972E-11</v>
      </c>
      <c r="AS409" s="159">
        <f>-_xll.DBRW(pStaging,AS$1,$F$6,"all depts",$B409,$F$1,AS$3,$A409,"AGM_Import_Closing","Local Currency Value")</f>
        <v>-7.2759576141834259E-11</v>
      </c>
      <c r="AT409" s="159">
        <f>-_xll.DBRW(pStaging,AT$1,$F$6,"all depts",$B409,$F$1,AT$3,$A409,"AGM_Import_Closing","Local Currency Value")</f>
        <v>-4.220055416226387E-10</v>
      </c>
      <c r="AU409" s="159">
        <f>-_xll.DBRW(pStaging,AU$1,$F$6,"all depts",$B409,$F$1,AU$3,$A409,"AGM_Import_Closing","Local Currency Value")</f>
        <v>-5.0931703299283981E-11</v>
      </c>
      <c r="AV409" s="159">
        <f>-_xll.DBRW(pStaging,AV$1,$F$6,"all depts",$B409,$F$1,AV$3,$A409,"AGM_Import_Closing","Local Currency Value")</f>
        <v>-1.7462298274040222E-10</v>
      </c>
      <c r="AW409" s="159">
        <f>-_xll.DBRW(pStaging,AW$1,$F$6,"all depts",$B409,$F$1,AW$3,$A409,"AGM_Import_Closing","Local Currency Value")</f>
        <v>2.5465851649641991E-11</v>
      </c>
      <c r="AX409" s="159">
        <f>-_xll.DBRW(pStaging,AX$1,$F$6,"all depts",$B409,$F$1,AX$3,$A409,"AGM_Import_Closing","Local Currency Value")</f>
        <v>-3.4560798667371273E-10</v>
      </c>
      <c r="AY409" s="159">
        <f>-_xll.DBRW(pStaging,AY$1,$F$6,"all depts",$B409,$F$1,AY$3,$A409,"AGM_Import_Closing","Local Currency Value")</f>
        <v>4.3655745685100555E-11</v>
      </c>
      <c r="AZ409" s="159">
        <f>-_xll.DBRW(pStaging,AZ$1,$F$6,"all depts",$B409,$F$1,AZ$3,$A409,"AGM_Import_Closing","Local Currency Value")</f>
        <v>-1.0550138540565968E-10</v>
      </c>
      <c r="BA409" s="158"/>
      <c r="BB409" s="119">
        <f t="shared" si="415"/>
        <v>-7.5306161306798458E-10</v>
      </c>
      <c r="BC409" s="119">
        <f t="shared" si="416"/>
        <v>-4.1836756281554699E-10</v>
      </c>
      <c r="BD409" s="119">
        <f t="shared" si="417"/>
        <v>-2.0008883439004421E-10</v>
      </c>
      <c r="BE409" s="119">
        <f t="shared" si="418"/>
        <v>-4.0745362639427185E-10</v>
      </c>
      <c r="BF409" s="166">
        <f t="shared" si="419"/>
        <v>-1.7789716366678476E-9</v>
      </c>
      <c r="BG409" s="120"/>
      <c r="BH409" s="120"/>
      <c r="BI409" s="120"/>
      <c r="BJ409" s="120"/>
      <c r="BK409" s="120"/>
      <c r="BL409" s="120"/>
      <c r="BM409" s="120"/>
      <c r="BN409" s="120"/>
      <c r="BO409" s="120"/>
      <c r="BP409" s="173"/>
      <c r="BQ409" s="120"/>
      <c r="BR409" s="120"/>
      <c r="BS409" s="120"/>
      <c r="BT409" s="120"/>
      <c r="BU409" s="120"/>
      <c r="BV409" s="173"/>
      <c r="BW409" s="120"/>
      <c r="BX409" s="120"/>
      <c r="BY409" s="120"/>
      <c r="BZ409" s="120"/>
      <c r="CA409" s="120"/>
      <c r="CB409" s="120"/>
      <c r="CC409" s="120"/>
      <c r="CD409" s="120"/>
      <c r="CI409" s="72"/>
    </row>
    <row r="410" spans="1:87" s="68" customFormat="1" outlineLevel="1" x14ac:dyDescent="0.3">
      <c r="A410" s="68">
        <v>426002</v>
      </c>
      <c r="B410" s="107" t="s">
        <v>344</v>
      </c>
      <c r="C410" s="71"/>
      <c r="D410" s="6"/>
      <c r="E410" s="17">
        <v>403</v>
      </c>
      <c r="F410" s="57" t="s">
        <v>394</v>
      </c>
      <c r="G410" s="158">
        <f>-_xll.DBRW(pStaging,G$1,$F$6,"all depts",$B410,$F$1,G$3,$A410,"AGM_Import_Closing","Local Currency Value")</f>
        <v>0</v>
      </c>
      <c r="H410" s="158">
        <f>-_xll.DBRW(pStaging,H$1,$F$6,"all depts",$B410,$F$1,H$3,$A410,"AGM_Import_Closing","Local Currency Value")</f>
        <v>0</v>
      </c>
      <c r="I410" s="158">
        <f>-_xll.DBRW(pStaging,I$1,$F$6,"all depts",$B410,$F$1,I$3,$A410,"AGM_Import_Closing","Local Currency Value")</f>
        <v>0</v>
      </c>
      <c r="J410" s="156"/>
      <c r="K410" s="157">
        <f>-_xll.DBRW(pStaging,K$1,$F$6,"all depts",$B410,$F$1,K$3,$A410,"AGM_Import_Closing","Local Currency Value")</f>
        <v>0</v>
      </c>
      <c r="L410" s="158"/>
      <c r="M410" s="158">
        <f>-_xll.DBRW(pStaging,M$1,$F$6,"all depts",$B410,$F$1,M$3,$A410,"AGM_Import_Closing","Local Currency Value")</f>
        <v>0</v>
      </c>
      <c r="N410" s="158"/>
      <c r="O410" s="158"/>
      <c r="P410" s="158">
        <f t="shared" si="408"/>
        <v>0</v>
      </c>
      <c r="Q410" s="158"/>
      <c r="R410" s="158">
        <f t="shared" si="409"/>
        <v>0</v>
      </c>
      <c r="S410" s="158"/>
      <c r="T410" s="158"/>
      <c r="U410" s="158"/>
      <c r="V410" s="159">
        <f>-_xll.DBRW(pStaging,V$1,$F$6,"all depts",$B410,$F$1,V$3,$A410,"AGM_Import_Closing","Local Currency Value")</f>
        <v>0</v>
      </c>
      <c r="W410" s="159">
        <f>-_xll.DBRW(pStaging,W$1,$F$6,"all depts",$B410,$F$1,W$3,$A410,"AGM_Import_Closing","Local Currency Value")</f>
        <v>0</v>
      </c>
      <c r="X410" s="159">
        <f>-_xll.DBRW(pStaging,X$1,$F$6,"all depts",$B410,$F$1,X$3,$A410,"AGM_Import_Closing","Local Currency Value")</f>
        <v>0</v>
      </c>
      <c r="Y410" s="159">
        <f>-_xll.DBRW(pStaging,Y$1,$F$6,"all depts",$B410,$F$1,Y$3,$A410,"AGM_Import_Closing","Local Currency Value")</f>
        <v>0</v>
      </c>
      <c r="Z410" s="159">
        <f>-_xll.DBRW(pStaging,Z$1,$F$6,"all depts",$B410,$F$1,Z$3,$A410,"AGM_Import_Closing","Local Currency Value")</f>
        <v>0</v>
      </c>
      <c r="AA410" s="159">
        <f>-_xll.DBRW(pStaging,AA$1,$F$6,"all depts",$B410,$F$1,AA$3,$A410,"AGM_Import_Closing","Local Currency Value")</f>
        <v>0</v>
      </c>
      <c r="AB410" s="159">
        <f>-_xll.DBRW(pStaging,AB$1,$F$6,"all depts",$B410,$F$1,AB$3,$A410,"AGM_Import_Closing","Local Currency Value")</f>
        <v>0</v>
      </c>
      <c r="AC410" s="159">
        <f>-_xll.DBRW(pStaging,AC$1,$F$6,"all depts",$B410,$F$1,AC$3,$A410,"AGM_Import_Closing","Local Currency Value")</f>
        <v>0</v>
      </c>
      <c r="AD410" s="159">
        <f>-_xll.DBRW(pStaging,AD$1,$F$6,"all depts",$B410,$F$1,AD$3,$A410,"AGM_Import_Closing","Local Currency Value")</f>
        <v>0</v>
      </c>
      <c r="AE410" s="159">
        <f>-_xll.DBRW(pStaging,AE$1,$F$6,"all depts",$B410,$F$1,AE$3,$A410,"AGM_Import_Closing","Local Currency Value")</f>
        <v>0</v>
      </c>
      <c r="AF410" s="159">
        <f>-_xll.DBRW(pStaging,AF$1,$F$6,"all depts",$B410,$F$1,AF$3,$A410,"AGM_Import_Closing","Local Currency Value")</f>
        <v>0</v>
      </c>
      <c r="AG410" s="159">
        <f>-_xll.DBRW(pStaging,AG$1,$F$6,"all depts",$B410,$F$1,AG$3,$A410,"AGM_Import_Closing","Local Currency Value")</f>
        <v>0</v>
      </c>
      <c r="AH410" s="158"/>
      <c r="AI410" s="158"/>
      <c r="AJ410" s="158"/>
      <c r="AK410" s="158"/>
      <c r="AL410" s="158"/>
      <c r="AM410" s="158"/>
      <c r="AN410" s="158"/>
      <c r="AO410" s="159">
        <f>-_xll.DBRW(pStaging,AO$1,$F$6,"all depts",$B410,$F$1,AO$3,$A410,"AGM_Import_Closing","Local Currency Value")</f>
        <v>0</v>
      </c>
      <c r="AP410" s="159">
        <f>-_xll.DBRW(pStaging,AP$1,$F$6,"all depts",$B410,$F$1,AP$3,$A410,"AGM_Import_Closing","Local Currency Value")</f>
        <v>0</v>
      </c>
      <c r="AQ410" s="159">
        <f>-_xll.DBRW(pStaging,AQ$1,$F$6,"all depts",$B410,$F$1,AQ$3,$A410,"AGM_Import_Closing","Local Currency Value")</f>
        <v>0</v>
      </c>
      <c r="AR410" s="159">
        <f>-_xll.DBRW(pStaging,AR$1,$F$6,"all depts",$B410,$F$1,AR$3,$A410,"AGM_Import_Closing","Local Currency Value")</f>
        <v>0</v>
      </c>
      <c r="AS410" s="159">
        <f>-_xll.DBRW(pStaging,AS$1,$F$6,"all depts",$B410,$F$1,AS$3,$A410,"AGM_Import_Closing","Local Currency Value")</f>
        <v>0</v>
      </c>
      <c r="AT410" s="159">
        <f>-_xll.DBRW(pStaging,AT$1,$F$6,"all depts",$B410,$F$1,AT$3,$A410,"AGM_Import_Closing","Local Currency Value")</f>
        <v>0</v>
      </c>
      <c r="AU410" s="159">
        <f>-_xll.DBRW(pStaging,AU$1,$F$6,"all depts",$B410,$F$1,AU$3,$A410,"AGM_Import_Closing","Local Currency Value")</f>
        <v>0</v>
      </c>
      <c r="AV410" s="159">
        <f>-_xll.DBRW(pStaging,AV$1,$F$6,"all depts",$B410,$F$1,AV$3,$A410,"AGM_Import_Closing","Local Currency Value")</f>
        <v>0</v>
      </c>
      <c r="AW410" s="159">
        <f>-_xll.DBRW(pStaging,AW$1,$F$6,"all depts",$B410,$F$1,AW$3,$A410,"AGM_Import_Closing","Local Currency Value")</f>
        <v>0</v>
      </c>
      <c r="AX410" s="159">
        <f>-_xll.DBRW(pStaging,AX$1,$F$6,"all depts",$B410,$F$1,AX$3,$A410,"AGM_Import_Closing","Local Currency Value")</f>
        <v>0</v>
      </c>
      <c r="AY410" s="159">
        <f>-_xll.DBRW(pStaging,AY$1,$F$6,"all depts",$B410,$F$1,AY$3,$A410,"AGM_Import_Closing","Local Currency Value")</f>
        <v>0</v>
      </c>
      <c r="AZ410" s="159">
        <f>-_xll.DBRW(pStaging,AZ$1,$F$6,"all depts",$B410,$F$1,AZ$3,$A410,"AGM_Import_Closing","Local Currency Value")</f>
        <v>0</v>
      </c>
      <c r="BA410" s="158"/>
      <c r="BB410" s="119">
        <f t="shared" si="415"/>
        <v>0</v>
      </c>
      <c r="BC410" s="119">
        <f t="shared" si="416"/>
        <v>0</v>
      </c>
      <c r="BD410" s="119">
        <f t="shared" si="417"/>
        <v>0</v>
      </c>
      <c r="BE410" s="119">
        <f t="shared" si="418"/>
        <v>0</v>
      </c>
      <c r="BF410" s="166">
        <f t="shared" si="419"/>
        <v>0</v>
      </c>
      <c r="BG410" s="120"/>
      <c r="BH410" s="120"/>
      <c r="BI410" s="120"/>
      <c r="BJ410" s="120"/>
      <c r="BK410" s="120"/>
      <c r="BL410" s="120"/>
      <c r="BM410" s="120"/>
      <c r="BN410" s="120"/>
      <c r="BO410" s="120"/>
      <c r="BP410" s="173"/>
      <c r="BQ410" s="120"/>
      <c r="BR410" s="120"/>
      <c r="BS410" s="120"/>
      <c r="BT410" s="120"/>
      <c r="BU410" s="120"/>
      <c r="BV410" s="173"/>
      <c r="BW410" s="120"/>
      <c r="BX410" s="120"/>
      <c r="BY410" s="120"/>
      <c r="BZ410" s="120"/>
      <c r="CA410" s="120"/>
      <c r="CB410" s="120"/>
      <c r="CC410" s="120"/>
      <c r="CD410" s="120"/>
      <c r="CI410" s="72"/>
    </row>
    <row r="411" spans="1:87" s="68" customFormat="1" outlineLevel="1" x14ac:dyDescent="0.3">
      <c r="A411" s="68">
        <v>426002</v>
      </c>
      <c r="B411" s="107" t="s">
        <v>1</v>
      </c>
      <c r="C411" s="71"/>
      <c r="D411" s="6"/>
      <c r="E411" s="17">
        <v>404</v>
      </c>
      <c r="F411" s="57" t="s">
        <v>393</v>
      </c>
      <c r="G411" s="158">
        <f>-_xll.DBRW(pStaging,G$1,$F$6,"all depts",$B411,$F$1,G$3,$A411,"AGM_Import_Closing","Local Currency Value")</f>
        <v>0</v>
      </c>
      <c r="H411" s="158">
        <f>-_xll.DBRW(pStaging,H$1,$F$6,"all depts",$B411,$F$1,H$3,$A411,"AGM_Import_Closing","Local Currency Value")</f>
        <v>0</v>
      </c>
      <c r="I411" s="158">
        <f>-_xll.DBRW(pStaging,I$1,$F$6,"all depts",$B411,$F$1,I$3,$A411,"AGM_Import_Closing","Local Currency Value")</f>
        <v>0</v>
      </c>
      <c r="J411" s="156"/>
      <c r="K411" s="157">
        <f>-_xll.DBRW(pStaging,K$1,$F$6,"all depts",$B411,$F$1,K$3,$A411,"AGM_Import_Closing","Local Currency Value")</f>
        <v>0</v>
      </c>
      <c r="L411" s="158"/>
      <c r="M411" s="158">
        <f>-_xll.DBRW(pStaging,M$1,$F$6,"all depts",$B411,$F$1,M$3,$A411,"AGM_Import_Closing","Local Currency Value")</f>
        <v>0</v>
      </c>
      <c r="N411" s="158"/>
      <c r="O411" s="158"/>
      <c r="P411" s="158">
        <f t="shared" si="408"/>
        <v>0</v>
      </c>
      <c r="Q411" s="158"/>
      <c r="R411" s="158">
        <f t="shared" si="409"/>
        <v>0</v>
      </c>
      <c r="S411" s="158"/>
      <c r="T411" s="158"/>
      <c r="U411" s="158"/>
      <c r="V411" s="159">
        <f>-_xll.DBRW(pStaging,V$1,$F$6,"all depts",$B411,$F$1,V$3,$A411,"AGM_Import_Closing","Local Currency Value")</f>
        <v>0</v>
      </c>
      <c r="W411" s="159">
        <f>-_xll.DBRW(pStaging,W$1,$F$6,"all depts",$B411,$F$1,W$3,$A411,"AGM_Import_Closing","Local Currency Value")</f>
        <v>0</v>
      </c>
      <c r="X411" s="159">
        <f>-_xll.DBRW(pStaging,X$1,$F$6,"all depts",$B411,$F$1,X$3,$A411,"AGM_Import_Closing","Local Currency Value")</f>
        <v>0</v>
      </c>
      <c r="Y411" s="159">
        <f>-_xll.DBRW(pStaging,Y$1,$F$6,"all depts",$B411,$F$1,Y$3,$A411,"AGM_Import_Closing","Local Currency Value")</f>
        <v>0</v>
      </c>
      <c r="Z411" s="159">
        <f>-_xll.DBRW(pStaging,Z$1,$F$6,"all depts",$B411,$F$1,Z$3,$A411,"AGM_Import_Closing","Local Currency Value")</f>
        <v>0</v>
      </c>
      <c r="AA411" s="159">
        <f>-_xll.DBRW(pStaging,AA$1,$F$6,"all depts",$B411,$F$1,AA$3,$A411,"AGM_Import_Closing","Local Currency Value")</f>
        <v>0</v>
      </c>
      <c r="AB411" s="159">
        <f>-_xll.DBRW(pStaging,AB$1,$F$6,"all depts",$B411,$F$1,AB$3,$A411,"AGM_Import_Closing","Local Currency Value")</f>
        <v>0</v>
      </c>
      <c r="AC411" s="159">
        <f>-_xll.DBRW(pStaging,AC$1,$F$6,"all depts",$B411,$F$1,AC$3,$A411,"AGM_Import_Closing","Local Currency Value")</f>
        <v>0</v>
      </c>
      <c r="AD411" s="159">
        <f>-_xll.DBRW(pStaging,AD$1,$F$6,"all depts",$B411,$F$1,AD$3,$A411,"AGM_Import_Closing","Local Currency Value")</f>
        <v>0</v>
      </c>
      <c r="AE411" s="159">
        <f>-_xll.DBRW(pStaging,AE$1,$F$6,"all depts",$B411,$F$1,AE$3,$A411,"AGM_Import_Closing","Local Currency Value")</f>
        <v>0</v>
      </c>
      <c r="AF411" s="159">
        <f>-_xll.DBRW(pStaging,AF$1,$F$6,"all depts",$B411,$F$1,AF$3,$A411,"AGM_Import_Closing","Local Currency Value")</f>
        <v>0</v>
      </c>
      <c r="AG411" s="159">
        <f>-_xll.DBRW(pStaging,AG$1,$F$6,"all depts",$B411,$F$1,AG$3,$A411,"AGM_Import_Closing","Local Currency Value")</f>
        <v>0</v>
      </c>
      <c r="AH411" s="158"/>
      <c r="AI411" s="158"/>
      <c r="AJ411" s="158"/>
      <c r="AK411" s="158"/>
      <c r="AL411" s="158"/>
      <c r="AM411" s="158"/>
      <c r="AN411" s="158"/>
      <c r="AO411" s="159">
        <f>-_xll.DBRW(pStaging,AO$1,$F$6,"all depts",$B411,$F$1,AO$3,$A411,"AGM_Import_Closing","Local Currency Value")</f>
        <v>0</v>
      </c>
      <c r="AP411" s="159">
        <f>-_xll.DBRW(pStaging,AP$1,$F$6,"all depts",$B411,$F$1,AP$3,$A411,"AGM_Import_Closing","Local Currency Value")</f>
        <v>0</v>
      </c>
      <c r="AQ411" s="159">
        <f>-_xll.DBRW(pStaging,AQ$1,$F$6,"all depts",$B411,$F$1,AQ$3,$A411,"AGM_Import_Closing","Local Currency Value")</f>
        <v>0</v>
      </c>
      <c r="AR411" s="159">
        <f>-_xll.DBRW(pStaging,AR$1,$F$6,"all depts",$B411,$F$1,AR$3,$A411,"AGM_Import_Closing","Local Currency Value")</f>
        <v>0</v>
      </c>
      <c r="AS411" s="159">
        <f>-_xll.DBRW(pStaging,AS$1,$F$6,"all depts",$B411,$F$1,AS$3,$A411,"AGM_Import_Closing","Local Currency Value")</f>
        <v>0</v>
      </c>
      <c r="AT411" s="159">
        <f>-_xll.DBRW(pStaging,AT$1,$F$6,"all depts",$B411,$F$1,AT$3,$A411,"AGM_Import_Closing","Local Currency Value")</f>
        <v>0</v>
      </c>
      <c r="AU411" s="159">
        <f>-_xll.DBRW(pStaging,AU$1,$F$6,"all depts",$B411,$F$1,AU$3,$A411,"AGM_Import_Closing","Local Currency Value")</f>
        <v>0</v>
      </c>
      <c r="AV411" s="159">
        <f>-_xll.DBRW(pStaging,AV$1,$F$6,"all depts",$B411,$F$1,AV$3,$A411,"AGM_Import_Closing","Local Currency Value")</f>
        <v>0</v>
      </c>
      <c r="AW411" s="159">
        <f>-_xll.DBRW(pStaging,AW$1,$F$6,"all depts",$B411,$F$1,AW$3,$A411,"AGM_Import_Closing","Local Currency Value")</f>
        <v>0</v>
      </c>
      <c r="AX411" s="159">
        <f>-_xll.DBRW(pStaging,AX$1,$F$6,"all depts",$B411,$F$1,AX$3,$A411,"AGM_Import_Closing","Local Currency Value")</f>
        <v>0</v>
      </c>
      <c r="AY411" s="159">
        <f>-_xll.DBRW(pStaging,AY$1,$F$6,"all depts",$B411,$F$1,AY$3,$A411,"AGM_Import_Closing","Local Currency Value")</f>
        <v>0</v>
      </c>
      <c r="AZ411" s="159">
        <f>-_xll.DBRW(pStaging,AZ$1,$F$6,"all depts",$B411,$F$1,AZ$3,$A411,"AGM_Import_Closing","Local Currency Value")</f>
        <v>0</v>
      </c>
      <c r="BA411" s="158"/>
      <c r="BB411" s="119">
        <f t="shared" si="415"/>
        <v>0</v>
      </c>
      <c r="BC411" s="119">
        <f t="shared" si="416"/>
        <v>0</v>
      </c>
      <c r="BD411" s="119">
        <f t="shared" si="417"/>
        <v>0</v>
      </c>
      <c r="BE411" s="119">
        <f t="shared" si="418"/>
        <v>0</v>
      </c>
      <c r="BF411" s="166">
        <f t="shared" si="419"/>
        <v>0</v>
      </c>
      <c r="BG411" s="120"/>
      <c r="BH411" s="120"/>
      <c r="BI411" s="120"/>
      <c r="BJ411" s="120"/>
      <c r="BK411" s="120"/>
      <c r="BL411" s="120"/>
      <c r="BM411" s="120"/>
      <c r="BN411" s="120"/>
      <c r="BO411" s="120"/>
      <c r="BP411" s="173"/>
      <c r="BQ411" s="120"/>
      <c r="BR411" s="120"/>
      <c r="BS411" s="120"/>
      <c r="BT411" s="120"/>
      <c r="BU411" s="120"/>
      <c r="BV411" s="173"/>
      <c r="BW411" s="120"/>
      <c r="BX411" s="120"/>
      <c r="BY411" s="120"/>
      <c r="BZ411" s="120"/>
      <c r="CA411" s="120"/>
      <c r="CB411" s="120"/>
      <c r="CC411" s="120"/>
      <c r="CD411" s="120"/>
      <c r="CI411" s="72"/>
    </row>
    <row r="412" spans="1:87" s="68" customFormat="1" outlineLevel="1" x14ac:dyDescent="0.3">
      <c r="A412" s="68">
        <v>426002</v>
      </c>
      <c r="B412" s="107" t="s">
        <v>516</v>
      </c>
      <c r="C412" s="71"/>
      <c r="D412" s="6"/>
      <c r="E412" s="17">
        <v>405</v>
      </c>
      <c r="F412" s="57" t="s">
        <v>483</v>
      </c>
      <c r="G412" s="158">
        <f>-_xll.DBRW(pStaging,G$1,$F$6,"all depts",$B412,$F$1,G$3,$A412,"AGM_Import_Closing","Local Currency Value")</f>
        <v>0</v>
      </c>
      <c r="H412" s="158">
        <f>-_xll.DBRW(pStaging,H$1,$F$6,"all depts",$B412,$F$1,H$3,$A412,"AGM_Import_Closing","Local Currency Value")</f>
        <v>0</v>
      </c>
      <c r="I412" s="158">
        <f>-_xll.DBRW(pStaging,I$1,$F$6,"all depts",$B412,$F$1,I$3,$A412,"AGM_Import_Closing","Local Currency Value")</f>
        <v>0</v>
      </c>
      <c r="J412" s="156"/>
      <c r="K412" s="157">
        <f>-_xll.DBRW(pStaging,K$1,$F$6,"all depts",$B412,$F$1,K$3,$A412,"AGM_Import_Closing","Local Currency Value")</f>
        <v>0</v>
      </c>
      <c r="L412" s="158"/>
      <c r="M412" s="158">
        <f>-_xll.DBRW(pStaging,M$1,$F$6,"all depts",$B412,$F$1,M$3,$A412,"AGM_Import_Closing","Local Currency Value")</f>
        <v>-7.2759576141834259E-12</v>
      </c>
      <c r="N412" s="158"/>
      <c r="O412" s="158"/>
      <c r="P412" s="158">
        <f t="shared" si="408"/>
        <v>0</v>
      </c>
      <c r="Q412" s="158"/>
      <c r="R412" s="158">
        <f t="shared" si="409"/>
        <v>-7.2759576141834259E-12</v>
      </c>
      <c r="S412" s="158"/>
      <c r="T412" s="158"/>
      <c r="U412" s="158"/>
      <c r="V412" s="159">
        <f>-_xll.DBRW(pStaging,V$1,$F$6,"all depts",$B412,$F$1,V$3,$A412,"AGM_Import_Closing","Local Currency Value")</f>
        <v>0</v>
      </c>
      <c r="W412" s="159">
        <f>-_xll.DBRW(pStaging,W$1,$F$6,"all depts",$B412,$F$1,W$3,$A412,"AGM_Import_Closing","Local Currency Value")</f>
        <v>0</v>
      </c>
      <c r="X412" s="159">
        <f>-_xll.DBRW(pStaging,X$1,$F$6,"all depts",$B412,$F$1,X$3,$A412,"AGM_Import_Closing","Local Currency Value")</f>
        <v>0</v>
      </c>
      <c r="Y412" s="159">
        <f>-_xll.DBRW(pStaging,Y$1,$F$6,"all depts",$B412,$F$1,Y$3,$A412,"AGM_Import_Closing","Local Currency Value")</f>
        <v>0</v>
      </c>
      <c r="Z412" s="159">
        <f>-_xll.DBRW(pStaging,Z$1,$F$6,"all depts",$B412,$F$1,Z$3,$A412,"AGM_Import_Closing","Local Currency Value")</f>
        <v>0</v>
      </c>
      <c r="AA412" s="159">
        <f>-_xll.DBRW(pStaging,AA$1,$F$6,"all depts",$B412,$F$1,AA$3,$A412,"AGM_Import_Closing","Local Currency Value")</f>
        <v>0</v>
      </c>
      <c r="AB412" s="159">
        <f>-_xll.DBRW(pStaging,AB$1,$F$6,"all depts",$B412,$F$1,AB$3,$A412,"AGM_Import_Closing","Local Currency Value")</f>
        <v>0</v>
      </c>
      <c r="AC412" s="159">
        <f>-_xll.DBRW(pStaging,AC$1,$F$6,"all depts",$B412,$F$1,AC$3,$A412,"AGM_Import_Closing","Local Currency Value")</f>
        <v>0</v>
      </c>
      <c r="AD412" s="159">
        <f>-_xll.DBRW(pStaging,AD$1,$F$6,"all depts",$B412,$F$1,AD$3,$A412,"AGM_Import_Closing","Local Currency Value")</f>
        <v>0</v>
      </c>
      <c r="AE412" s="159">
        <f>-_xll.DBRW(pStaging,AE$1,$F$6,"all depts",$B412,$F$1,AE$3,$A412,"AGM_Import_Closing","Local Currency Value")</f>
        <v>0</v>
      </c>
      <c r="AF412" s="159">
        <f>-_xll.DBRW(pStaging,AF$1,$F$6,"all depts",$B412,$F$1,AF$3,$A412,"AGM_Import_Closing","Local Currency Value")</f>
        <v>0</v>
      </c>
      <c r="AG412" s="159">
        <f>-_xll.DBRW(pStaging,AG$1,$F$6,"all depts",$B412,$F$1,AG$3,$A412,"AGM_Import_Closing","Local Currency Value")</f>
        <v>0</v>
      </c>
      <c r="AH412" s="158"/>
      <c r="AI412" s="158"/>
      <c r="AJ412" s="158"/>
      <c r="AK412" s="158"/>
      <c r="AL412" s="158"/>
      <c r="AM412" s="158"/>
      <c r="AN412" s="158"/>
      <c r="AO412" s="159">
        <f>-_xll.DBRW(pStaging,AO$1,$F$6,"all depts",$B412,$F$1,AO$3,$A412,"AGM_Import_Closing","Local Currency Value")</f>
        <v>-1.4551915228366852E-11</v>
      </c>
      <c r="AP412" s="159">
        <f>-_xll.DBRW(pStaging,AP$1,$F$6,"all depts",$B412,$F$1,AP$3,$A412,"AGM_Import_Closing","Local Currency Value")</f>
        <v>-7.2759576141834259E-12</v>
      </c>
      <c r="AQ412" s="159">
        <f>-_xll.DBRW(pStaging,AQ$1,$F$6,"all depts",$B412,$F$1,AQ$3,$A412,"AGM_Import_Closing","Local Currency Value")</f>
        <v>0</v>
      </c>
      <c r="AR412" s="159">
        <f>-_xll.DBRW(pStaging,AR$1,$F$6,"all depts",$B412,$F$1,AR$3,$A412,"AGM_Import_Closing","Local Currency Value")</f>
        <v>-7.2759576141834259E-12</v>
      </c>
      <c r="AS412" s="159">
        <f>-_xll.DBRW(pStaging,AS$1,$F$6,"all depts",$B412,$F$1,AS$3,$A412,"AGM_Import_Closing","Local Currency Value")</f>
        <v>-7.2759576141834259E-12</v>
      </c>
      <c r="AT412" s="159">
        <f>-_xll.DBRW(pStaging,AT$1,$F$6,"all depts",$B412,$F$1,AT$3,$A412,"AGM_Import_Closing","Local Currency Value")</f>
        <v>-7.2759576141834259E-12</v>
      </c>
      <c r="AU412" s="159">
        <f>-_xll.DBRW(pStaging,AU$1,$F$6,"all depts",$B412,$F$1,AU$3,$A412,"AGM_Import_Closing","Local Currency Value")</f>
        <v>-7.2759576141834259E-12</v>
      </c>
      <c r="AV412" s="159">
        <f>-_xll.DBRW(pStaging,AV$1,$F$6,"all depts",$B412,$F$1,AV$3,$A412,"AGM_Import_Closing","Local Currency Value")</f>
        <v>0</v>
      </c>
      <c r="AW412" s="159">
        <f>-_xll.DBRW(pStaging,AW$1,$F$6,"all depts",$B412,$F$1,AW$3,$A412,"AGM_Import_Closing","Local Currency Value")</f>
        <v>-7.2759576141834259E-12</v>
      </c>
      <c r="AX412" s="159">
        <f>-_xll.DBRW(pStaging,AX$1,$F$6,"all depts",$B412,$F$1,AX$3,$A412,"AGM_Import_Closing","Local Currency Value")</f>
        <v>0</v>
      </c>
      <c r="AY412" s="159">
        <f>-_xll.DBRW(pStaging,AY$1,$F$6,"all depts",$B412,$F$1,AY$3,$A412,"AGM_Import_Closing","Local Currency Value")</f>
        <v>0</v>
      </c>
      <c r="AZ412" s="159">
        <f>-_xll.DBRW(pStaging,AZ$1,$F$6,"all depts",$B412,$F$1,AZ$3,$A412,"AGM_Import_Closing","Local Currency Value")</f>
        <v>0</v>
      </c>
      <c r="BA412" s="158"/>
      <c r="BB412" s="119">
        <f t="shared" si="415"/>
        <v>-2.1827872842550278E-11</v>
      </c>
      <c r="BC412" s="119">
        <f t="shared" si="416"/>
        <v>-2.1827872842550278E-11</v>
      </c>
      <c r="BD412" s="119">
        <f t="shared" si="417"/>
        <v>-1.4551915228366852E-11</v>
      </c>
      <c r="BE412" s="119">
        <f t="shared" si="418"/>
        <v>0</v>
      </c>
      <c r="BF412" s="166">
        <f t="shared" si="419"/>
        <v>-5.8207660913467407E-11</v>
      </c>
      <c r="BG412" s="120"/>
      <c r="BH412" s="120"/>
      <c r="BI412" s="120"/>
      <c r="BJ412" s="120"/>
      <c r="BK412" s="120"/>
      <c r="BL412" s="120"/>
      <c r="BM412" s="120"/>
      <c r="BN412" s="120"/>
      <c r="BO412" s="120"/>
      <c r="BP412" s="173"/>
      <c r="BQ412" s="120"/>
      <c r="BR412" s="120"/>
      <c r="BS412" s="120"/>
      <c r="BT412" s="120"/>
      <c r="BU412" s="120"/>
      <c r="BV412" s="173"/>
      <c r="BW412" s="120"/>
      <c r="BX412" s="120"/>
      <c r="BY412" s="120"/>
      <c r="BZ412" s="120"/>
      <c r="CA412" s="120"/>
      <c r="CB412" s="120"/>
      <c r="CC412" s="120"/>
      <c r="CD412" s="120"/>
      <c r="CI412" s="72"/>
    </row>
    <row r="413" spans="1:87" s="68" customFormat="1" outlineLevel="1" x14ac:dyDescent="0.3">
      <c r="A413" s="68">
        <v>426002</v>
      </c>
      <c r="B413" s="107" t="s">
        <v>351</v>
      </c>
      <c r="C413" s="71"/>
      <c r="D413" s="6"/>
      <c r="E413" s="17">
        <v>406</v>
      </c>
      <c r="F413" s="57" t="s">
        <v>392</v>
      </c>
      <c r="G413" s="158">
        <f>-_xll.DBRW(pStaging,G$1,$F$6,"all depts",$B413,$F$1,G$3,$A413,"AGM_Import_Closing","Local Currency Value")</f>
        <v>0</v>
      </c>
      <c r="H413" s="158">
        <f>-_xll.DBRW(pStaging,H$1,$F$6,"all depts",$B413,$F$1,H$3,$A413,"AGM_Import_Closing","Local Currency Value")</f>
        <v>0</v>
      </c>
      <c r="I413" s="158">
        <f>-_xll.DBRW(pStaging,I$1,$F$6,"all depts",$B413,$F$1,I$3,$A413,"AGM_Import_Closing","Local Currency Value")</f>
        <v>0</v>
      </c>
      <c r="J413" s="156"/>
      <c r="K413" s="157">
        <f>-_xll.DBRW(pStaging,K$1,$F$6,"all depts",$B413,$F$1,K$3,$A413,"AGM_Import_Closing","Local Currency Value")</f>
        <v>0</v>
      </c>
      <c r="L413" s="158"/>
      <c r="M413" s="158">
        <f>-_xll.DBRW(pStaging,M$1,$F$6,"all depts",$B413,$F$1,M$3,$A413,"AGM_Import_Closing","Local Currency Value")</f>
        <v>0</v>
      </c>
      <c r="N413" s="158"/>
      <c r="O413" s="158"/>
      <c r="P413" s="158">
        <f t="shared" si="408"/>
        <v>0</v>
      </c>
      <c r="Q413" s="158"/>
      <c r="R413" s="158">
        <f t="shared" si="409"/>
        <v>0</v>
      </c>
      <c r="S413" s="158"/>
      <c r="T413" s="158"/>
      <c r="U413" s="158"/>
      <c r="V413" s="159">
        <f>-_xll.DBRW(pStaging,V$1,$F$6,"all depts",$B413,$F$1,V$3,$A413,"AGM_Import_Closing","Local Currency Value")</f>
        <v>0</v>
      </c>
      <c r="W413" s="159">
        <f>-_xll.DBRW(pStaging,W$1,$F$6,"all depts",$B413,$F$1,W$3,$A413,"AGM_Import_Closing","Local Currency Value")</f>
        <v>0</v>
      </c>
      <c r="X413" s="159">
        <f>-_xll.DBRW(pStaging,X$1,$F$6,"all depts",$B413,$F$1,X$3,$A413,"AGM_Import_Closing","Local Currency Value")</f>
        <v>0</v>
      </c>
      <c r="Y413" s="159">
        <f>-_xll.DBRW(pStaging,Y$1,$F$6,"all depts",$B413,$F$1,Y$3,$A413,"AGM_Import_Closing","Local Currency Value")</f>
        <v>0</v>
      </c>
      <c r="Z413" s="159">
        <f>-_xll.DBRW(pStaging,Z$1,$F$6,"all depts",$B413,$F$1,Z$3,$A413,"AGM_Import_Closing","Local Currency Value")</f>
        <v>0</v>
      </c>
      <c r="AA413" s="159">
        <f>-_xll.DBRW(pStaging,AA$1,$F$6,"all depts",$B413,$F$1,AA$3,$A413,"AGM_Import_Closing","Local Currency Value")</f>
        <v>0</v>
      </c>
      <c r="AB413" s="159">
        <f>-_xll.DBRW(pStaging,AB$1,$F$6,"all depts",$B413,$F$1,AB$3,$A413,"AGM_Import_Closing","Local Currency Value")</f>
        <v>0</v>
      </c>
      <c r="AC413" s="159">
        <f>-_xll.DBRW(pStaging,AC$1,$F$6,"all depts",$B413,$F$1,AC$3,$A413,"AGM_Import_Closing","Local Currency Value")</f>
        <v>0</v>
      </c>
      <c r="AD413" s="159">
        <f>-_xll.DBRW(pStaging,AD$1,$F$6,"all depts",$B413,$F$1,AD$3,$A413,"AGM_Import_Closing","Local Currency Value")</f>
        <v>0</v>
      </c>
      <c r="AE413" s="159">
        <f>-_xll.DBRW(pStaging,AE$1,$F$6,"all depts",$B413,$F$1,AE$3,$A413,"AGM_Import_Closing","Local Currency Value")</f>
        <v>0</v>
      </c>
      <c r="AF413" s="159">
        <f>-_xll.DBRW(pStaging,AF$1,$F$6,"all depts",$B413,$F$1,AF$3,$A413,"AGM_Import_Closing","Local Currency Value")</f>
        <v>0</v>
      </c>
      <c r="AG413" s="159">
        <f>-_xll.DBRW(pStaging,AG$1,$F$6,"all depts",$B413,$F$1,AG$3,$A413,"AGM_Import_Closing","Local Currency Value")</f>
        <v>0</v>
      </c>
      <c r="AH413" s="158"/>
      <c r="AI413" s="158"/>
      <c r="AJ413" s="158"/>
      <c r="AK413" s="158"/>
      <c r="AL413" s="158"/>
      <c r="AM413" s="158"/>
      <c r="AN413" s="158"/>
      <c r="AO413" s="159">
        <f>-_xll.DBRW(pStaging,AO$1,$F$6,"all depts",$B413,$F$1,AO$3,$A413,"AGM_Import_Closing","Local Currency Value")</f>
        <v>0</v>
      </c>
      <c r="AP413" s="159">
        <f>-_xll.DBRW(pStaging,AP$1,$F$6,"all depts",$B413,$F$1,AP$3,$A413,"AGM_Import_Closing","Local Currency Value")</f>
        <v>0</v>
      </c>
      <c r="AQ413" s="159">
        <f>-_xll.DBRW(pStaging,AQ$1,$F$6,"all depts",$B413,$F$1,AQ$3,$A413,"AGM_Import_Closing","Local Currency Value")</f>
        <v>0</v>
      </c>
      <c r="AR413" s="159">
        <f>-_xll.DBRW(pStaging,AR$1,$F$6,"all depts",$B413,$F$1,AR$3,$A413,"AGM_Import_Closing","Local Currency Value")</f>
        <v>0</v>
      </c>
      <c r="AS413" s="159">
        <f>-_xll.DBRW(pStaging,AS$1,$F$6,"all depts",$B413,$F$1,AS$3,$A413,"AGM_Import_Closing","Local Currency Value")</f>
        <v>0</v>
      </c>
      <c r="AT413" s="159">
        <f>-_xll.DBRW(pStaging,AT$1,$F$6,"all depts",$B413,$F$1,AT$3,$A413,"AGM_Import_Closing","Local Currency Value")</f>
        <v>0</v>
      </c>
      <c r="AU413" s="159">
        <f>-_xll.DBRW(pStaging,AU$1,$F$6,"all depts",$B413,$F$1,AU$3,$A413,"AGM_Import_Closing","Local Currency Value")</f>
        <v>0</v>
      </c>
      <c r="AV413" s="159">
        <f>-_xll.DBRW(pStaging,AV$1,$F$6,"all depts",$B413,$F$1,AV$3,$A413,"AGM_Import_Closing","Local Currency Value")</f>
        <v>0</v>
      </c>
      <c r="AW413" s="159">
        <f>-_xll.DBRW(pStaging,AW$1,$F$6,"all depts",$B413,$F$1,AW$3,$A413,"AGM_Import_Closing","Local Currency Value")</f>
        <v>0</v>
      </c>
      <c r="AX413" s="159">
        <f>-_xll.DBRW(pStaging,AX$1,$F$6,"all depts",$B413,$F$1,AX$3,$A413,"AGM_Import_Closing","Local Currency Value")</f>
        <v>0</v>
      </c>
      <c r="AY413" s="159">
        <f>-_xll.DBRW(pStaging,AY$1,$F$6,"all depts",$B413,$F$1,AY$3,$A413,"AGM_Import_Closing","Local Currency Value")</f>
        <v>0</v>
      </c>
      <c r="AZ413" s="159">
        <f>-_xll.DBRW(pStaging,AZ$1,$F$6,"all depts",$B413,$F$1,AZ$3,$A413,"AGM_Import_Closing","Local Currency Value")</f>
        <v>0</v>
      </c>
      <c r="BA413" s="158"/>
      <c r="BB413" s="119">
        <f t="shared" si="415"/>
        <v>0</v>
      </c>
      <c r="BC413" s="119">
        <f t="shared" si="416"/>
        <v>0</v>
      </c>
      <c r="BD413" s="119">
        <f t="shared" si="417"/>
        <v>0</v>
      </c>
      <c r="BE413" s="119">
        <f t="shared" si="418"/>
        <v>0</v>
      </c>
      <c r="BF413" s="166">
        <f t="shared" si="419"/>
        <v>0</v>
      </c>
      <c r="BG413" s="120"/>
      <c r="BH413" s="120"/>
      <c r="BI413" s="120"/>
      <c r="BJ413" s="120"/>
      <c r="BK413" s="120"/>
      <c r="BL413" s="120"/>
      <c r="BM413" s="120"/>
      <c r="BN413" s="120"/>
      <c r="BO413" s="120"/>
      <c r="BP413" s="173"/>
      <c r="BQ413" s="120"/>
      <c r="BR413" s="120"/>
      <c r="BS413" s="120"/>
      <c r="BT413" s="120"/>
      <c r="BU413" s="120"/>
      <c r="BV413" s="173"/>
      <c r="BW413" s="120"/>
      <c r="BX413" s="120"/>
      <c r="BY413" s="120"/>
      <c r="BZ413" s="120"/>
      <c r="CA413" s="120"/>
      <c r="CB413" s="120"/>
      <c r="CC413" s="120"/>
      <c r="CD413" s="120"/>
      <c r="CI413" s="72"/>
    </row>
    <row r="414" spans="1:87" s="68" customFormat="1" outlineLevel="1" x14ac:dyDescent="0.3">
      <c r="A414" s="68">
        <v>426002</v>
      </c>
      <c r="B414" s="107" t="s">
        <v>395</v>
      </c>
      <c r="C414" s="71"/>
      <c r="D414" s="6"/>
      <c r="E414" s="17">
        <v>407</v>
      </c>
      <c r="F414" s="57" t="s">
        <v>396</v>
      </c>
      <c r="G414" s="158">
        <f>-_xll.DBRW(pStaging,G$1,$F$6,"all depts",$B414,$F$1,G$3,$A414,"AGM_Import_Closing","Local Currency Value")</f>
        <v>-2.9103830456733704E-11</v>
      </c>
      <c r="H414" s="158">
        <f>-_xll.DBRW(pStaging,H$1,$F$6,"all depts",$B414,$F$1,H$3,$A414,"AGM_Import_Closing","Local Currency Value")</f>
        <v>1.1641532182693481E-10</v>
      </c>
      <c r="I414" s="158">
        <f>-_xll.DBRW(pStaging,I$1,$F$6,"all depts",$B414,$F$1,I$3,$A414,"AGM_Import_Closing","Local Currency Value")</f>
        <v>2.9103830456733704E-11</v>
      </c>
      <c r="J414" s="156"/>
      <c r="K414" s="157">
        <f>-_xll.DBRW(pStaging,K$1,$F$6,"all depts",$B414,$F$1,K$3,$A414,"AGM_Import_Closing","Local Currency Value")</f>
        <v>-5.8207660913467407E-11</v>
      </c>
      <c r="L414" s="158"/>
      <c r="M414" s="158">
        <f>-_xll.DBRW(pStaging,M$1,$F$6,"all depts",$B414,$F$1,M$3,$A414,"AGM_Import_Closing","Local Currency Value")</f>
        <v>0</v>
      </c>
      <c r="N414" s="158"/>
      <c r="O414" s="158"/>
      <c r="P414" s="158">
        <f t="shared" si="408"/>
        <v>-5.8207660913467407E-11</v>
      </c>
      <c r="Q414" s="158"/>
      <c r="R414" s="158">
        <f t="shared" si="409"/>
        <v>0</v>
      </c>
      <c r="S414" s="158"/>
      <c r="T414" s="158"/>
      <c r="U414" s="158"/>
      <c r="V414" s="159">
        <f>-_xll.DBRW(pStaging,V$1,$F$6,"all depts",$B414,$F$1,V$3,$A414,"AGM_Import_Closing","Local Currency Value")</f>
        <v>2.9103830456733704E-11</v>
      </c>
      <c r="W414" s="159">
        <f>-_xll.DBRW(pStaging,W$1,$F$6,"all depts",$B414,$F$1,W$3,$A414,"AGM_Import_Closing","Local Currency Value")</f>
        <v>-5.8207660913467407E-11</v>
      </c>
      <c r="X414" s="159">
        <f>-_xll.DBRW(pStaging,X$1,$F$6,"all depts",$B414,$F$1,X$3,$A414,"AGM_Import_Closing","Local Currency Value")</f>
        <v>0</v>
      </c>
      <c r="Y414" s="159">
        <f>-_xll.DBRW(pStaging,Y$1,$F$6,"all depts",$B414,$F$1,Y$3,$A414,"AGM_Import_Closing","Local Currency Value")</f>
        <v>0</v>
      </c>
      <c r="Z414" s="159">
        <f>-_xll.DBRW(pStaging,Z$1,$F$6,"all depts",$B414,$F$1,Z$3,$A414,"AGM_Import_Closing","Local Currency Value")</f>
        <v>0</v>
      </c>
      <c r="AA414" s="159">
        <f>-_xll.DBRW(pStaging,AA$1,$F$6,"all depts",$B414,$F$1,AA$3,$A414,"AGM_Import_Closing","Local Currency Value")</f>
        <v>0</v>
      </c>
      <c r="AB414" s="159">
        <f>-_xll.DBRW(pStaging,AB$1,$F$6,"all depts",$B414,$F$1,AB$3,$A414,"AGM_Import_Closing","Local Currency Value")</f>
        <v>0</v>
      </c>
      <c r="AC414" s="159">
        <f>-_xll.DBRW(pStaging,AC$1,$F$6,"all depts",$B414,$F$1,AC$3,$A414,"AGM_Import_Closing","Local Currency Value")</f>
        <v>0</v>
      </c>
      <c r="AD414" s="159">
        <f>-_xll.DBRW(pStaging,AD$1,$F$6,"all depts",$B414,$F$1,AD$3,$A414,"AGM_Import_Closing","Local Currency Value")</f>
        <v>0</v>
      </c>
      <c r="AE414" s="159">
        <f>-_xll.DBRW(pStaging,AE$1,$F$6,"all depts",$B414,$F$1,AE$3,$A414,"AGM_Import_Closing","Local Currency Value")</f>
        <v>0</v>
      </c>
      <c r="AF414" s="159">
        <f>-_xll.DBRW(pStaging,AF$1,$F$6,"all depts",$B414,$F$1,AF$3,$A414,"AGM_Import_Closing","Local Currency Value")</f>
        <v>0</v>
      </c>
      <c r="AG414" s="159">
        <f>-_xll.DBRW(pStaging,AG$1,$F$6,"all depts",$B414,$F$1,AG$3,$A414,"AGM_Import_Closing","Local Currency Value")</f>
        <v>0</v>
      </c>
      <c r="AH414" s="158"/>
      <c r="AI414" s="158"/>
      <c r="AJ414" s="158"/>
      <c r="AK414" s="158"/>
      <c r="AL414" s="158"/>
      <c r="AM414" s="158"/>
      <c r="AN414" s="158"/>
      <c r="AO414" s="159">
        <f>-_xll.DBRW(pStaging,AO$1,$F$6,"all depts",$B414,$F$1,AO$3,$A414,"AGM_Import_Closing","Local Currency Value")</f>
        <v>-8.7311491370201111E-11</v>
      </c>
      <c r="AP414" s="159">
        <f>-_xll.DBRW(pStaging,AP$1,$F$6,"all depts",$B414,$F$1,AP$3,$A414,"AGM_Import_Closing","Local Currency Value")</f>
        <v>0</v>
      </c>
      <c r="AQ414" s="159">
        <f>-_xll.DBRW(pStaging,AQ$1,$F$6,"all depts",$B414,$F$1,AQ$3,$A414,"AGM_Import_Closing","Local Currency Value")</f>
        <v>-2.9103830456733704E-11</v>
      </c>
      <c r="AR414" s="159">
        <f>-_xll.DBRW(pStaging,AR$1,$F$6,"all depts",$B414,$F$1,AR$3,$A414,"AGM_Import_Closing","Local Currency Value")</f>
        <v>-5.8207660913467407E-11</v>
      </c>
      <c r="AS414" s="159">
        <f>-_xll.DBRW(pStaging,AS$1,$F$6,"all depts",$B414,$F$1,AS$3,$A414,"AGM_Import_Closing","Local Currency Value")</f>
        <v>-2.9103830456733704E-11</v>
      </c>
      <c r="AT414" s="159">
        <f>-_xll.DBRW(pStaging,AT$1,$F$6,"all depts",$B414,$F$1,AT$3,$A414,"AGM_Import_Closing","Local Currency Value")</f>
        <v>0</v>
      </c>
      <c r="AU414" s="159">
        <f>-_xll.DBRW(pStaging,AU$1,$F$6,"all depts",$B414,$F$1,AU$3,$A414,"AGM_Import_Closing","Local Currency Value")</f>
        <v>5.8207660913467407E-11</v>
      </c>
      <c r="AV414" s="159">
        <f>-_xll.DBRW(pStaging,AV$1,$F$6,"all depts",$B414,$F$1,AV$3,$A414,"AGM_Import_Closing","Local Currency Value")</f>
        <v>0</v>
      </c>
      <c r="AW414" s="159">
        <f>-_xll.DBRW(pStaging,AW$1,$F$6,"all depts",$B414,$F$1,AW$3,$A414,"AGM_Import_Closing","Local Currency Value")</f>
        <v>-1.7462298274040222E-10</v>
      </c>
      <c r="AX414" s="159">
        <f>-_xll.DBRW(pStaging,AX$1,$F$6,"all depts",$B414,$F$1,AX$3,$A414,"AGM_Import_Closing","Local Currency Value")</f>
        <v>-5.8207660913467407E-11</v>
      </c>
      <c r="AY414" s="159">
        <f>-_xll.DBRW(pStaging,AY$1,$F$6,"all depts",$B414,$F$1,AY$3,$A414,"AGM_Import_Closing","Local Currency Value")</f>
        <v>-2.9103830456733704E-11</v>
      </c>
      <c r="AZ414" s="159">
        <f>-_xll.DBRW(pStaging,AZ$1,$F$6,"all depts",$B414,$F$1,AZ$3,$A414,"AGM_Import_Closing","Local Currency Value")</f>
        <v>1.1641532182693481E-10</v>
      </c>
      <c r="BA414" s="158"/>
      <c r="BB414" s="119">
        <f t="shared" si="415"/>
        <v>-1.1641532182693481E-10</v>
      </c>
      <c r="BC414" s="119">
        <f t="shared" si="416"/>
        <v>-8.7311491370201111E-11</v>
      </c>
      <c r="BD414" s="119">
        <f t="shared" si="417"/>
        <v>-1.1641532182693481E-10</v>
      </c>
      <c r="BE414" s="119">
        <f t="shared" si="418"/>
        <v>2.9103830456733704E-11</v>
      </c>
      <c r="BF414" s="166">
        <f t="shared" si="419"/>
        <v>-2.9103830456733704E-10</v>
      </c>
      <c r="BG414" s="120"/>
      <c r="BH414" s="120"/>
      <c r="BI414" s="120"/>
      <c r="BJ414" s="120"/>
      <c r="BK414" s="120"/>
      <c r="BL414" s="120"/>
      <c r="BM414" s="120"/>
      <c r="BN414" s="120"/>
      <c r="BO414" s="120"/>
      <c r="BP414" s="173"/>
      <c r="BQ414" s="120"/>
      <c r="BR414" s="120"/>
      <c r="BS414" s="120"/>
      <c r="BT414" s="120"/>
      <c r="BU414" s="120"/>
      <c r="BV414" s="173"/>
      <c r="BW414" s="120"/>
      <c r="BX414" s="120"/>
      <c r="BY414" s="120"/>
      <c r="BZ414" s="120"/>
      <c r="CA414" s="120"/>
      <c r="CB414" s="120"/>
      <c r="CC414" s="120"/>
      <c r="CD414" s="120"/>
      <c r="CI414" s="72"/>
    </row>
    <row r="415" spans="1:87" s="68" customFormat="1" outlineLevel="1" x14ac:dyDescent="0.3">
      <c r="A415" s="17" t="s">
        <v>397</v>
      </c>
      <c r="B415" s="23"/>
      <c r="C415"/>
      <c r="D415" s="6"/>
      <c r="E415" s="17">
        <v>408</v>
      </c>
      <c r="F415" s="57" t="s">
        <v>398</v>
      </c>
      <c r="G415" s="173">
        <f>G395-SUM(G396:G414)</f>
        <v>-1.9063008949160576E-9</v>
      </c>
      <c r="H415" s="173">
        <f>H395-SUM(H396:H414)</f>
        <v>-1.9026629161089659E-9</v>
      </c>
      <c r="I415" s="173">
        <f>I395-SUM(I396:I414)</f>
        <v>8.7311491370201111E-10</v>
      </c>
      <c r="J415" s="173"/>
      <c r="K415" s="157">
        <f>-_xll.DBRW(pFact,$F$6,K$3,K$1,$F$1,$A415,"YTD")</f>
        <v>2.6775524020195007E-9</v>
      </c>
      <c r="L415" s="173"/>
      <c r="M415" s="173">
        <f>-_xll.DBRW(pFact,$F$6,M$3,M$1,$F$1,$A415,"YTD")</f>
        <v>1.3969838619232178E-9</v>
      </c>
      <c r="N415" s="173"/>
      <c r="O415" s="173"/>
      <c r="P415" s="173">
        <f t="shared" si="408"/>
        <v>2.6775524020195007E-9</v>
      </c>
      <c r="Q415" s="173"/>
      <c r="R415" s="173">
        <f t="shared" si="409"/>
        <v>1.3969838619232178E-9</v>
      </c>
      <c r="S415" s="173"/>
      <c r="T415" s="173"/>
      <c r="U415" s="173"/>
      <c r="V415" s="159">
        <f>-_xll.DBRW(pFact,$F$6,V$3,V$1,$F$1,$A415,"YTD")</f>
        <v>-2.2118911147117615E-9</v>
      </c>
      <c r="W415" s="159">
        <f>-_xll.DBRW(pFact,$F$6,W$3,W$1,$F$1,$A415,"YTD")</f>
        <v>2.6775524020195007E-9</v>
      </c>
      <c r="X415" s="159">
        <f>-_xll.DBRW(pFact,$F$6,X$3,X$1,$F$1,$A415,"YTD")</f>
        <v>0</v>
      </c>
      <c r="Y415" s="159">
        <f>-_xll.DBRW(pFact,$F$6,Y$3,Y$1,$F$1,$A415,"YTD")</f>
        <v>0</v>
      </c>
      <c r="Z415" s="159">
        <f>-_xll.DBRW(pFact,$F$6,Z$3,Z$1,$F$1,$A415,"YTD")</f>
        <v>0</v>
      </c>
      <c r="AA415" s="159">
        <f>-_xll.DBRW(pFact,$F$6,AA$3,AA$1,$F$1,$A415,"YTD")</f>
        <v>0</v>
      </c>
      <c r="AB415" s="159">
        <f>-_xll.DBRW(pFact,$F$6,AB$3,AB$1,$F$1,$A415,"YTD")</f>
        <v>0</v>
      </c>
      <c r="AC415" s="159">
        <f>-_xll.DBRW(pFact,$F$6,AC$3,AC$1,$F$1,$A415,"YTD")</f>
        <v>0</v>
      </c>
      <c r="AD415" s="159">
        <f>-_xll.DBRW(pFact,$F$6,AD$3,AD$1,$F$1,$A415,"YTD")</f>
        <v>0</v>
      </c>
      <c r="AE415" s="159">
        <f>-_xll.DBRW(pFact,$F$6,AE$3,AE$1,$F$1,$A415,"YTD")</f>
        <v>0</v>
      </c>
      <c r="AF415" s="159">
        <f>-_xll.DBRW(pFact,$F$6,AF$3,AF$1,$F$1,$A415,"YTD")</f>
        <v>0</v>
      </c>
      <c r="AG415" s="159">
        <f>-_xll.DBRW(pFact,$F$6,AG$3,AG$1,$F$1,$A415,"YTD")</f>
        <v>0</v>
      </c>
      <c r="AH415" s="173"/>
      <c r="AI415" s="173"/>
      <c r="AJ415" s="173"/>
      <c r="AK415" s="173"/>
      <c r="AL415" s="173"/>
      <c r="AM415" s="173"/>
      <c r="AN415" s="173"/>
      <c r="AO415" s="159">
        <f>-_xll.DBRW(pFact,$F$6,AO$3,AO$1,$F$1,$A415,"YTD")</f>
        <v>-2.6775524020195007E-9</v>
      </c>
      <c r="AP415" s="159">
        <f>-_xll.DBRW(pFact,$F$6,AP$3,AP$1,$F$1,$A415,"YTD")</f>
        <v>1.3969838619232178E-9</v>
      </c>
      <c r="AQ415" s="159">
        <f>-_xll.DBRW(pFact,$F$6,AQ$3,AQ$1,$F$1,$A415,"YTD")</f>
        <v>-5.8207660913467407E-10</v>
      </c>
      <c r="AR415" s="159">
        <f>-_xll.DBRW(pFact,$F$6,AR$3,AR$1,$F$1,$A415,"YTD")</f>
        <v>2.3283064365386963E-10</v>
      </c>
      <c r="AS415" s="159">
        <f>-_xll.DBRW(pFact,$F$6,AS$3,AS$1,$F$1,$A415,"YTD")</f>
        <v>4.6566128730773926E-10</v>
      </c>
      <c r="AT415" s="159">
        <f>-_xll.DBRW(pFact,$F$6,AT$3,AT$1,$F$1,$A415,"YTD")</f>
        <v>5.8207660913467407E-10</v>
      </c>
      <c r="AU415" s="159">
        <f>-_xll.DBRW(pFact,$F$6,AU$3,AU$1,$F$1,$A415,"YTD")</f>
        <v>5.5879354476928711E-9</v>
      </c>
      <c r="AV415" s="159">
        <f>-_xll.DBRW(pFact,$F$6,AV$3,AV$1,$F$1,$A415,"YTD")</f>
        <v>9.3132257461547852E-10</v>
      </c>
      <c r="AW415" s="159">
        <f>-_xll.DBRW(pFact,$F$6,AW$3,AW$1,$F$1,$A415,"YTD")</f>
        <v>-1.6298145055770874E-9</v>
      </c>
      <c r="AX415" s="159">
        <f>-_xll.DBRW(pFact,$F$6,AX$3,AX$1,$F$1,$A415,"YTD")</f>
        <v>0</v>
      </c>
      <c r="AY415" s="159">
        <f>-_xll.DBRW(pFact,$F$6,AY$3,AY$1,$F$1,$A415,"YTD")</f>
        <v>-3.2596290111541748E-9</v>
      </c>
      <c r="AZ415" s="159">
        <f>-_xll.DBRW(pFact,$F$6,AZ$3,AZ$1,$F$1,$A415,"YTD")</f>
        <v>1.0477378964424133E-9</v>
      </c>
      <c r="BA415" s="173"/>
      <c r="BB415" s="119">
        <f t="shared" si="415"/>
        <v>-1.862645149230957E-9</v>
      </c>
      <c r="BC415" s="119">
        <f t="shared" si="416"/>
        <v>1.280568540096283E-9</v>
      </c>
      <c r="BD415" s="119">
        <f t="shared" si="417"/>
        <v>4.8894435167312622E-9</v>
      </c>
      <c r="BE415" s="119">
        <f t="shared" si="418"/>
        <v>-2.2118911147117615E-9</v>
      </c>
      <c r="BF415" s="166">
        <f t="shared" si="419"/>
        <v>2.0954757928848267E-9</v>
      </c>
      <c r="BG415" s="120"/>
      <c r="BH415" s="120"/>
      <c r="BI415" s="120"/>
      <c r="BJ415" s="120"/>
      <c r="BK415" s="120"/>
      <c r="BL415" s="120"/>
      <c r="BM415" s="120"/>
      <c r="BN415" s="120"/>
      <c r="BO415" s="120"/>
      <c r="BP415" s="173"/>
      <c r="BQ415" s="120"/>
      <c r="BR415" s="120"/>
      <c r="BS415" s="120"/>
      <c r="BT415" s="120"/>
      <c r="BU415" s="120"/>
      <c r="BV415" s="173"/>
      <c r="BW415" s="120"/>
      <c r="BX415" s="120"/>
      <c r="BY415" s="120"/>
      <c r="BZ415" s="120"/>
      <c r="CA415" s="120"/>
      <c r="CB415" s="120"/>
      <c r="CC415" s="120"/>
      <c r="CD415" s="120"/>
      <c r="CI415" s="72"/>
    </row>
    <row r="416" spans="1:87" x14ac:dyDescent="0.3">
      <c r="A416" s="17" t="s">
        <v>517</v>
      </c>
      <c r="B416" s="23" t="str">
        <f t="shared" ref="B416:B427" si="420">$F$6</f>
        <v>Wings</v>
      </c>
      <c r="C416" s="59"/>
      <c r="E416" s="17">
        <v>409</v>
      </c>
      <c r="F416" s="59" t="s">
        <v>491</v>
      </c>
      <c r="G416" s="115">
        <f>-_xll.DBRW(pFact,$F$6,G$3,G$1,$F$1,$A416,"YTD")</f>
        <v>762063.84661420004</v>
      </c>
      <c r="H416" s="115">
        <f>-_xll.DBRW(pFact,$F$6,H$3,H$1,$F$1,$A416,"YTD")</f>
        <v>689515.89163317997</v>
      </c>
      <c r="I416" s="115">
        <f>-_xll.DBRW(pFact,$F$6,I$3,I$1,$F$1,$A416,"YTD")</f>
        <v>488279.32734278007</v>
      </c>
      <c r="J416" s="115"/>
      <c r="K416" s="113">
        <f>-_xll.DBRW(pFact,$F$6,K$3,K$1,$F$1,$A416,"YTD")</f>
        <v>462733.90615483996</v>
      </c>
      <c r="L416" s="115"/>
      <c r="M416" s="115">
        <f>-_xll.DBRW(pFact,$F$6,M$3,M$1,$F$1,$A416,"YTD")</f>
        <v>411094.16754229</v>
      </c>
      <c r="N416" s="115"/>
      <c r="O416" s="115"/>
      <c r="P416" s="115">
        <f t="shared" si="408"/>
        <v>462733.90615483996</v>
      </c>
      <c r="Q416" s="115"/>
      <c r="R416" s="115">
        <f t="shared" si="409"/>
        <v>411094.16754229</v>
      </c>
      <c r="S416" s="115"/>
      <c r="T416" s="115"/>
      <c r="U416" s="115"/>
      <c r="V416" s="116">
        <f>-_xll.DBRW(pFact,$F$6,V$3,V$1,$F$1,$A416,"YTD")</f>
        <v>488279.32734278007</v>
      </c>
      <c r="W416" s="116">
        <f>-_xll.DBRW(pFact,$F$6,W$3,W$1,$F$1,$A416,"YTD")</f>
        <v>462733.90615483996</v>
      </c>
      <c r="X416" s="116">
        <f>-_xll.DBRW(pFact,$F$6,X$3,X$1,$F$1,$A416,"YTD")</f>
        <v>0</v>
      </c>
      <c r="Y416" s="116">
        <f>-_xll.DBRW(pFact,$F$6,Y$3,Y$1,$F$1,$A416,"YTD")</f>
        <v>0</v>
      </c>
      <c r="Z416" s="116">
        <f>-_xll.DBRW(pFact,$F$6,Z$3,Z$1,$F$1,$A416,"YTD")</f>
        <v>0</v>
      </c>
      <c r="AA416" s="116">
        <f>-_xll.DBRW(pFact,$F$6,AA$3,AA$1,$F$1,$A416,"YTD")</f>
        <v>0</v>
      </c>
      <c r="AB416" s="116">
        <f>-_xll.DBRW(pFact,$F$6,AB$3,AB$1,$F$1,$A416,"YTD")</f>
        <v>0</v>
      </c>
      <c r="AC416" s="116">
        <f>-_xll.DBRW(pFact,$F$6,AC$3,AC$1,$F$1,$A416,"YTD")</f>
        <v>0</v>
      </c>
      <c r="AD416" s="116">
        <f>-_xll.DBRW(pFact,$F$6,AD$3,AD$1,$F$1,$A416,"YTD")</f>
        <v>0</v>
      </c>
      <c r="AE416" s="116">
        <f>-_xll.DBRW(pFact,$F$6,AE$3,AE$1,$F$1,$A416,"YTD")</f>
        <v>0</v>
      </c>
      <c r="AF416" s="116">
        <f>-_xll.DBRW(pFact,$F$6,AF$3,AF$1,$F$1,$A416,"YTD")</f>
        <v>0</v>
      </c>
      <c r="AG416" s="116">
        <f>-_xll.DBRW(pFact,$F$6,AG$3,AG$1,$F$1,$A416,"YTD")</f>
        <v>0</v>
      </c>
      <c r="AH416" s="115"/>
      <c r="AI416" s="115"/>
      <c r="AJ416" s="115"/>
      <c r="AK416" s="115"/>
      <c r="AL416" s="115"/>
      <c r="AM416" s="115"/>
      <c r="AN416" s="115"/>
      <c r="AO416" s="116">
        <f>-_xll.DBRW(pFact,$F$6,AO$3,AO$1,$F$1,$A416,"YTD")</f>
        <v>402601.93701307999</v>
      </c>
      <c r="AP416" s="116">
        <f>-_xll.DBRW(pFact,$F$6,AP$3,AP$1,$F$1,$A416,"YTD")</f>
        <v>411094.16754229</v>
      </c>
      <c r="AQ416" s="116">
        <f>-_xll.DBRW(pFact,$F$6,AQ$3,AQ$1,$F$1,$A416,"YTD")</f>
        <v>412292.57837044995</v>
      </c>
      <c r="AR416" s="116">
        <f>-_xll.DBRW(pFact,$F$6,AR$3,AR$1,$F$1,$A416,"YTD")</f>
        <v>424617.08873233001</v>
      </c>
      <c r="AS416" s="116">
        <f>-_xll.DBRW(pFact,$F$6,AS$3,AS$1,$F$1,$A416,"YTD")</f>
        <v>419382.93742486998</v>
      </c>
      <c r="AT416" s="116">
        <f>-_xll.DBRW(pFact,$F$6,AT$3,AT$1,$F$1,$A416,"YTD")</f>
        <v>434726.90067205002</v>
      </c>
      <c r="AU416" s="116">
        <f>-_xll.DBRW(pFact,$F$6,AU$3,AU$1,$F$1,$A416,"YTD")</f>
        <v>450370.93407911004</v>
      </c>
      <c r="AV416" s="116">
        <f>-_xll.DBRW(pFact,$F$6,AV$3,AV$1,$F$1,$A416,"YTD")</f>
        <v>435970.91082866001</v>
      </c>
      <c r="AW416" s="116">
        <f>-_xll.DBRW(pFact,$F$6,AW$3,AW$1,$F$1,$A416,"YTD")</f>
        <v>429240.12480187998</v>
      </c>
      <c r="AX416" s="116">
        <f>-_xll.DBRW(pFact,$F$6,AX$3,AX$1,$F$1,$A416,"YTD")</f>
        <v>430933.97741188004</v>
      </c>
      <c r="AY416" s="116">
        <f>-_xll.DBRW(pFact,$F$6,AY$3,AY$1,$F$1,$A416,"YTD")</f>
        <v>762063.84661420004</v>
      </c>
      <c r="AZ416" s="116">
        <f>-_xll.DBRW(pFact,$F$6,AZ$3,AZ$1,$F$1,$A416,"YTD")</f>
        <v>689515.89163317997</v>
      </c>
      <c r="BA416" s="115"/>
      <c r="BB416" s="109">
        <f t="shared" si="415"/>
        <v>1225988.6829258199</v>
      </c>
      <c r="BC416" s="109">
        <f t="shared" si="416"/>
        <v>1278726.9268292501</v>
      </c>
      <c r="BD416" s="109">
        <f t="shared" si="417"/>
        <v>1315581.9697096501</v>
      </c>
      <c r="BE416" s="109">
        <f t="shared" si="418"/>
        <v>1882513.7156592601</v>
      </c>
      <c r="BF416" s="118">
        <f t="shared" si="419"/>
        <v>5702811.2951239804</v>
      </c>
      <c r="BG416" s="110"/>
      <c r="BH416" s="110"/>
      <c r="BI416" s="110"/>
      <c r="BJ416" s="110"/>
      <c r="BK416" s="110"/>
      <c r="BL416" s="110"/>
      <c r="BM416" s="110"/>
      <c r="BN416" s="110"/>
      <c r="BO416" s="110"/>
      <c r="BP416" s="115"/>
      <c r="BQ416" s="110"/>
      <c r="BR416" s="110"/>
      <c r="BS416" s="110"/>
      <c r="BT416" s="110"/>
      <c r="BU416" s="110"/>
      <c r="BV416" s="115"/>
      <c r="BW416" s="110"/>
      <c r="BX416" s="110"/>
      <c r="BY416" s="110"/>
      <c r="BZ416" s="110"/>
      <c r="CA416" s="110"/>
      <c r="CB416" s="110"/>
      <c r="CC416" s="110"/>
      <c r="CD416" s="110"/>
      <c r="CI416"/>
    </row>
    <row r="417" spans="1:87" x14ac:dyDescent="0.3">
      <c r="A417" s="17" t="s">
        <v>561</v>
      </c>
      <c r="B417" s="23" t="str">
        <f t="shared" si="420"/>
        <v>Wings</v>
      </c>
      <c r="C417" s="59"/>
      <c r="E417" s="17">
        <v>410</v>
      </c>
      <c r="F417" s="59" t="s">
        <v>498</v>
      </c>
      <c r="G417" s="115">
        <f>-_xll.DBRW(pFact,$F$6,G$3,G$1,$F$1,$A417,"YTD")</f>
        <v>97567.279488780012</v>
      </c>
      <c r="H417" s="115">
        <f>-_xll.DBRW(pFact,$F$6,H$3,H$1,$F$1,$A417,"YTD")</f>
        <v>101387.03971275002</v>
      </c>
      <c r="I417" s="115">
        <f>-_xll.DBRW(pFact,$F$6,I$3,I$1,$F$1,$A417,"YTD")</f>
        <v>97466.907371510024</v>
      </c>
      <c r="J417" s="115"/>
      <c r="K417" s="113">
        <f>-_xll.DBRW(pFact,$F$6,K$3,K$1,$F$1,$A417,"YTD")</f>
        <v>97129.216670959999</v>
      </c>
      <c r="L417" s="115"/>
      <c r="M417" s="115">
        <f>-_xll.DBRW(pFact,$F$6,M$3,M$1,$F$1,$A417,"YTD")</f>
        <v>122170.31725110002</v>
      </c>
      <c r="N417" s="115"/>
      <c r="O417" s="115"/>
      <c r="P417" s="115">
        <f t="shared" si="408"/>
        <v>97129.216670959999</v>
      </c>
      <c r="Q417" s="115"/>
      <c r="R417" s="115">
        <f t="shared" si="409"/>
        <v>122170.31725110002</v>
      </c>
      <c r="S417" s="115"/>
      <c r="T417" s="115"/>
      <c r="U417" s="115"/>
      <c r="V417" s="116">
        <f>-_xll.DBRW(pFact,$F$6,V$3,V$1,$F$1,$A417,"YTD")</f>
        <v>97466.907371510024</v>
      </c>
      <c r="W417" s="116">
        <f>-_xll.DBRW(pFact,$F$6,W$3,W$1,$F$1,$A417,"YTD")</f>
        <v>97129.216670959999</v>
      </c>
      <c r="X417" s="116">
        <f>-_xll.DBRW(pFact,$F$6,X$3,X$1,$F$1,$A417,"YTD")</f>
        <v>0</v>
      </c>
      <c r="Y417" s="116">
        <f>-_xll.DBRW(pFact,$F$6,Y$3,Y$1,$F$1,$A417,"YTD")</f>
        <v>0</v>
      </c>
      <c r="Z417" s="116">
        <f>-_xll.DBRW(pFact,$F$6,Z$3,Z$1,$F$1,$A417,"YTD")</f>
        <v>0</v>
      </c>
      <c r="AA417" s="116">
        <f>-_xll.DBRW(pFact,$F$6,AA$3,AA$1,$F$1,$A417,"YTD")</f>
        <v>0</v>
      </c>
      <c r="AB417" s="116">
        <f>-_xll.DBRW(pFact,$F$6,AB$3,AB$1,$F$1,$A417,"YTD")</f>
        <v>0</v>
      </c>
      <c r="AC417" s="116">
        <f>-_xll.DBRW(pFact,$F$6,AC$3,AC$1,$F$1,$A417,"YTD")</f>
        <v>0</v>
      </c>
      <c r="AD417" s="116">
        <f>-_xll.DBRW(pFact,$F$6,AD$3,AD$1,$F$1,$A417,"YTD")</f>
        <v>0</v>
      </c>
      <c r="AE417" s="116">
        <f>-_xll.DBRW(pFact,$F$6,AE$3,AE$1,$F$1,$A417,"YTD")</f>
        <v>0</v>
      </c>
      <c r="AF417" s="116">
        <f>-_xll.DBRW(pFact,$F$6,AF$3,AF$1,$F$1,$A417,"YTD")</f>
        <v>0</v>
      </c>
      <c r="AG417" s="116">
        <f>-_xll.DBRW(pFact,$F$6,AG$3,AG$1,$F$1,$A417,"YTD")</f>
        <v>0</v>
      </c>
      <c r="AH417" s="115"/>
      <c r="AI417" s="115"/>
      <c r="AJ417" s="115"/>
      <c r="AK417" s="115"/>
      <c r="AL417" s="115"/>
      <c r="AM417" s="115"/>
      <c r="AN417" s="115"/>
      <c r="AO417" s="116">
        <f>-_xll.DBRW(pFact,$F$6,AO$3,AO$1,$F$1,$A417,"YTD")</f>
        <v>103928.50539312001</v>
      </c>
      <c r="AP417" s="116">
        <f>-_xll.DBRW(pFact,$F$6,AP$3,AP$1,$F$1,$A417,"YTD")</f>
        <v>122170.31725110002</v>
      </c>
      <c r="AQ417" s="116">
        <f>-_xll.DBRW(pFact,$F$6,AQ$3,AQ$1,$F$1,$A417,"YTD")</f>
        <v>117401.50903918</v>
      </c>
      <c r="AR417" s="116">
        <f>-_xll.DBRW(pFact,$F$6,AR$3,AR$1,$F$1,$A417,"YTD")</f>
        <v>120627.85695802001</v>
      </c>
      <c r="AS417" s="116">
        <f>-_xll.DBRW(pFact,$F$6,AS$3,AS$1,$F$1,$A417,"YTD")</f>
        <v>118133.01643600001</v>
      </c>
      <c r="AT417" s="116">
        <f>-_xll.DBRW(pFact,$F$6,AT$3,AT$1,$F$1,$A417,"YTD")</f>
        <v>125234.82316306001</v>
      </c>
      <c r="AU417" s="116">
        <f>-_xll.DBRW(pFact,$F$6,AU$3,AU$1,$F$1,$A417,"YTD")</f>
        <v>131611.64281604002</v>
      </c>
      <c r="AV417" s="116">
        <f>-_xll.DBRW(pFact,$F$6,AV$3,AV$1,$F$1,$A417,"YTD")</f>
        <v>111573.85764937001</v>
      </c>
      <c r="AW417" s="116">
        <f>-_xll.DBRW(pFact,$F$6,AW$3,AW$1,$F$1,$A417,"YTD")</f>
        <v>100364.40606204001</v>
      </c>
      <c r="AX417" s="116">
        <f>-_xll.DBRW(pFact,$F$6,AX$3,AX$1,$F$1,$A417,"YTD")</f>
        <v>100779.22781984</v>
      </c>
      <c r="AY417" s="116">
        <f>-_xll.DBRW(pFact,$F$6,AY$3,AY$1,$F$1,$A417,"YTD")</f>
        <v>97567.279488780012</v>
      </c>
      <c r="AZ417" s="116">
        <f>-_xll.DBRW(pFact,$F$6,AZ$3,AZ$1,$F$1,$A417,"YTD")</f>
        <v>101387.03971275002</v>
      </c>
      <c r="BA417" s="115"/>
      <c r="BB417" s="109">
        <f t="shared" si="415"/>
        <v>343500.33168340003</v>
      </c>
      <c r="BC417" s="109">
        <f t="shared" si="416"/>
        <v>363995.69655708002</v>
      </c>
      <c r="BD417" s="109">
        <f t="shared" si="417"/>
        <v>343549.90652745008</v>
      </c>
      <c r="BE417" s="109">
        <f t="shared" si="418"/>
        <v>299733.54702137003</v>
      </c>
      <c r="BF417" s="118">
        <f t="shared" si="419"/>
        <v>1350779.4817893002</v>
      </c>
      <c r="BG417" s="110"/>
      <c r="BH417" s="110"/>
      <c r="BI417" s="110"/>
      <c r="BJ417" s="110"/>
      <c r="BK417" s="110"/>
      <c r="BL417" s="110"/>
      <c r="BM417" s="110"/>
      <c r="BN417" s="110"/>
      <c r="BO417" s="110"/>
      <c r="BP417" s="115"/>
      <c r="BQ417" s="110"/>
      <c r="BR417" s="110"/>
      <c r="BS417" s="110"/>
      <c r="BT417" s="110"/>
      <c r="BU417" s="110"/>
      <c r="BV417" s="115"/>
      <c r="BW417" s="110"/>
      <c r="BX417" s="110"/>
      <c r="BY417" s="110"/>
      <c r="BZ417" s="110"/>
      <c r="CA417" s="110"/>
      <c r="CB417" s="110"/>
      <c r="CC417" s="110"/>
      <c r="CD417" s="110"/>
      <c r="CI417"/>
    </row>
    <row r="418" spans="1:87" x14ac:dyDescent="0.3">
      <c r="A418" s="17" t="s">
        <v>518</v>
      </c>
      <c r="B418" s="23" t="str">
        <f t="shared" si="420"/>
        <v>Wings</v>
      </c>
      <c r="C418" s="36"/>
      <c r="E418" s="17">
        <v>411</v>
      </c>
      <c r="F418" s="40" t="s">
        <v>519</v>
      </c>
      <c r="G418" s="115">
        <f>-_xll.DBRW(pFact,$F$6,G$3,G$1,$F$1,$A418,"YTD")</f>
        <v>4681608.1443415992</v>
      </c>
      <c r="H418" s="115">
        <f>-_xll.DBRW(pFact,$F$6,H$3,H$1,$F$1,$A418,"YTD")</f>
        <v>4786679.8010414997</v>
      </c>
      <c r="I418" s="115">
        <f>-_xll.DBRW(pFact,$F$6,I$3,I$1,$F$1,$A418,"YTD")</f>
        <v>5119888.7120474791</v>
      </c>
      <c r="J418" s="115"/>
      <c r="K418" s="113">
        <f>-_xll.DBRW(pFact,$F$6,K$3,K$1,$F$1,$A418,"YTD")</f>
        <v>5130331.0802928414</v>
      </c>
      <c r="L418" s="115"/>
      <c r="M418" s="115">
        <f>-_xll.DBRW(pFact,$F$6,M$3,M$1,$F$1,$A418,"YTD")</f>
        <v>2885143.6075495901</v>
      </c>
      <c r="N418" s="115"/>
      <c r="O418" s="115"/>
      <c r="P418" s="115">
        <f t="shared" si="408"/>
        <v>5130331.0802928414</v>
      </c>
      <c r="Q418" s="115"/>
      <c r="R418" s="115">
        <f t="shared" si="409"/>
        <v>2885143.6075495901</v>
      </c>
      <c r="S418" s="115"/>
      <c r="T418" s="115"/>
      <c r="U418" s="115"/>
      <c r="V418" s="116">
        <f>-_xll.DBRW(pFact,$F$6,V$3,V$1,$F$1,$A418,"YTD")</f>
        <v>5119888.7120474791</v>
      </c>
      <c r="W418" s="116">
        <f>-_xll.DBRW(pFact,$F$6,W$3,W$1,$F$1,$A418,"YTD")</f>
        <v>5130331.0802928414</v>
      </c>
      <c r="X418" s="116">
        <f>-_xll.DBRW(pFact,$F$6,X$3,X$1,$F$1,$A418,"YTD")</f>
        <v>0</v>
      </c>
      <c r="Y418" s="116">
        <f>-_xll.DBRW(pFact,$F$6,Y$3,Y$1,$F$1,$A418,"YTD")</f>
        <v>0</v>
      </c>
      <c r="Z418" s="116">
        <f>-_xll.DBRW(pFact,$F$6,Z$3,Z$1,$F$1,$A418,"YTD")</f>
        <v>0</v>
      </c>
      <c r="AA418" s="116">
        <f>-_xll.DBRW(pFact,$F$6,AA$3,AA$1,$F$1,$A418,"YTD")</f>
        <v>0</v>
      </c>
      <c r="AB418" s="116">
        <f>-_xll.DBRW(pFact,$F$6,AB$3,AB$1,$F$1,$A418,"YTD")</f>
        <v>0</v>
      </c>
      <c r="AC418" s="116">
        <f>-_xll.DBRW(pFact,$F$6,AC$3,AC$1,$F$1,$A418,"YTD")</f>
        <v>0</v>
      </c>
      <c r="AD418" s="116">
        <f>-_xll.DBRW(pFact,$F$6,AD$3,AD$1,$F$1,$A418,"YTD")</f>
        <v>0</v>
      </c>
      <c r="AE418" s="116">
        <f>-_xll.DBRW(pFact,$F$6,AE$3,AE$1,$F$1,$A418,"YTD")</f>
        <v>0</v>
      </c>
      <c r="AF418" s="116">
        <f>-_xll.DBRW(pFact,$F$6,AF$3,AF$1,$F$1,$A418,"YTD")</f>
        <v>0</v>
      </c>
      <c r="AG418" s="116">
        <f>-_xll.DBRW(pFact,$F$6,AG$3,AG$1,$F$1,$A418,"YTD")</f>
        <v>0</v>
      </c>
      <c r="AH418" s="115"/>
      <c r="AI418" s="115"/>
      <c r="AJ418" s="115"/>
      <c r="AK418" s="115"/>
      <c r="AL418" s="115"/>
      <c r="AM418" s="115"/>
      <c r="AN418" s="115"/>
      <c r="AO418" s="116">
        <f>-_xll.DBRW(pFact,$F$6,AO$3,AO$1,$F$1,$A418,"YTD")</f>
        <v>2923746.8055517003</v>
      </c>
      <c r="AP418" s="116">
        <f>-_xll.DBRW(pFact,$F$6,AP$3,AP$1,$F$1,$A418,"YTD")</f>
        <v>2885143.6075495901</v>
      </c>
      <c r="AQ418" s="116">
        <f>-_xll.DBRW(pFact,$F$6,AQ$3,AQ$1,$F$1,$A418,"YTD")</f>
        <v>2811036.0156475003</v>
      </c>
      <c r="AR418" s="116">
        <f>-_xll.DBRW(pFact,$F$6,AR$3,AR$1,$F$1,$A418,"YTD")</f>
        <v>2848016.3615157199</v>
      </c>
      <c r="AS418" s="116">
        <f>-_xll.DBRW(pFact,$F$6,AS$3,AS$1,$F$1,$A418,"YTD")</f>
        <v>2811352.587896131</v>
      </c>
      <c r="AT418" s="116">
        <f>-_xll.DBRW(pFact,$F$6,AT$3,AT$1,$F$1,$A418,"YTD")</f>
        <v>2962712.6245009005</v>
      </c>
      <c r="AU418" s="116">
        <f>-_xll.DBRW(pFact,$F$6,AU$3,AU$1,$F$1,$A418,"YTD")</f>
        <v>3013695.0035421001</v>
      </c>
      <c r="AV418" s="116">
        <f>-_xll.DBRW(pFact,$F$6,AV$3,AV$1,$F$1,$A418,"YTD")</f>
        <v>3874509.8095788704</v>
      </c>
      <c r="AW418" s="116">
        <f>-_xll.DBRW(pFact,$F$6,AW$3,AW$1,$F$1,$A418,"YTD")</f>
        <v>4847469.0178023102</v>
      </c>
      <c r="AX418" s="116">
        <f>-_xll.DBRW(pFact,$F$6,AX$3,AX$1,$F$1,$A418,"YTD")</f>
        <v>4735520.4734731494</v>
      </c>
      <c r="AY418" s="116">
        <f>-_xll.DBRW(pFact,$F$6,AY$3,AY$1,$F$1,$A418,"YTD")</f>
        <v>4681608.1443415992</v>
      </c>
      <c r="AZ418" s="116">
        <f>-_xll.DBRW(pFact,$F$6,AZ$3,AZ$1,$F$1,$A418,"YTD")</f>
        <v>4786679.8010414997</v>
      </c>
      <c r="BA418" s="115"/>
      <c r="BB418" s="109">
        <f t="shared" si="415"/>
        <v>8619926.4287487902</v>
      </c>
      <c r="BC418" s="109">
        <f t="shared" si="416"/>
        <v>8622081.5739127509</v>
      </c>
      <c r="BD418" s="109">
        <f t="shared" si="417"/>
        <v>11735673.830923282</v>
      </c>
      <c r="BE418" s="109">
        <f t="shared" si="418"/>
        <v>14203808.418856248</v>
      </c>
      <c r="BF418" s="118">
        <f t="shared" si="419"/>
        <v>43181490.252441071</v>
      </c>
      <c r="BG418" s="110"/>
      <c r="BH418" s="110"/>
      <c r="BI418" s="110"/>
      <c r="BJ418" s="110"/>
      <c r="BK418" s="110"/>
      <c r="BL418" s="110"/>
      <c r="BM418" s="110"/>
      <c r="BN418" s="110"/>
      <c r="BO418" s="110"/>
      <c r="BP418" s="115"/>
      <c r="BQ418" s="110"/>
      <c r="BR418" s="110"/>
      <c r="BS418" s="110"/>
      <c r="BT418" s="110"/>
      <c r="BU418" s="110"/>
      <c r="BV418" s="115"/>
      <c r="BW418" s="110"/>
      <c r="BX418" s="110"/>
      <c r="BY418" s="110"/>
      <c r="BZ418" s="110"/>
      <c r="CA418" s="110"/>
      <c r="CB418" s="110"/>
      <c r="CC418" s="110"/>
      <c r="CD418" s="110"/>
      <c r="CI418"/>
    </row>
    <row r="419" spans="1:87" s="68" customFormat="1" outlineLevel="1" x14ac:dyDescent="0.3">
      <c r="A419" s="17" t="s">
        <v>520</v>
      </c>
      <c r="B419" s="23" t="str">
        <f t="shared" si="420"/>
        <v>Wings</v>
      </c>
      <c r="C419"/>
      <c r="D419" s="6"/>
      <c r="E419" s="17">
        <v>412</v>
      </c>
      <c r="F419" s="57" t="s">
        <v>521</v>
      </c>
      <c r="G419" s="173">
        <f>-_xll.DBRW(pFact,$F$6,G$3,G$1,$F$1,$A419,"YTD")</f>
        <v>1501026.0852701301</v>
      </c>
      <c r="H419" s="173">
        <f>-_xll.DBRW(pFact,$F$6,H$3,H$1,$F$1,$A419,"YTD")</f>
        <v>1515837.71315141</v>
      </c>
      <c r="I419" s="173">
        <f>-_xll.DBRW(pFact,$F$6,I$3,I$1,$F$1,$A419,"YTD")</f>
        <v>1519625.79624806</v>
      </c>
      <c r="J419" s="173"/>
      <c r="K419" s="157">
        <f>-_xll.DBRW(pFact,$F$6,K$3,K$1,$F$1,$A419,"YTD")</f>
        <v>1550154.8936227299</v>
      </c>
      <c r="L419" s="173"/>
      <c r="M419" s="173">
        <f>-_xll.DBRW(pFact,$F$6,M$3,M$1,$F$1,$A419,"YTD")</f>
        <v>1398536.4643810701</v>
      </c>
      <c r="N419" s="173"/>
      <c r="O419" s="173"/>
      <c r="P419" s="173">
        <f t="shared" si="408"/>
        <v>1550154.8936227299</v>
      </c>
      <c r="Q419" s="173"/>
      <c r="R419" s="173">
        <f t="shared" si="409"/>
        <v>1398536.4643810701</v>
      </c>
      <c r="S419" s="173"/>
      <c r="T419" s="173"/>
      <c r="U419" s="173"/>
      <c r="V419" s="159">
        <f>-_xll.DBRW(pFact,$F$6,V$3,V$1,$F$1,$A419,"YTD")</f>
        <v>1519625.79624806</v>
      </c>
      <c r="W419" s="159">
        <f>-_xll.DBRW(pFact,$F$6,W$3,W$1,$F$1,$A419,"YTD")</f>
        <v>1550154.8936227299</v>
      </c>
      <c r="X419" s="159">
        <f>-_xll.DBRW(pFact,$F$6,X$3,X$1,$F$1,$A419,"YTD")</f>
        <v>0</v>
      </c>
      <c r="Y419" s="159">
        <f>-_xll.DBRW(pFact,$F$6,Y$3,Y$1,$F$1,$A419,"YTD")</f>
        <v>0</v>
      </c>
      <c r="Z419" s="159">
        <f>-_xll.DBRW(pFact,$F$6,Z$3,Z$1,$F$1,$A419,"YTD")</f>
        <v>0</v>
      </c>
      <c r="AA419" s="159">
        <f>-_xll.DBRW(pFact,$F$6,AA$3,AA$1,$F$1,$A419,"YTD")</f>
        <v>0</v>
      </c>
      <c r="AB419" s="159">
        <f>-_xll.DBRW(pFact,$F$6,AB$3,AB$1,$F$1,$A419,"YTD")</f>
        <v>0</v>
      </c>
      <c r="AC419" s="159">
        <f>-_xll.DBRW(pFact,$F$6,AC$3,AC$1,$F$1,$A419,"YTD")</f>
        <v>0</v>
      </c>
      <c r="AD419" s="159">
        <f>-_xll.DBRW(pFact,$F$6,AD$3,AD$1,$F$1,$A419,"YTD")</f>
        <v>0</v>
      </c>
      <c r="AE419" s="159">
        <f>-_xll.DBRW(pFact,$F$6,AE$3,AE$1,$F$1,$A419,"YTD")</f>
        <v>0</v>
      </c>
      <c r="AF419" s="159">
        <f>-_xll.DBRW(pFact,$F$6,AF$3,AF$1,$F$1,$A419,"YTD")</f>
        <v>0</v>
      </c>
      <c r="AG419" s="159">
        <f>-_xll.DBRW(pFact,$F$6,AG$3,AG$1,$F$1,$A419,"YTD")</f>
        <v>0</v>
      </c>
      <c r="AH419" s="173"/>
      <c r="AI419" s="173"/>
      <c r="AJ419" s="173"/>
      <c r="AK419" s="173"/>
      <c r="AL419" s="173"/>
      <c r="AM419" s="173"/>
      <c r="AN419" s="173"/>
      <c r="AO419" s="159">
        <f>-_xll.DBRW(pFact,$F$6,AO$3,AO$1,$F$1,$A419,"YTD")</f>
        <v>1441344.6374449101</v>
      </c>
      <c r="AP419" s="159">
        <f>-_xll.DBRW(pFact,$F$6,AP$3,AP$1,$F$1,$A419,"YTD")</f>
        <v>1398536.4643810701</v>
      </c>
      <c r="AQ419" s="159">
        <f>-_xll.DBRW(pFact,$F$6,AQ$3,AQ$1,$F$1,$A419,"YTD")</f>
        <v>1414308.2553326502</v>
      </c>
      <c r="AR419" s="159">
        <f>-_xll.DBRW(pFact,$F$6,AR$3,AR$1,$F$1,$A419,"YTD")</f>
        <v>1480695.66225971</v>
      </c>
      <c r="AS419" s="159">
        <f>-_xll.DBRW(pFact,$F$6,AS$3,AS$1,$F$1,$A419,"YTD")</f>
        <v>1452823.0300717002</v>
      </c>
      <c r="AT419" s="159">
        <f>-_xll.DBRW(pFact,$F$6,AT$3,AT$1,$F$1,$A419,"YTD")</f>
        <v>1533135.0530370201</v>
      </c>
      <c r="AU419" s="159">
        <f>-_xll.DBRW(pFact,$F$6,AU$3,AU$1,$F$1,$A419,"YTD")</f>
        <v>1534176.51559304</v>
      </c>
      <c r="AV419" s="159">
        <f>-_xll.DBRW(pFact,$F$6,AV$3,AV$1,$F$1,$A419,"YTD")</f>
        <v>1464704.9617856001</v>
      </c>
      <c r="AW419" s="159">
        <f>-_xll.DBRW(pFact,$F$6,AW$3,AW$1,$F$1,$A419,"YTD")</f>
        <v>1531394.90903321</v>
      </c>
      <c r="AX419" s="159">
        <f>-_xll.DBRW(pFact,$F$6,AX$3,AX$1,$F$1,$A419,"YTD")</f>
        <v>1510665.5393946602</v>
      </c>
      <c r="AY419" s="159">
        <f>-_xll.DBRW(pFact,$F$6,AY$3,AY$1,$F$1,$A419,"YTD")</f>
        <v>1501026.0852701301</v>
      </c>
      <c r="AZ419" s="159">
        <f>-_xll.DBRW(pFact,$F$6,AZ$3,AZ$1,$F$1,$A419,"YTD")</f>
        <v>1515837.71315141</v>
      </c>
      <c r="BA419" s="173"/>
      <c r="BB419" s="119">
        <f t="shared" si="415"/>
        <v>4254189.3571586311</v>
      </c>
      <c r="BC419" s="119">
        <f t="shared" si="416"/>
        <v>4466653.7453684304</v>
      </c>
      <c r="BD419" s="119">
        <f t="shared" si="417"/>
        <v>4530276.3864118503</v>
      </c>
      <c r="BE419" s="119">
        <f t="shared" si="418"/>
        <v>4527529.3378162002</v>
      </c>
      <c r="BF419" s="166">
        <f t="shared" si="419"/>
        <v>17778648.826755114</v>
      </c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73"/>
      <c r="BQ419" s="120"/>
      <c r="BR419" s="120"/>
      <c r="BS419" s="120"/>
      <c r="BT419" s="120"/>
      <c r="BU419" s="120"/>
      <c r="BV419" s="173"/>
      <c r="BW419" s="120"/>
      <c r="BX419" s="120"/>
      <c r="BY419" s="120"/>
      <c r="BZ419" s="120"/>
      <c r="CA419" s="120"/>
      <c r="CB419" s="120"/>
      <c r="CC419" s="120"/>
      <c r="CD419" s="120"/>
      <c r="CI419" s="72"/>
    </row>
    <row r="420" spans="1:87" s="68" customFormat="1" outlineLevel="1" x14ac:dyDescent="0.3">
      <c r="A420" s="17" t="s">
        <v>522</v>
      </c>
      <c r="B420" s="23" t="str">
        <f t="shared" si="420"/>
        <v>Wings</v>
      </c>
      <c r="C420"/>
      <c r="D420" s="6"/>
      <c r="E420" s="17">
        <v>413</v>
      </c>
      <c r="F420" s="57" t="s">
        <v>523</v>
      </c>
      <c r="G420" s="173">
        <f>-_xll.DBRW(pFact,$F$6,G$3,G$1,$F$1,$A420,"YTD")</f>
        <v>698646.94598949002</v>
      </c>
      <c r="H420" s="173">
        <f>-_xll.DBRW(pFact,$F$6,H$3,H$1,$F$1,$A420,"YTD")</f>
        <v>658974.39518360002</v>
      </c>
      <c r="I420" s="173">
        <f>-_xll.DBRW(pFact,$F$6,I$3,I$1,$F$1,$A420,"YTD")</f>
        <v>657500.57945356006</v>
      </c>
      <c r="J420" s="173"/>
      <c r="K420" s="157">
        <f>-_xll.DBRW(pFact,$F$6,K$3,K$1,$F$1,$A420,"YTD")</f>
        <v>634881.50041546999</v>
      </c>
      <c r="L420" s="173"/>
      <c r="M420" s="173">
        <f>-_xll.DBRW(pFact,$F$6,M$3,M$1,$F$1,$A420,"YTD")</f>
        <v>470226.62037116999</v>
      </c>
      <c r="N420" s="173"/>
      <c r="O420" s="173"/>
      <c r="P420" s="173">
        <f t="shared" si="408"/>
        <v>634881.50041546999</v>
      </c>
      <c r="Q420" s="173"/>
      <c r="R420" s="173">
        <f t="shared" si="409"/>
        <v>470226.62037116999</v>
      </c>
      <c r="S420" s="173"/>
      <c r="T420" s="173"/>
      <c r="U420" s="173"/>
      <c r="V420" s="159">
        <f>-_xll.DBRW(pFact,$F$6,V$3,V$1,$F$1,$A420,"YTD")</f>
        <v>657500.57945356006</v>
      </c>
      <c r="W420" s="159">
        <f>-_xll.DBRW(pFact,$F$6,W$3,W$1,$F$1,$A420,"YTD")</f>
        <v>634881.50041546999</v>
      </c>
      <c r="X420" s="159">
        <f>-_xll.DBRW(pFact,$F$6,X$3,X$1,$F$1,$A420,"YTD")</f>
        <v>0</v>
      </c>
      <c r="Y420" s="159">
        <f>-_xll.DBRW(pFact,$F$6,Y$3,Y$1,$F$1,$A420,"YTD")</f>
        <v>0</v>
      </c>
      <c r="Z420" s="159">
        <f>-_xll.DBRW(pFact,$F$6,Z$3,Z$1,$F$1,$A420,"YTD")</f>
        <v>0</v>
      </c>
      <c r="AA420" s="159">
        <f>-_xll.DBRW(pFact,$F$6,AA$3,AA$1,$F$1,$A420,"YTD")</f>
        <v>0</v>
      </c>
      <c r="AB420" s="159">
        <f>-_xll.DBRW(pFact,$F$6,AB$3,AB$1,$F$1,$A420,"YTD")</f>
        <v>0</v>
      </c>
      <c r="AC420" s="159">
        <f>-_xll.DBRW(pFact,$F$6,AC$3,AC$1,$F$1,$A420,"YTD")</f>
        <v>0</v>
      </c>
      <c r="AD420" s="159">
        <f>-_xll.DBRW(pFact,$F$6,AD$3,AD$1,$F$1,$A420,"YTD")</f>
        <v>0</v>
      </c>
      <c r="AE420" s="159">
        <f>-_xll.DBRW(pFact,$F$6,AE$3,AE$1,$F$1,$A420,"YTD")</f>
        <v>0</v>
      </c>
      <c r="AF420" s="159">
        <f>-_xll.DBRW(pFact,$F$6,AF$3,AF$1,$F$1,$A420,"YTD")</f>
        <v>0</v>
      </c>
      <c r="AG420" s="159">
        <f>-_xll.DBRW(pFact,$F$6,AG$3,AG$1,$F$1,$A420,"YTD")</f>
        <v>0</v>
      </c>
      <c r="AH420" s="173"/>
      <c r="AI420" s="173"/>
      <c r="AJ420" s="173"/>
      <c r="AK420" s="173"/>
      <c r="AL420" s="173"/>
      <c r="AM420" s="173"/>
      <c r="AN420" s="173"/>
      <c r="AO420" s="159">
        <f>-_xll.DBRW(pFact,$F$6,AO$3,AO$1,$F$1,$A420,"YTD")</f>
        <v>451832.71242694999</v>
      </c>
      <c r="AP420" s="159">
        <f>-_xll.DBRW(pFact,$F$6,AP$3,AP$1,$F$1,$A420,"YTD")</f>
        <v>470226.62037116999</v>
      </c>
      <c r="AQ420" s="159">
        <f>-_xll.DBRW(pFact,$F$6,AQ$3,AQ$1,$F$1,$A420,"YTD")</f>
        <v>465596.72427045996</v>
      </c>
      <c r="AR420" s="159">
        <f>-_xll.DBRW(pFact,$F$6,AR$3,AR$1,$F$1,$A420,"YTD")</f>
        <v>475030.49317311001</v>
      </c>
      <c r="AS420" s="159">
        <f>-_xll.DBRW(pFact,$F$6,AS$3,AS$1,$F$1,$A420,"YTD")</f>
        <v>474893.02443962998</v>
      </c>
      <c r="AT420" s="159">
        <f>-_xll.DBRW(pFact,$F$6,AT$3,AT$1,$F$1,$A420,"YTD")</f>
        <v>591541.23028016998</v>
      </c>
      <c r="AU420" s="159">
        <f>-_xll.DBRW(pFact,$F$6,AU$3,AU$1,$F$1,$A420,"YTD")</f>
        <v>625121.49938566005</v>
      </c>
      <c r="AV420" s="159">
        <f>-_xll.DBRW(pFact,$F$6,AV$3,AV$1,$F$1,$A420,"YTD")</f>
        <v>682677.81847285992</v>
      </c>
      <c r="AW420" s="159">
        <f>-_xll.DBRW(pFact,$F$6,AW$3,AW$1,$F$1,$A420,"YTD")</f>
        <v>921772.88783785002</v>
      </c>
      <c r="AX420" s="159">
        <f>-_xll.DBRW(pFact,$F$6,AX$3,AX$1,$F$1,$A420,"YTD")</f>
        <v>692223.57625805994</v>
      </c>
      <c r="AY420" s="159">
        <f>-_xll.DBRW(pFact,$F$6,AY$3,AY$1,$F$1,$A420,"YTD")</f>
        <v>698646.94598949002</v>
      </c>
      <c r="AZ420" s="159">
        <f>-_xll.DBRW(pFact,$F$6,AZ$3,AZ$1,$F$1,$A420,"YTD")</f>
        <v>658974.39518360002</v>
      </c>
      <c r="BA420" s="173"/>
      <c r="BB420" s="119">
        <f t="shared" si="415"/>
        <v>1387656.0570685798</v>
      </c>
      <c r="BC420" s="119">
        <f t="shared" si="416"/>
        <v>1541464.7478929099</v>
      </c>
      <c r="BD420" s="119">
        <f t="shared" si="417"/>
        <v>2229572.20569637</v>
      </c>
      <c r="BE420" s="119">
        <f t="shared" si="418"/>
        <v>2049844.9174311501</v>
      </c>
      <c r="BF420" s="166">
        <f t="shared" si="419"/>
        <v>7208537.9280890096</v>
      </c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73"/>
      <c r="BQ420" s="120"/>
      <c r="BR420" s="120"/>
      <c r="BS420" s="120"/>
      <c r="BT420" s="120"/>
      <c r="BU420" s="120"/>
      <c r="BV420" s="173"/>
      <c r="BW420" s="120"/>
      <c r="BX420" s="120"/>
      <c r="BY420" s="120"/>
      <c r="BZ420" s="120"/>
      <c r="CA420" s="120"/>
      <c r="CB420" s="120"/>
      <c r="CC420" s="120"/>
      <c r="CD420" s="120"/>
      <c r="CI420" s="72"/>
    </row>
    <row r="421" spans="1:87" s="68" customFormat="1" outlineLevel="1" x14ac:dyDescent="0.3">
      <c r="A421" s="17" t="s">
        <v>524</v>
      </c>
      <c r="B421" s="23" t="str">
        <f t="shared" si="420"/>
        <v>Wings</v>
      </c>
      <c r="C421"/>
      <c r="D421" s="6"/>
      <c r="E421" s="17">
        <v>414</v>
      </c>
      <c r="F421" s="57" t="s">
        <v>525</v>
      </c>
      <c r="G421" s="173">
        <f>-_xll.DBRW(pFact,$F$6,G$3,G$1,$F$1,$A421,"YTD")</f>
        <v>3972151.9417191399</v>
      </c>
      <c r="H421" s="173">
        <f>-_xll.DBRW(pFact,$F$6,H$3,H$1,$F$1,$A421,"YTD")</f>
        <v>3216924.4263858898</v>
      </c>
      <c r="I421" s="173">
        <f>-_xll.DBRW(pFact,$F$6,I$3,I$1,$F$1,$A421,"YTD")</f>
        <v>3978330.4818986403</v>
      </c>
      <c r="J421" s="173"/>
      <c r="K421" s="157">
        <f>-_xll.DBRW(pFact,$F$6,K$3,K$1,$F$1,$A421,"YTD")</f>
        <v>4000265.6987406807</v>
      </c>
      <c r="L421" s="173"/>
      <c r="M421" s="173">
        <f>-_xll.DBRW(pFact,$F$6,M$3,M$1,$F$1,$A421,"YTD")</f>
        <v>2166358.6648844704</v>
      </c>
      <c r="N421" s="173"/>
      <c r="O421" s="173"/>
      <c r="P421" s="173">
        <f t="shared" si="408"/>
        <v>4000265.6987406807</v>
      </c>
      <c r="Q421" s="173"/>
      <c r="R421" s="173">
        <f t="shared" si="409"/>
        <v>2166358.6648844704</v>
      </c>
      <c r="S421" s="173"/>
      <c r="T421" s="173"/>
      <c r="U421" s="173"/>
      <c r="V421" s="159">
        <f>-_xll.DBRW(pFact,$F$6,V$3,V$1,$F$1,$A421,"YTD")</f>
        <v>3978330.4818986403</v>
      </c>
      <c r="W421" s="159">
        <f>-_xll.DBRW(pFact,$F$6,W$3,W$1,$F$1,$A421,"YTD")</f>
        <v>4000265.6987406807</v>
      </c>
      <c r="X421" s="159">
        <f>-_xll.DBRW(pFact,$F$6,X$3,X$1,$F$1,$A421,"YTD")</f>
        <v>0</v>
      </c>
      <c r="Y421" s="159">
        <f>-_xll.DBRW(pFact,$F$6,Y$3,Y$1,$F$1,$A421,"YTD")</f>
        <v>0</v>
      </c>
      <c r="Z421" s="159">
        <f>-_xll.DBRW(pFact,$F$6,Z$3,Z$1,$F$1,$A421,"YTD")</f>
        <v>0</v>
      </c>
      <c r="AA421" s="159">
        <f>-_xll.DBRW(pFact,$F$6,AA$3,AA$1,$F$1,$A421,"YTD")</f>
        <v>0</v>
      </c>
      <c r="AB421" s="159">
        <f>-_xll.DBRW(pFact,$F$6,AB$3,AB$1,$F$1,$A421,"YTD")</f>
        <v>0</v>
      </c>
      <c r="AC421" s="159">
        <f>-_xll.DBRW(pFact,$F$6,AC$3,AC$1,$F$1,$A421,"YTD")</f>
        <v>0</v>
      </c>
      <c r="AD421" s="159">
        <f>-_xll.DBRW(pFact,$F$6,AD$3,AD$1,$F$1,$A421,"YTD")</f>
        <v>0</v>
      </c>
      <c r="AE421" s="159">
        <f>-_xll.DBRW(pFact,$F$6,AE$3,AE$1,$F$1,$A421,"YTD")</f>
        <v>0</v>
      </c>
      <c r="AF421" s="159">
        <f>-_xll.DBRW(pFact,$F$6,AF$3,AF$1,$F$1,$A421,"YTD")</f>
        <v>0</v>
      </c>
      <c r="AG421" s="159">
        <f>-_xll.DBRW(pFact,$F$6,AG$3,AG$1,$F$1,$A421,"YTD")</f>
        <v>0</v>
      </c>
      <c r="AH421" s="173"/>
      <c r="AI421" s="173"/>
      <c r="AJ421" s="173"/>
      <c r="AK421" s="173"/>
      <c r="AL421" s="173"/>
      <c r="AM421" s="173"/>
      <c r="AN421" s="173"/>
      <c r="AO421" s="159">
        <f>-_xll.DBRW(pFact,$F$6,AO$3,AO$1,$F$1,$A421,"YTD")</f>
        <v>2156393.0221428396</v>
      </c>
      <c r="AP421" s="159">
        <f>-_xll.DBRW(pFact,$F$6,AP$3,AP$1,$F$1,$A421,"YTD")</f>
        <v>2166358.6648844704</v>
      </c>
      <c r="AQ421" s="159">
        <f>-_xll.DBRW(pFact,$F$6,AQ$3,AQ$1,$F$1,$A421,"YTD")</f>
        <v>2159816.65110728</v>
      </c>
      <c r="AR421" s="159">
        <f>-_xll.DBRW(pFact,$F$6,AR$3,AR$1,$F$1,$A421,"YTD")</f>
        <v>2175576.6374397599</v>
      </c>
      <c r="AS421" s="159">
        <f>-_xll.DBRW(pFact,$F$6,AS$3,AS$1,$F$1,$A421,"YTD")</f>
        <v>2190449.5033527301</v>
      </c>
      <c r="AT421" s="159">
        <f>-_xll.DBRW(pFact,$F$6,AT$3,AT$1,$F$1,$A421,"YTD")</f>
        <v>2237870.47469095</v>
      </c>
      <c r="AU421" s="159">
        <f>-_xll.DBRW(pFact,$F$6,AU$3,AU$1,$F$1,$A421,"YTD")</f>
        <v>2257535.5270858202</v>
      </c>
      <c r="AV421" s="159">
        <f>-_xll.DBRW(pFact,$F$6,AV$3,AV$1,$F$1,$A421,"YTD")</f>
        <v>3030993.8945801696</v>
      </c>
      <c r="AW421" s="159">
        <f>-_xll.DBRW(pFact,$F$6,AW$3,AW$1,$F$1,$A421,"YTD")</f>
        <v>3803356.8161792802</v>
      </c>
      <c r="AX421" s="159">
        <f>-_xll.DBRW(pFact,$F$6,AX$3,AX$1,$F$1,$A421,"YTD")</f>
        <v>3999367.9044489497</v>
      </c>
      <c r="AY421" s="159">
        <f>-_xll.DBRW(pFact,$F$6,AY$3,AY$1,$F$1,$A421,"YTD")</f>
        <v>3972151.9417191399</v>
      </c>
      <c r="AZ421" s="159">
        <f>-_xll.DBRW(pFact,$F$6,AZ$3,AZ$1,$F$1,$A421,"YTD")</f>
        <v>3216924.4263858898</v>
      </c>
      <c r="BA421" s="173"/>
      <c r="BB421" s="119">
        <f t="shared" si="415"/>
        <v>6482568.3381345905</v>
      </c>
      <c r="BC421" s="119">
        <f t="shared" si="416"/>
        <v>6603896.6154834405</v>
      </c>
      <c r="BD421" s="119">
        <f t="shared" si="417"/>
        <v>9091886.23784527</v>
      </c>
      <c r="BE421" s="119">
        <f t="shared" si="418"/>
        <v>11188444.27255398</v>
      </c>
      <c r="BF421" s="166">
        <f t="shared" si="419"/>
        <v>33366795.464017279</v>
      </c>
      <c r="BG421" s="120"/>
      <c r="BH421" s="120"/>
      <c r="BI421" s="120"/>
      <c r="BJ421" s="120"/>
      <c r="BK421" s="120"/>
      <c r="BL421" s="120"/>
      <c r="BM421" s="120"/>
      <c r="BN421" s="120"/>
      <c r="BO421" s="120"/>
      <c r="BP421" s="173"/>
      <c r="BQ421" s="120"/>
      <c r="BR421" s="120"/>
      <c r="BS421" s="120"/>
      <c r="BT421" s="120"/>
      <c r="BU421" s="120"/>
      <c r="BV421" s="173"/>
      <c r="BW421" s="120"/>
      <c r="BX421" s="120"/>
      <c r="BY421" s="120"/>
      <c r="BZ421" s="120"/>
      <c r="CA421" s="120"/>
      <c r="CB421" s="120"/>
      <c r="CC421" s="120"/>
      <c r="CD421" s="120"/>
      <c r="CI421" s="72"/>
    </row>
    <row r="422" spans="1:87" s="68" customFormat="1" outlineLevel="1" x14ac:dyDescent="0.3">
      <c r="A422" s="17" t="s">
        <v>526</v>
      </c>
      <c r="B422" s="23" t="str">
        <f t="shared" si="420"/>
        <v>Wings</v>
      </c>
      <c r="C422"/>
      <c r="D422" s="6"/>
      <c r="E422" s="17">
        <v>415</v>
      </c>
      <c r="F422" s="57" t="s">
        <v>527</v>
      </c>
      <c r="G422" s="173">
        <f>-_xll.DBRW(pFact,$F$6,G$3,G$1,$F$1,$A422,"YTD")</f>
        <v>0</v>
      </c>
      <c r="H422" s="173">
        <f>-_xll.DBRW(pFact,$F$6,H$3,H$1,$F$1,$A422,"YTD")</f>
        <v>0</v>
      </c>
      <c r="I422" s="173">
        <f>-_xll.DBRW(pFact,$F$6,I$3,I$1,$F$1,$A422,"YTD")</f>
        <v>0</v>
      </c>
      <c r="J422" s="173"/>
      <c r="K422" s="157">
        <f>-_xll.DBRW(pFact,$F$6,K$3,K$1,$F$1,$A422,"YTD")</f>
        <v>0</v>
      </c>
      <c r="L422" s="173"/>
      <c r="M422" s="173">
        <f>-_xll.DBRW(pFact,$F$6,M$3,M$1,$F$1,$A422,"YTD")</f>
        <v>0</v>
      </c>
      <c r="N422" s="173"/>
      <c r="O422" s="173"/>
      <c r="P422" s="173">
        <f t="shared" si="408"/>
        <v>0</v>
      </c>
      <c r="Q422" s="173"/>
      <c r="R422" s="173">
        <f t="shared" si="409"/>
        <v>0</v>
      </c>
      <c r="S422" s="173"/>
      <c r="T422" s="173"/>
      <c r="U422" s="173"/>
      <c r="V422" s="159">
        <f>-_xll.DBRW(pFact,$F$6,V$3,V$1,$F$1,$A422,"YTD")</f>
        <v>0</v>
      </c>
      <c r="W422" s="159">
        <f>-_xll.DBRW(pFact,$F$6,W$3,W$1,$F$1,$A422,"YTD")</f>
        <v>0</v>
      </c>
      <c r="X422" s="159">
        <f>-_xll.DBRW(pFact,$F$6,X$3,X$1,$F$1,$A422,"YTD")</f>
        <v>0</v>
      </c>
      <c r="Y422" s="159">
        <f>-_xll.DBRW(pFact,$F$6,Y$3,Y$1,$F$1,$A422,"YTD")</f>
        <v>0</v>
      </c>
      <c r="Z422" s="159">
        <f>-_xll.DBRW(pFact,$F$6,Z$3,Z$1,$F$1,$A422,"YTD")</f>
        <v>0</v>
      </c>
      <c r="AA422" s="159">
        <f>-_xll.DBRW(pFact,$F$6,AA$3,AA$1,$F$1,$A422,"YTD")</f>
        <v>0</v>
      </c>
      <c r="AB422" s="159">
        <f>-_xll.DBRW(pFact,$F$6,AB$3,AB$1,$F$1,$A422,"YTD")</f>
        <v>0</v>
      </c>
      <c r="AC422" s="159">
        <f>-_xll.DBRW(pFact,$F$6,AC$3,AC$1,$F$1,$A422,"YTD")</f>
        <v>0</v>
      </c>
      <c r="AD422" s="159">
        <f>-_xll.DBRW(pFact,$F$6,AD$3,AD$1,$F$1,$A422,"YTD")</f>
        <v>0</v>
      </c>
      <c r="AE422" s="159">
        <f>-_xll.DBRW(pFact,$F$6,AE$3,AE$1,$F$1,$A422,"YTD")</f>
        <v>0</v>
      </c>
      <c r="AF422" s="159">
        <f>-_xll.DBRW(pFact,$F$6,AF$3,AF$1,$F$1,$A422,"YTD")</f>
        <v>0</v>
      </c>
      <c r="AG422" s="159">
        <f>-_xll.DBRW(pFact,$F$6,AG$3,AG$1,$F$1,$A422,"YTD")</f>
        <v>0</v>
      </c>
      <c r="AH422" s="173"/>
      <c r="AI422" s="173"/>
      <c r="AJ422" s="173"/>
      <c r="AK422" s="173"/>
      <c r="AL422" s="173"/>
      <c r="AM422" s="173"/>
      <c r="AN422" s="173"/>
      <c r="AO422" s="159">
        <f>-_xll.DBRW(pFact,$F$6,AO$3,AO$1,$F$1,$A422,"YTD")</f>
        <v>0</v>
      </c>
      <c r="AP422" s="159">
        <f>-_xll.DBRW(pFact,$F$6,AP$3,AP$1,$F$1,$A422,"YTD")</f>
        <v>0</v>
      </c>
      <c r="AQ422" s="159">
        <f>-_xll.DBRW(pFact,$F$6,AQ$3,AQ$1,$F$1,$A422,"YTD")</f>
        <v>0</v>
      </c>
      <c r="AR422" s="159">
        <f>-_xll.DBRW(pFact,$F$6,AR$3,AR$1,$F$1,$A422,"YTD")</f>
        <v>0</v>
      </c>
      <c r="AS422" s="159">
        <f>-_xll.DBRW(pFact,$F$6,AS$3,AS$1,$F$1,$A422,"YTD")</f>
        <v>0</v>
      </c>
      <c r="AT422" s="159">
        <f>-_xll.DBRW(pFact,$F$6,AT$3,AT$1,$F$1,$A422,"YTD")</f>
        <v>0</v>
      </c>
      <c r="AU422" s="159">
        <f>-_xll.DBRW(pFact,$F$6,AU$3,AU$1,$F$1,$A422,"YTD")</f>
        <v>0</v>
      </c>
      <c r="AV422" s="159">
        <f>-_xll.DBRW(pFact,$F$6,AV$3,AV$1,$F$1,$A422,"YTD")</f>
        <v>0</v>
      </c>
      <c r="AW422" s="159">
        <f>-_xll.DBRW(pFact,$F$6,AW$3,AW$1,$F$1,$A422,"YTD")</f>
        <v>0</v>
      </c>
      <c r="AX422" s="159">
        <f>-_xll.DBRW(pFact,$F$6,AX$3,AX$1,$F$1,$A422,"YTD")</f>
        <v>0</v>
      </c>
      <c r="AY422" s="159">
        <f>-_xll.DBRW(pFact,$F$6,AY$3,AY$1,$F$1,$A422,"YTD")</f>
        <v>0</v>
      </c>
      <c r="AZ422" s="159">
        <f>-_xll.DBRW(pFact,$F$6,AZ$3,AZ$1,$F$1,$A422,"YTD")</f>
        <v>0</v>
      </c>
      <c r="BA422" s="173"/>
      <c r="BB422" s="119">
        <f t="shared" si="415"/>
        <v>0</v>
      </c>
      <c r="BC422" s="119">
        <f t="shared" si="416"/>
        <v>0</v>
      </c>
      <c r="BD422" s="119">
        <f t="shared" si="417"/>
        <v>0</v>
      </c>
      <c r="BE422" s="119">
        <f t="shared" si="418"/>
        <v>0</v>
      </c>
      <c r="BF422" s="166">
        <f t="shared" si="419"/>
        <v>0</v>
      </c>
      <c r="BG422" s="120"/>
      <c r="BH422" s="120"/>
      <c r="BI422" s="120"/>
      <c r="BJ422" s="120"/>
      <c r="BK422" s="120"/>
      <c r="BL422" s="120"/>
      <c r="BM422" s="120"/>
      <c r="BN422" s="120"/>
      <c r="BO422" s="120"/>
      <c r="BP422" s="173"/>
      <c r="BQ422" s="120"/>
      <c r="BR422" s="120"/>
      <c r="BS422" s="120"/>
      <c r="BT422" s="120"/>
      <c r="BU422" s="120"/>
      <c r="BV422" s="173"/>
      <c r="BW422" s="120"/>
      <c r="BX422" s="120"/>
      <c r="BY422" s="120"/>
      <c r="BZ422" s="120"/>
      <c r="CA422" s="120"/>
      <c r="CB422" s="120"/>
      <c r="CC422" s="120"/>
      <c r="CD422" s="120"/>
      <c r="CI422" s="72"/>
    </row>
    <row r="423" spans="1:87" s="68" customFormat="1" outlineLevel="1" x14ac:dyDescent="0.3">
      <c r="A423" s="17" t="s">
        <v>528</v>
      </c>
      <c r="B423" s="23" t="str">
        <f t="shared" si="420"/>
        <v>Wings</v>
      </c>
      <c r="C423"/>
      <c r="D423" s="6"/>
      <c r="E423" s="17">
        <v>416</v>
      </c>
      <c r="F423" s="57" t="s">
        <v>529</v>
      </c>
      <c r="G423" s="173">
        <f>-_xll.DBRW(pFact,$F$6,G$3,G$1,$F$1,$A423,"YTD")</f>
        <v>117563.33567436</v>
      </c>
      <c r="H423" s="173">
        <f>-_xll.DBRW(pFact,$F$6,H$3,H$1,$F$1,$A423,"YTD")</f>
        <v>208680.29475907999</v>
      </c>
      <c r="I423" s="173">
        <f>-_xll.DBRW(pFact,$F$6,I$3,I$1,$F$1,$A423,"YTD")</f>
        <v>208652.76798331999</v>
      </c>
      <c r="J423" s="173"/>
      <c r="K423" s="157">
        <f>-_xll.DBRW(pFact,$F$6,K$3,K$1,$F$1,$A423,"YTD")</f>
        <v>204819.39282807999</v>
      </c>
      <c r="L423" s="173"/>
      <c r="M423" s="173">
        <f>-_xll.DBRW(pFact,$F$6,M$3,M$1,$F$1,$A423,"YTD")</f>
        <v>125869.48713707</v>
      </c>
      <c r="N423" s="173"/>
      <c r="O423" s="173"/>
      <c r="P423" s="173">
        <f t="shared" si="408"/>
        <v>204819.39282807999</v>
      </c>
      <c r="Q423" s="173"/>
      <c r="R423" s="173">
        <f t="shared" si="409"/>
        <v>125869.48713707</v>
      </c>
      <c r="S423" s="173"/>
      <c r="T423" s="173"/>
      <c r="U423" s="173"/>
      <c r="V423" s="159">
        <f>-_xll.DBRW(pFact,$F$6,V$3,V$1,$F$1,$A423,"YTD")</f>
        <v>208652.76798331999</v>
      </c>
      <c r="W423" s="159">
        <f>-_xll.DBRW(pFact,$F$6,W$3,W$1,$F$1,$A423,"YTD")</f>
        <v>204819.39282807999</v>
      </c>
      <c r="X423" s="159">
        <f>-_xll.DBRW(pFact,$F$6,X$3,X$1,$F$1,$A423,"YTD")</f>
        <v>0</v>
      </c>
      <c r="Y423" s="159">
        <f>-_xll.DBRW(pFact,$F$6,Y$3,Y$1,$F$1,$A423,"YTD")</f>
        <v>0</v>
      </c>
      <c r="Z423" s="159">
        <f>-_xll.DBRW(pFact,$F$6,Z$3,Z$1,$F$1,$A423,"YTD")</f>
        <v>0</v>
      </c>
      <c r="AA423" s="159">
        <f>-_xll.DBRW(pFact,$F$6,AA$3,AA$1,$F$1,$A423,"YTD")</f>
        <v>0</v>
      </c>
      <c r="AB423" s="159">
        <f>-_xll.DBRW(pFact,$F$6,AB$3,AB$1,$F$1,$A423,"YTD")</f>
        <v>0</v>
      </c>
      <c r="AC423" s="159">
        <f>-_xll.DBRW(pFact,$F$6,AC$3,AC$1,$F$1,$A423,"YTD")</f>
        <v>0</v>
      </c>
      <c r="AD423" s="159">
        <f>-_xll.DBRW(pFact,$F$6,AD$3,AD$1,$F$1,$A423,"YTD")</f>
        <v>0</v>
      </c>
      <c r="AE423" s="159">
        <f>-_xll.DBRW(pFact,$F$6,AE$3,AE$1,$F$1,$A423,"YTD")</f>
        <v>0</v>
      </c>
      <c r="AF423" s="159">
        <f>-_xll.DBRW(pFact,$F$6,AF$3,AF$1,$F$1,$A423,"YTD")</f>
        <v>0</v>
      </c>
      <c r="AG423" s="159">
        <f>-_xll.DBRW(pFact,$F$6,AG$3,AG$1,$F$1,$A423,"YTD")</f>
        <v>0</v>
      </c>
      <c r="AH423" s="173"/>
      <c r="AI423" s="173"/>
      <c r="AJ423" s="173"/>
      <c r="AK423" s="173"/>
      <c r="AL423" s="173"/>
      <c r="AM423" s="173"/>
      <c r="AN423" s="173"/>
      <c r="AO423" s="159">
        <f>-_xll.DBRW(pFact,$F$6,AO$3,AO$1,$F$1,$A423,"YTD")</f>
        <v>131444.30721688</v>
      </c>
      <c r="AP423" s="159">
        <f>-_xll.DBRW(pFact,$F$6,AP$3,AP$1,$F$1,$A423,"YTD")</f>
        <v>125869.48713707</v>
      </c>
      <c r="AQ423" s="159">
        <f>-_xll.DBRW(pFact,$F$6,AQ$3,AQ$1,$F$1,$A423,"YTD")</f>
        <v>127660.95178421</v>
      </c>
      <c r="AR423" s="159">
        <f>-_xll.DBRW(pFact,$F$6,AR$3,AR$1,$F$1,$A423,"YTD")</f>
        <v>127059.61462775999</v>
      </c>
      <c r="AS423" s="159">
        <f>-_xll.DBRW(pFact,$F$6,AS$3,AS$1,$F$1,$A423,"YTD")</f>
        <v>123813.34341593999</v>
      </c>
      <c r="AT423" s="159">
        <f>-_xll.DBRW(pFact,$F$6,AT$3,AT$1,$F$1,$A423,"YTD")</f>
        <v>126256.99920368</v>
      </c>
      <c r="AU423" s="159">
        <f>-_xll.DBRW(pFact,$F$6,AU$3,AU$1,$F$1,$A423,"YTD")</f>
        <v>124173.06222421999</v>
      </c>
      <c r="AV423" s="159">
        <f>-_xll.DBRW(pFact,$F$6,AV$3,AV$1,$F$1,$A423,"YTD")</f>
        <v>119933.68636142999</v>
      </c>
      <c r="AW423" s="159">
        <f>-_xll.DBRW(pFact,$F$6,AW$3,AW$1,$F$1,$A423,"YTD")</f>
        <v>124326.02948763</v>
      </c>
      <c r="AX423" s="159">
        <f>-_xll.DBRW(pFact,$F$6,AX$3,AX$1,$F$1,$A423,"YTD")</f>
        <v>122786.18505832998</v>
      </c>
      <c r="AY423" s="159">
        <f>-_xll.DBRW(pFact,$F$6,AY$3,AY$1,$F$1,$A423,"YTD")</f>
        <v>117563.33567436</v>
      </c>
      <c r="AZ423" s="159">
        <f>-_xll.DBRW(pFact,$F$6,AZ$3,AZ$1,$F$1,$A423,"YTD")</f>
        <v>208680.29475907999</v>
      </c>
      <c r="BA423" s="173"/>
      <c r="BB423" s="119">
        <f t="shared" si="415"/>
        <v>384974.74613816</v>
      </c>
      <c r="BC423" s="119">
        <f t="shared" si="416"/>
        <v>377129.95724737993</v>
      </c>
      <c r="BD423" s="119">
        <f t="shared" si="417"/>
        <v>368432.77807328</v>
      </c>
      <c r="BE423" s="119">
        <f t="shared" si="418"/>
        <v>449029.81549176999</v>
      </c>
      <c r="BF423" s="166">
        <f t="shared" si="419"/>
        <v>1579567.2969505899</v>
      </c>
      <c r="BG423" s="120"/>
      <c r="BH423" s="120"/>
      <c r="BI423" s="120"/>
      <c r="BJ423" s="120"/>
      <c r="BK423" s="120"/>
      <c r="BL423" s="120"/>
      <c r="BM423" s="120"/>
      <c r="BN423" s="120"/>
      <c r="BO423" s="120"/>
      <c r="BP423" s="173"/>
      <c r="BQ423" s="120"/>
      <c r="BR423" s="120"/>
      <c r="BS423" s="120"/>
      <c r="BT423" s="120"/>
      <c r="BU423" s="120"/>
      <c r="BV423" s="173"/>
      <c r="BW423" s="120"/>
      <c r="BX423" s="120"/>
      <c r="BY423" s="120"/>
      <c r="BZ423" s="120"/>
      <c r="CA423" s="120"/>
      <c r="CB423" s="120"/>
      <c r="CC423" s="120"/>
      <c r="CD423" s="120"/>
      <c r="CI423" s="72"/>
    </row>
    <row r="424" spans="1:87" s="68" customFormat="1" outlineLevel="1" x14ac:dyDescent="0.3">
      <c r="A424" s="17" t="s">
        <v>530</v>
      </c>
      <c r="B424" s="23" t="str">
        <f t="shared" si="420"/>
        <v>Wings</v>
      </c>
      <c r="C424"/>
      <c r="D424" s="6"/>
      <c r="E424" s="17">
        <v>417</v>
      </c>
      <c r="F424" s="57" t="s">
        <v>531</v>
      </c>
      <c r="G424" s="173">
        <f>-_xll.DBRW(pFact,$F$6,G$3,G$1,$F$1,$A424,"YTD")</f>
        <v>5871.2116576400003</v>
      </c>
      <c r="H424" s="173">
        <f>-_xll.DBRW(pFact,$F$6,H$3,H$1,$F$1,$A424,"YTD")</f>
        <v>-46582.625021259999</v>
      </c>
      <c r="I424" s="173">
        <f>-_xll.DBRW(pFact,$F$6,I$3,I$1,$F$1,$A424,"YTD")</f>
        <v>3374.2711294500023</v>
      </c>
      <c r="J424" s="173"/>
      <c r="K424" s="157">
        <f>-_xll.DBRW(pFact,$F$6,K$3,K$1,$F$1,$A424,"YTD")</f>
        <v>3887.6493482000005</v>
      </c>
      <c r="L424" s="173"/>
      <c r="M424" s="173">
        <f>-_xll.DBRW(pFact,$F$6,M$3,M$1,$F$1,$A424,"YTD")</f>
        <v>-5114.4609390000005</v>
      </c>
      <c r="N424" s="173"/>
      <c r="O424" s="173"/>
      <c r="P424" s="173">
        <f t="shared" si="408"/>
        <v>3887.6493482000005</v>
      </c>
      <c r="Q424" s="173"/>
      <c r="R424" s="173">
        <f t="shared" si="409"/>
        <v>-5114.4609390000005</v>
      </c>
      <c r="S424" s="173"/>
      <c r="T424" s="173"/>
      <c r="U424" s="173"/>
      <c r="V424" s="159">
        <f>-_xll.DBRW(pFact,$F$6,V$3,V$1,$F$1,$A424,"YTD")</f>
        <v>3374.2711294500023</v>
      </c>
      <c r="W424" s="159">
        <f>-_xll.DBRW(pFact,$F$6,W$3,W$1,$F$1,$A424,"YTD")</f>
        <v>3887.6493482000005</v>
      </c>
      <c r="X424" s="159">
        <f>-_xll.DBRW(pFact,$F$6,X$3,X$1,$F$1,$A424,"YTD")</f>
        <v>0</v>
      </c>
      <c r="Y424" s="159">
        <f>-_xll.DBRW(pFact,$F$6,Y$3,Y$1,$F$1,$A424,"YTD")</f>
        <v>0</v>
      </c>
      <c r="Z424" s="159">
        <f>-_xll.DBRW(pFact,$F$6,Z$3,Z$1,$F$1,$A424,"YTD")</f>
        <v>0</v>
      </c>
      <c r="AA424" s="159">
        <f>-_xll.DBRW(pFact,$F$6,AA$3,AA$1,$F$1,$A424,"YTD")</f>
        <v>0</v>
      </c>
      <c r="AB424" s="159">
        <f>-_xll.DBRW(pFact,$F$6,AB$3,AB$1,$F$1,$A424,"YTD")</f>
        <v>0</v>
      </c>
      <c r="AC424" s="159">
        <f>-_xll.DBRW(pFact,$F$6,AC$3,AC$1,$F$1,$A424,"YTD")</f>
        <v>0</v>
      </c>
      <c r="AD424" s="159">
        <f>-_xll.DBRW(pFact,$F$6,AD$3,AD$1,$F$1,$A424,"YTD")</f>
        <v>0</v>
      </c>
      <c r="AE424" s="159">
        <f>-_xll.DBRW(pFact,$F$6,AE$3,AE$1,$F$1,$A424,"YTD")</f>
        <v>0</v>
      </c>
      <c r="AF424" s="159">
        <f>-_xll.DBRW(pFact,$F$6,AF$3,AF$1,$F$1,$A424,"YTD")</f>
        <v>0</v>
      </c>
      <c r="AG424" s="159">
        <f>-_xll.DBRW(pFact,$F$6,AG$3,AG$1,$F$1,$A424,"YTD")</f>
        <v>0</v>
      </c>
      <c r="AH424" s="173"/>
      <c r="AI424" s="173"/>
      <c r="AJ424" s="173"/>
      <c r="AK424" s="173"/>
      <c r="AL424" s="173"/>
      <c r="AM424" s="173"/>
      <c r="AN424" s="173"/>
      <c r="AO424" s="159">
        <f>-_xll.DBRW(pFact,$F$6,AO$3,AO$1,$F$1,$A424,"YTD")</f>
        <v>-5336.7581288000001</v>
      </c>
      <c r="AP424" s="159">
        <f>-_xll.DBRW(pFact,$F$6,AP$3,AP$1,$F$1,$A424,"YTD")</f>
        <v>-5114.4609390000005</v>
      </c>
      <c r="AQ424" s="159">
        <f>-_xll.DBRW(pFact,$F$6,AQ$3,AQ$1,$F$1,$A424,"YTD")</f>
        <v>670.26497645000018</v>
      </c>
      <c r="AR424" s="159">
        <f>-_xll.DBRW(pFact,$F$6,AR$3,AR$1,$F$1,$A424,"YTD")</f>
        <v>-6613.9426737599997</v>
      </c>
      <c r="AS424" s="159">
        <f>-_xll.DBRW(pFact,$F$6,AS$3,AS$1,$F$1,$A424,"YTD")</f>
        <v>-7943.6595715600006</v>
      </c>
      <c r="AT424" s="159">
        <f>-_xll.DBRW(pFact,$F$6,AT$3,AT$1,$F$1,$A424,"YTD")</f>
        <v>-8794.4120885900011</v>
      </c>
      <c r="AU424" s="159">
        <f>-_xll.DBRW(pFact,$F$6,AU$3,AU$1,$F$1,$A424,"YTD")</f>
        <v>1834.82793984</v>
      </c>
      <c r="AV424" s="159">
        <f>-_xll.DBRW(pFact,$F$6,AV$3,AV$1,$F$1,$A424,"YTD")</f>
        <v>2681.6196628799999</v>
      </c>
      <c r="AW424" s="159">
        <f>-_xll.DBRW(pFact,$F$6,AW$3,AW$1,$F$1,$A424,"YTD")</f>
        <v>1452.1731226500001</v>
      </c>
      <c r="AX424" s="159">
        <f>-_xll.DBRW(pFact,$F$6,AX$3,AX$1,$F$1,$A424,"YTD")</f>
        <v>2989.5590361099999</v>
      </c>
      <c r="AY424" s="159">
        <f>-_xll.DBRW(pFact,$F$6,AY$3,AY$1,$F$1,$A424,"YTD")</f>
        <v>5871.2116576400003</v>
      </c>
      <c r="AZ424" s="159">
        <f>-_xll.DBRW(pFact,$F$6,AZ$3,AZ$1,$F$1,$A424,"YTD")</f>
        <v>-46582.625021259999</v>
      </c>
      <c r="BA424" s="173"/>
      <c r="BB424" s="119">
        <f t="shared" si="415"/>
        <v>-9780.9540913500005</v>
      </c>
      <c r="BC424" s="119">
        <f t="shared" si="416"/>
        <v>-23352.014333910003</v>
      </c>
      <c r="BD424" s="119">
        <f t="shared" si="417"/>
        <v>5968.6207253699995</v>
      </c>
      <c r="BE424" s="119">
        <f t="shared" si="418"/>
        <v>-37721.854327509995</v>
      </c>
      <c r="BF424" s="166">
        <f t="shared" si="419"/>
        <v>-64886.202027400002</v>
      </c>
      <c r="BG424" s="120"/>
      <c r="BH424" s="120"/>
      <c r="BI424" s="120"/>
      <c r="BJ424" s="120"/>
      <c r="BK424" s="120"/>
      <c r="BL424" s="120"/>
      <c r="BM424" s="120"/>
      <c r="BN424" s="120"/>
      <c r="BO424" s="120"/>
      <c r="BP424" s="173"/>
      <c r="BQ424" s="120"/>
      <c r="BR424" s="120"/>
      <c r="BS424" s="120"/>
      <c r="BT424" s="120"/>
      <c r="BU424" s="120"/>
      <c r="BV424" s="173"/>
      <c r="BW424" s="120"/>
      <c r="BX424" s="120"/>
      <c r="BY424" s="120"/>
      <c r="BZ424" s="120"/>
      <c r="CA424" s="120"/>
      <c r="CB424" s="120"/>
      <c r="CC424" s="120"/>
      <c r="CD424" s="120"/>
      <c r="CI424" s="72"/>
    </row>
    <row r="425" spans="1:87" s="68" customFormat="1" outlineLevel="1" x14ac:dyDescent="0.3">
      <c r="A425" s="17" t="s">
        <v>532</v>
      </c>
      <c r="B425" s="23" t="str">
        <f t="shared" si="420"/>
        <v>Wings</v>
      </c>
      <c r="C425"/>
      <c r="D425" s="6"/>
      <c r="E425" s="17">
        <v>418</v>
      </c>
      <c r="F425" s="57" t="s">
        <v>533</v>
      </c>
      <c r="G425" s="173">
        <f>-_xll.DBRW(pFact,$F$6,G$3,G$1,$F$1,$A425,"YTD")</f>
        <v>-2850802.5042358004</v>
      </c>
      <c r="H425" s="173">
        <f>-_xll.DBRW(pFact,$F$6,H$3,H$1,$F$1,$A425,"YTD")</f>
        <v>-2423469.0053626001</v>
      </c>
      <c r="I425" s="173">
        <f>-_xll.DBRW(pFact,$F$6,I$3,I$1,$F$1,$A425,"YTD")</f>
        <v>-2510895.8982164003</v>
      </c>
      <c r="J425" s="173"/>
      <c r="K425" s="157">
        <f>-_xll.DBRW(pFact,$F$6,K$3,K$1,$F$1,$A425,"YTD")</f>
        <v>-2502909.6335805999</v>
      </c>
      <c r="L425" s="173"/>
      <c r="M425" s="173">
        <f>-_xll.DBRW(pFact,$F$6,M$3,M$1,$F$1,$A425,"YTD")</f>
        <v>-2380261.8702690005</v>
      </c>
      <c r="N425" s="173"/>
      <c r="O425" s="173"/>
      <c r="P425" s="173">
        <f t="shared" si="408"/>
        <v>-2502909.6335805999</v>
      </c>
      <c r="Q425" s="173"/>
      <c r="R425" s="173">
        <f t="shared" si="409"/>
        <v>-2380261.8702690005</v>
      </c>
      <c r="S425" s="173"/>
      <c r="T425" s="173"/>
      <c r="U425" s="173"/>
      <c r="V425" s="159">
        <f>-_xll.DBRW(pFact,$F$6,V$3,V$1,$F$1,$A425,"YTD")</f>
        <v>-2510895.8982164003</v>
      </c>
      <c r="W425" s="159">
        <f>-_xll.DBRW(pFact,$F$6,W$3,W$1,$F$1,$A425,"YTD")</f>
        <v>-2502909.6335805999</v>
      </c>
      <c r="X425" s="159">
        <f>-_xll.DBRW(pFact,$F$6,X$3,X$1,$F$1,$A425,"YTD")</f>
        <v>0</v>
      </c>
      <c r="Y425" s="159">
        <f>-_xll.DBRW(pFact,$F$6,Y$3,Y$1,$F$1,$A425,"YTD")</f>
        <v>0</v>
      </c>
      <c r="Z425" s="159">
        <f>-_xll.DBRW(pFact,$F$6,Z$3,Z$1,$F$1,$A425,"YTD")</f>
        <v>0</v>
      </c>
      <c r="AA425" s="159">
        <f>-_xll.DBRW(pFact,$F$6,AA$3,AA$1,$F$1,$A425,"YTD")</f>
        <v>0</v>
      </c>
      <c r="AB425" s="159">
        <f>-_xll.DBRW(pFact,$F$6,AB$3,AB$1,$F$1,$A425,"YTD")</f>
        <v>0</v>
      </c>
      <c r="AC425" s="159">
        <f>-_xll.DBRW(pFact,$F$6,AC$3,AC$1,$F$1,$A425,"YTD")</f>
        <v>0</v>
      </c>
      <c r="AD425" s="159">
        <f>-_xll.DBRW(pFact,$F$6,AD$3,AD$1,$F$1,$A425,"YTD")</f>
        <v>0</v>
      </c>
      <c r="AE425" s="159">
        <f>-_xll.DBRW(pFact,$F$6,AE$3,AE$1,$F$1,$A425,"YTD")</f>
        <v>0</v>
      </c>
      <c r="AF425" s="159">
        <f>-_xll.DBRW(pFact,$F$6,AF$3,AF$1,$F$1,$A425,"YTD")</f>
        <v>0</v>
      </c>
      <c r="AG425" s="159">
        <f>-_xll.DBRW(pFact,$F$6,AG$3,AG$1,$F$1,$A425,"YTD")</f>
        <v>0</v>
      </c>
      <c r="AH425" s="173"/>
      <c r="AI425" s="173"/>
      <c r="AJ425" s="173"/>
      <c r="AK425" s="173"/>
      <c r="AL425" s="173"/>
      <c r="AM425" s="173"/>
      <c r="AN425" s="173"/>
      <c r="AO425" s="159">
        <f>-_xll.DBRW(pFact,$F$6,AO$3,AO$1,$F$1,$A425,"YTD")</f>
        <v>-2396428.9766580001</v>
      </c>
      <c r="AP425" s="159">
        <f>-_xll.DBRW(pFact,$F$6,AP$3,AP$1,$F$1,$A425,"YTD")</f>
        <v>-2380261.8702690005</v>
      </c>
      <c r="AQ425" s="159">
        <f>-_xll.DBRW(pFact,$F$6,AQ$3,AQ$1,$F$1,$A425,"YTD")</f>
        <v>-2471235.8993390002</v>
      </c>
      <c r="AR425" s="159">
        <f>-_xll.DBRW(pFact,$F$6,AR$3,AR$1,$F$1,$A425,"YTD")</f>
        <v>-2528367.7665229999</v>
      </c>
      <c r="AS425" s="159">
        <f>-_xll.DBRW(pFact,$F$6,AS$3,AS$1,$F$1,$A425,"YTD")</f>
        <v>-2527639.7108129999</v>
      </c>
      <c r="AT425" s="159">
        <f>-_xll.DBRW(pFact,$F$6,AT$3,AT$1,$F$1,$A425,"YTD")</f>
        <v>-2641446.0446859999</v>
      </c>
      <c r="AU425" s="159">
        <f>-_xll.DBRW(pFact,$F$6,AU$3,AU$1,$F$1,$A425,"YTD")</f>
        <v>-2677717.610386</v>
      </c>
      <c r="AV425" s="159">
        <f>-_xll.DBRW(pFact,$F$6,AV$3,AV$1,$F$1,$A425,"YTD")</f>
        <v>-2658922.9214070002</v>
      </c>
      <c r="AW425" s="159">
        <f>-_xll.DBRW(pFact,$F$6,AW$3,AW$1,$F$1,$A425,"YTD")</f>
        <v>-2811395.3302330002</v>
      </c>
      <c r="AX425" s="159">
        <f>-_xll.DBRW(pFact,$F$6,AX$3,AX$1,$F$1,$A425,"YTD")</f>
        <v>-2866826.012166</v>
      </c>
      <c r="AY425" s="159">
        <f>-_xll.DBRW(pFact,$F$6,AY$3,AY$1,$F$1,$A425,"YTD")</f>
        <v>-2850802.5042358004</v>
      </c>
      <c r="AZ425" s="159">
        <f>-_xll.DBRW(pFact,$F$6,AZ$3,AZ$1,$F$1,$A425,"YTD")</f>
        <v>-2423469.0053626001</v>
      </c>
      <c r="BA425" s="173"/>
      <c r="BB425" s="119">
        <f t="shared" si="415"/>
        <v>-7247926.746266</v>
      </c>
      <c r="BC425" s="119">
        <f t="shared" si="416"/>
        <v>-7697453.5220219996</v>
      </c>
      <c r="BD425" s="119">
        <f t="shared" si="417"/>
        <v>-8148035.8620260004</v>
      </c>
      <c r="BE425" s="119">
        <f t="shared" si="418"/>
        <v>-8141097.5217644004</v>
      </c>
      <c r="BF425" s="166">
        <f t="shared" si="419"/>
        <v>-31234513.652078401</v>
      </c>
      <c r="BG425" s="120"/>
      <c r="BH425" s="120"/>
      <c r="BI425" s="120"/>
      <c r="BJ425" s="120"/>
      <c r="BK425" s="120"/>
      <c r="BL425" s="120"/>
      <c r="BM425" s="120"/>
      <c r="BN425" s="120"/>
      <c r="BO425" s="120"/>
      <c r="BP425" s="173"/>
      <c r="BQ425" s="120"/>
      <c r="BR425" s="120"/>
      <c r="BS425" s="120"/>
      <c r="BT425" s="120"/>
      <c r="BU425" s="120"/>
      <c r="BV425" s="173"/>
      <c r="BW425" s="120"/>
      <c r="BX425" s="120"/>
      <c r="BY425" s="120"/>
      <c r="BZ425" s="120"/>
      <c r="CA425" s="120"/>
      <c r="CB425" s="120"/>
      <c r="CC425" s="120"/>
      <c r="CD425" s="120"/>
      <c r="CI425" s="72"/>
    </row>
    <row r="426" spans="1:87" s="68" customFormat="1" outlineLevel="1" x14ac:dyDescent="0.3">
      <c r="A426" s="17" t="s">
        <v>534</v>
      </c>
      <c r="B426" s="23" t="str">
        <f t="shared" si="420"/>
        <v>Wings</v>
      </c>
      <c r="C426"/>
      <c r="D426" s="6"/>
      <c r="E426" s="17">
        <v>419</v>
      </c>
      <c r="F426" s="57" t="s">
        <v>535</v>
      </c>
      <c r="G426" s="173">
        <f>-_xll.DBRW(pFact,$F$6,G$3,G$1,$F$1,$A426,"YTD")</f>
        <v>1243022.3399242801</v>
      </c>
      <c r="H426" s="173">
        <f>-_xll.DBRW(pFact,$F$6,H$3,H$1,$F$1,$A426,"YTD")</f>
        <v>1609731.9769241202</v>
      </c>
      <c r="I426" s="173">
        <f>-_xll.DBRW(pFact,$F$6,I$3,I$1,$F$1,$A426,"YTD")</f>
        <v>1266674.9846802999</v>
      </c>
      <c r="J426" s="173"/>
      <c r="K426" s="157">
        <f>-_xll.DBRW(pFact,$F$6,K$3,K$1,$F$1,$A426,"YTD")</f>
        <v>1243119.2282664799</v>
      </c>
      <c r="L426" s="173"/>
      <c r="M426" s="173">
        <f>-_xll.DBRW(pFact,$F$6,M$3,M$1,$F$1,$A426,"YTD")</f>
        <v>1104414.2410448103</v>
      </c>
      <c r="N426" s="173"/>
      <c r="O426" s="173"/>
      <c r="P426" s="173">
        <f t="shared" si="408"/>
        <v>1243119.2282664799</v>
      </c>
      <c r="Q426" s="173"/>
      <c r="R426" s="173">
        <f t="shared" si="409"/>
        <v>1104414.2410448103</v>
      </c>
      <c r="S426" s="173"/>
      <c r="T426" s="173"/>
      <c r="U426" s="173"/>
      <c r="V426" s="159">
        <f>-_xll.DBRW(pFact,$F$6,V$3,V$1,$F$1,$A426,"YTD")</f>
        <v>1266674.9846802999</v>
      </c>
      <c r="W426" s="159">
        <f>-_xll.DBRW(pFact,$F$6,W$3,W$1,$F$1,$A426,"YTD")</f>
        <v>1243119.2282664799</v>
      </c>
      <c r="X426" s="159">
        <f>-_xll.DBRW(pFact,$F$6,X$3,X$1,$F$1,$A426,"YTD")</f>
        <v>0</v>
      </c>
      <c r="Y426" s="159">
        <f>-_xll.DBRW(pFact,$F$6,Y$3,Y$1,$F$1,$A426,"YTD")</f>
        <v>0</v>
      </c>
      <c r="Z426" s="159">
        <f>-_xll.DBRW(pFact,$F$6,Z$3,Z$1,$F$1,$A426,"YTD")</f>
        <v>0</v>
      </c>
      <c r="AA426" s="159">
        <f>-_xll.DBRW(pFact,$F$6,AA$3,AA$1,$F$1,$A426,"YTD")</f>
        <v>0</v>
      </c>
      <c r="AB426" s="159">
        <f>-_xll.DBRW(pFact,$F$6,AB$3,AB$1,$F$1,$A426,"YTD")</f>
        <v>0</v>
      </c>
      <c r="AC426" s="159">
        <f>-_xll.DBRW(pFact,$F$6,AC$3,AC$1,$F$1,$A426,"YTD")</f>
        <v>0</v>
      </c>
      <c r="AD426" s="159">
        <f>-_xll.DBRW(pFact,$F$6,AD$3,AD$1,$F$1,$A426,"YTD")</f>
        <v>0</v>
      </c>
      <c r="AE426" s="159">
        <f>-_xll.DBRW(pFact,$F$6,AE$3,AE$1,$F$1,$A426,"YTD")</f>
        <v>0</v>
      </c>
      <c r="AF426" s="159">
        <f>-_xll.DBRW(pFact,$F$6,AF$3,AF$1,$F$1,$A426,"YTD")</f>
        <v>0</v>
      </c>
      <c r="AG426" s="159">
        <f>-_xll.DBRW(pFact,$F$6,AG$3,AG$1,$F$1,$A426,"YTD")</f>
        <v>0</v>
      </c>
      <c r="AH426" s="173"/>
      <c r="AI426" s="173"/>
      <c r="AJ426" s="173"/>
      <c r="AK426" s="173"/>
      <c r="AL426" s="173"/>
      <c r="AM426" s="173"/>
      <c r="AN426" s="173"/>
      <c r="AO426" s="159">
        <f>-_xll.DBRW(pFact,$F$6,AO$3,AO$1,$F$1,$A426,"YTD")</f>
        <v>1139161.1029781201</v>
      </c>
      <c r="AP426" s="159">
        <f>-_xll.DBRW(pFact,$F$6,AP$3,AP$1,$F$1,$A426,"YTD")</f>
        <v>1104414.2410448103</v>
      </c>
      <c r="AQ426" s="159">
        <f>-_xll.DBRW(pFact,$F$6,AQ$3,AQ$1,$F$1,$A426,"YTD")</f>
        <v>1114889.3324918998</v>
      </c>
      <c r="AR426" s="159">
        <f>-_xll.DBRW(pFact,$F$6,AR$3,AR$1,$F$1,$A426,"YTD")</f>
        <v>1118021.7205383801</v>
      </c>
      <c r="AS426" s="159">
        <f>-_xll.DBRW(pFact,$F$6,AS$3,AS$1,$F$1,$A426,"YTD")</f>
        <v>1097013.39742913</v>
      </c>
      <c r="AT426" s="159">
        <f>-_xll.DBRW(pFact,$F$6,AT$3,AT$1,$F$1,$A426,"YTD")</f>
        <v>1115354.9119750799</v>
      </c>
      <c r="AU426" s="159">
        <f>-_xll.DBRW(pFact,$F$6,AU$3,AU$1,$F$1,$A426,"YTD")</f>
        <v>1150406.0096393602</v>
      </c>
      <c r="AV426" s="159">
        <f>-_xll.DBRW(pFact,$F$6,AV$3,AV$1,$F$1,$A426,"YTD")</f>
        <v>1235122.3697858101</v>
      </c>
      <c r="AW426" s="159">
        <f>-_xll.DBRW(pFact,$F$6,AW$3,AW$1,$F$1,$A426,"YTD")</f>
        <v>1278013.7054973401</v>
      </c>
      <c r="AX426" s="159">
        <f>-_xll.DBRW(pFact,$F$6,AX$3,AX$1,$F$1,$A426,"YTD")</f>
        <v>1277303.2804791499</v>
      </c>
      <c r="AY426" s="159">
        <f>-_xll.DBRW(pFact,$F$6,AY$3,AY$1,$F$1,$A426,"YTD")</f>
        <v>1243022.3399242801</v>
      </c>
      <c r="AZ426" s="159">
        <f>-_xll.DBRW(pFact,$F$6,AZ$3,AZ$1,$F$1,$A426,"YTD")</f>
        <v>1609731.9769241202</v>
      </c>
      <c r="BA426" s="173"/>
      <c r="BB426" s="119">
        <f t="shared" si="415"/>
        <v>3358464.6765148304</v>
      </c>
      <c r="BC426" s="119">
        <f t="shared" si="416"/>
        <v>3330390.0299425898</v>
      </c>
      <c r="BD426" s="119">
        <f t="shared" si="417"/>
        <v>3663542.0849225102</v>
      </c>
      <c r="BE426" s="119">
        <f t="shared" si="418"/>
        <v>4130057.5973275499</v>
      </c>
      <c r="BF426" s="166">
        <f t="shared" si="419"/>
        <v>14482454.388707481</v>
      </c>
      <c r="BG426" s="120"/>
      <c r="BH426" s="120"/>
      <c r="BI426" s="120"/>
      <c r="BJ426" s="120"/>
      <c r="BK426" s="120"/>
      <c r="BL426" s="120"/>
      <c r="BM426" s="120"/>
      <c r="BN426" s="120"/>
      <c r="BO426" s="120"/>
      <c r="BP426" s="173"/>
      <c r="BQ426" s="120"/>
      <c r="BR426" s="120"/>
      <c r="BS426" s="120"/>
      <c r="BT426" s="120"/>
      <c r="BU426" s="120"/>
      <c r="BV426" s="173"/>
      <c r="BW426" s="120"/>
      <c r="BX426" s="120"/>
      <c r="BY426" s="120"/>
      <c r="BZ426" s="120"/>
      <c r="CA426" s="120"/>
      <c r="CB426" s="120"/>
      <c r="CC426" s="120"/>
      <c r="CD426" s="120"/>
      <c r="CI426" s="72"/>
    </row>
    <row r="427" spans="1:87" x14ac:dyDescent="0.3">
      <c r="A427" s="17" t="s">
        <v>536</v>
      </c>
      <c r="B427" s="23" t="str">
        <f t="shared" si="420"/>
        <v>Wings</v>
      </c>
      <c r="C427" s="36"/>
      <c r="E427" s="17">
        <v>420</v>
      </c>
      <c r="F427" s="59" t="s">
        <v>537</v>
      </c>
      <c r="G427" s="164">
        <f>-_xll.DBRW(pFact,$F$6,G$3,G$1,$F$1,$A427,"YTD")</f>
        <v>2318446.86237559</v>
      </c>
      <c r="H427" s="164">
        <f>-_xll.DBRW(pFact,$F$6,H$3,H$1,$F$1,$A427,"YTD")</f>
        <v>2621688.3822396798</v>
      </c>
      <c r="I427" s="164">
        <f>-_xll.DBRW(pFact,$F$6,I$3,I$1,$F$1,$A427,"YTD")</f>
        <v>2640117.0411700201</v>
      </c>
      <c r="J427" s="182"/>
      <c r="K427" s="113">
        <f>-_xll.DBRW(pFact,$F$6,K$3,K$1,$F$1,$A427,"YTD")</f>
        <v>2604713.1449285201</v>
      </c>
      <c r="L427" s="164"/>
      <c r="M427" s="164">
        <f>-_xll.DBRW(pFact,$F$6,M$3,M$1,$F$1,$A427,"YTD")</f>
        <v>2318212.8387569701</v>
      </c>
      <c r="N427" s="164"/>
      <c r="O427" s="183"/>
      <c r="P427" s="164">
        <f t="shared" si="408"/>
        <v>2604713.1449285201</v>
      </c>
      <c r="Q427" s="164"/>
      <c r="R427" s="164">
        <f t="shared" si="409"/>
        <v>2318212.8387569701</v>
      </c>
      <c r="S427" s="164"/>
      <c r="T427" s="183"/>
      <c r="U427" s="183"/>
      <c r="V427" s="116">
        <f>-_xll.DBRW(pFact,$F$6,V$3,V$1,$F$1,$A427,"YTD")</f>
        <v>2640117.0411700201</v>
      </c>
      <c r="W427" s="116">
        <f>-_xll.DBRW(pFact,$F$6,W$3,W$1,$F$1,$A427,"YTD")</f>
        <v>2604713.1449285201</v>
      </c>
      <c r="X427" s="116">
        <f>-_xll.DBRW(pFact,$F$6,X$3,X$1,$F$1,$A427,"YTD")</f>
        <v>0</v>
      </c>
      <c r="Y427" s="116">
        <f>-_xll.DBRW(pFact,$F$6,Y$3,Y$1,$F$1,$A427,"YTD")</f>
        <v>0</v>
      </c>
      <c r="Z427" s="116">
        <f>-_xll.DBRW(pFact,$F$6,Z$3,Z$1,$F$1,$A427,"YTD")</f>
        <v>0</v>
      </c>
      <c r="AA427" s="116">
        <f>-_xll.DBRW(pFact,$F$6,AA$3,AA$1,$F$1,$A427,"YTD")</f>
        <v>0</v>
      </c>
      <c r="AB427" s="116">
        <f>-_xll.DBRW(pFact,$F$6,AB$3,AB$1,$F$1,$A427,"YTD")</f>
        <v>0</v>
      </c>
      <c r="AC427" s="116">
        <f>-_xll.DBRW(pFact,$F$6,AC$3,AC$1,$F$1,$A427,"YTD")</f>
        <v>0</v>
      </c>
      <c r="AD427" s="116">
        <f>-_xll.DBRW(pFact,$F$6,AD$3,AD$1,$F$1,$A427,"YTD")</f>
        <v>0</v>
      </c>
      <c r="AE427" s="116">
        <f>-_xll.DBRW(pFact,$F$6,AE$3,AE$1,$F$1,$A427,"YTD")</f>
        <v>0</v>
      </c>
      <c r="AF427" s="116">
        <f>-_xll.DBRW(pFact,$F$6,AF$3,AF$1,$F$1,$A427,"YTD")</f>
        <v>0</v>
      </c>
      <c r="AG427" s="116">
        <f>-_xll.DBRW(pFact,$F$6,AG$3,AG$1,$F$1,$A427,"YTD")</f>
        <v>0</v>
      </c>
      <c r="AH427" s="183"/>
      <c r="AI427" s="164"/>
      <c r="AJ427" s="164"/>
      <c r="AK427" s="164"/>
      <c r="AL427" s="164"/>
      <c r="AM427" s="164"/>
      <c r="AN427" s="183"/>
      <c r="AO427" s="116">
        <f>-_xll.DBRW(pFact,$F$6,AO$3,AO$1,$F$1,$A427,"YTD")</f>
        <v>2320016.9418464899</v>
      </c>
      <c r="AP427" s="116">
        <f>-_xll.DBRW(pFact,$F$6,AP$3,AP$1,$F$1,$A427,"YTD")</f>
        <v>2318212.8387569701</v>
      </c>
      <c r="AQ427" s="116">
        <f>-_xll.DBRW(pFact,$F$6,AQ$3,AQ$1,$F$1,$A427,"YTD")</f>
        <v>2320054.3139754999</v>
      </c>
      <c r="AR427" s="116">
        <f>-_xll.DBRW(pFact,$F$6,AR$3,AR$1,$F$1,$A427,"YTD")</f>
        <v>2323536.7590836901</v>
      </c>
      <c r="AS427" s="116">
        <f>-_xll.DBRW(pFact,$F$6,AS$3,AS$1,$F$1,$A427,"YTD")</f>
        <v>2312929.3966691</v>
      </c>
      <c r="AT427" s="116">
        <f>-_xll.DBRW(pFact,$F$6,AT$3,AT$1,$F$1,$A427,"YTD")</f>
        <v>2325634.00401315</v>
      </c>
      <c r="AU427" s="116">
        <f>-_xll.DBRW(pFact,$F$6,AU$3,AU$1,$F$1,$A427,"YTD")</f>
        <v>2324829.4556932901</v>
      </c>
      <c r="AV427" s="116">
        <f>-_xll.DBRW(pFact,$F$6,AV$3,AV$1,$F$1,$A427,"YTD")</f>
        <v>2294901.2637784402</v>
      </c>
      <c r="AW427" s="116">
        <f>-_xll.DBRW(pFact,$F$6,AW$3,AW$1,$F$1,$A427,"YTD")</f>
        <v>2297454.1482497496</v>
      </c>
      <c r="AX427" s="116">
        <f>-_xll.DBRW(pFact,$F$6,AX$3,AX$1,$F$1,$A427,"YTD")</f>
        <v>2291029.86235015</v>
      </c>
      <c r="AY427" s="116">
        <f>-_xll.DBRW(pFact,$F$6,AY$3,AY$1,$F$1,$A427,"YTD")</f>
        <v>2318446.86237559</v>
      </c>
      <c r="AZ427" s="116">
        <f>-_xll.DBRW(pFact,$F$6,AZ$3,AZ$1,$F$1,$A427,"YTD")</f>
        <v>2621688.3822396798</v>
      </c>
      <c r="BA427" s="183"/>
      <c r="BB427" s="109">
        <f t="shared" si="415"/>
        <v>6958284.09457896</v>
      </c>
      <c r="BC427" s="109">
        <f t="shared" si="416"/>
        <v>6962100.1597659402</v>
      </c>
      <c r="BD427" s="109">
        <f t="shared" si="417"/>
        <v>6917184.8677214794</v>
      </c>
      <c r="BE427" s="109">
        <f t="shared" si="418"/>
        <v>7231165.1069654198</v>
      </c>
      <c r="BF427" s="118">
        <f t="shared" si="419"/>
        <v>28068734.229031797</v>
      </c>
      <c r="BG427" s="110"/>
      <c r="BH427" s="110"/>
      <c r="BI427" s="110"/>
      <c r="BJ427" s="110"/>
      <c r="BK427" s="110"/>
      <c r="BL427" s="110"/>
      <c r="BM427" s="110"/>
      <c r="BN427" s="110"/>
      <c r="BO427" s="110"/>
      <c r="BP427" s="115"/>
      <c r="BQ427" s="110"/>
      <c r="BR427" s="110"/>
      <c r="BS427" s="110"/>
      <c r="BT427" s="110"/>
      <c r="BU427" s="110"/>
      <c r="BV427" s="115"/>
      <c r="BW427" s="110"/>
      <c r="BX427" s="110"/>
      <c r="BY427" s="110"/>
      <c r="BZ427" s="110"/>
      <c r="CA427" s="110"/>
      <c r="CB427" s="110"/>
      <c r="CC427" s="110"/>
      <c r="CD427" s="110"/>
      <c r="CI427"/>
    </row>
    <row r="428" spans="1:87" s="68" customFormat="1" outlineLevel="1" x14ac:dyDescent="0.3">
      <c r="A428" s="73" t="s">
        <v>565</v>
      </c>
      <c r="B428" s="107" t="s">
        <v>0</v>
      </c>
      <c r="C428" s="59"/>
      <c r="D428" s="6"/>
      <c r="E428" s="17">
        <v>421</v>
      </c>
      <c r="F428" s="57" t="s">
        <v>436</v>
      </c>
      <c r="G428" s="173">
        <f>-_xll.DBRW(pStaging,G$1,$F$6,"all depts",$B428,$F$1,G$3,$A428,"AGM_Import_Closing","Local Currency Value")</f>
        <v>0</v>
      </c>
      <c r="H428" s="173">
        <f>-_xll.DBRW(pStaging,H$1,$F$6,"all depts",$B428,$F$1,H$3,$A428,"AGM_Import_Closing","Local Currency Value")</f>
        <v>0</v>
      </c>
      <c r="I428" s="173">
        <f>-_xll.DBRW(pStaging,I$1,$F$6,"all depts",$B428,$F$1,I$3,$A428,"AGM_Import_Closing","Local Currency Value")</f>
        <v>0</v>
      </c>
      <c r="J428" s="173"/>
      <c r="K428" s="157">
        <f>-_xll.DBRW(pStaging,K$1,$F$6,"all depts",$B428,$F$1,K$3,$A428,"AGM_Import_Closing","Local Currency Value")</f>
        <v>0</v>
      </c>
      <c r="L428" s="173"/>
      <c r="M428" s="173">
        <f>-_xll.DBRW(pStaging,M$1,$F$6,"all depts",$B428,$F$1,M$3,$A428,"AGM_Import_Closing","Local Currency Value")</f>
        <v>0</v>
      </c>
      <c r="N428" s="173"/>
      <c r="O428" s="173"/>
      <c r="P428" s="173">
        <f t="shared" si="408"/>
        <v>0</v>
      </c>
      <c r="Q428" s="173"/>
      <c r="R428" s="173">
        <f t="shared" si="409"/>
        <v>0</v>
      </c>
      <c r="S428" s="173"/>
      <c r="T428" s="173"/>
      <c r="U428" s="173"/>
      <c r="V428" s="159">
        <f>-_xll.DBRW(pStaging,V$1,$F$6,"all depts",$B428,$F$1,V$3,$A428,"AGM_Import_Closing","Local Currency Value")</f>
        <v>0</v>
      </c>
      <c r="W428" s="159">
        <f>-_xll.DBRW(pStaging,W$1,$F$6,"all depts",$B428,$F$1,W$3,$A428,"AGM_Import_Closing","Local Currency Value")</f>
        <v>0</v>
      </c>
      <c r="X428" s="159">
        <f>-_xll.DBRW(pStaging,X$1,$F$6,"all depts",$B428,$F$1,X$3,$A428,"AGM_Import_Closing","Local Currency Value")</f>
        <v>0</v>
      </c>
      <c r="Y428" s="159">
        <f>-_xll.DBRW(pStaging,Y$1,$F$6,"all depts",$B428,$F$1,Y$3,$A428,"AGM_Import_Closing","Local Currency Value")</f>
        <v>0</v>
      </c>
      <c r="Z428" s="159">
        <f>-_xll.DBRW(pStaging,Z$1,$F$6,"all depts",$B428,$F$1,Z$3,$A428,"AGM_Import_Closing","Local Currency Value")</f>
        <v>0</v>
      </c>
      <c r="AA428" s="159">
        <f>-_xll.DBRW(pStaging,AA$1,$F$6,"all depts",$B428,$F$1,AA$3,$A428,"AGM_Import_Closing","Local Currency Value")</f>
        <v>0</v>
      </c>
      <c r="AB428" s="159">
        <f>-_xll.DBRW(pStaging,AB$1,$F$6,"all depts",$B428,$F$1,AB$3,$A428,"AGM_Import_Closing","Local Currency Value")</f>
        <v>0</v>
      </c>
      <c r="AC428" s="159">
        <f>-_xll.DBRW(pStaging,AC$1,$F$6,"all depts",$B428,$F$1,AC$3,$A428,"AGM_Import_Closing","Local Currency Value")</f>
        <v>0</v>
      </c>
      <c r="AD428" s="159">
        <f>-_xll.DBRW(pStaging,AD$1,$F$6,"all depts",$B428,$F$1,AD$3,$A428,"AGM_Import_Closing","Local Currency Value")</f>
        <v>0</v>
      </c>
      <c r="AE428" s="159">
        <f>-_xll.DBRW(pStaging,AE$1,$F$6,"all depts",$B428,$F$1,AE$3,$A428,"AGM_Import_Closing","Local Currency Value")</f>
        <v>0</v>
      </c>
      <c r="AF428" s="159">
        <f>-_xll.DBRW(pStaging,AF$1,$F$6,"all depts",$B428,$F$1,AF$3,$A428,"AGM_Import_Closing","Local Currency Value")</f>
        <v>0</v>
      </c>
      <c r="AG428" s="159">
        <f>-_xll.DBRW(pStaging,AG$1,$F$6,"all depts",$B428,$F$1,AG$3,$A428,"AGM_Import_Closing","Local Currency Value")</f>
        <v>0</v>
      </c>
      <c r="AH428" s="173"/>
      <c r="AI428" s="173"/>
      <c r="AJ428" s="173"/>
      <c r="AK428" s="173"/>
      <c r="AL428" s="173"/>
      <c r="AM428" s="173"/>
      <c r="AN428" s="173"/>
      <c r="AO428" s="159">
        <f>-_xll.DBRW(pStaging,AO$1,$F$6,"all depts",$B428,$F$1,AO$3,$A428,"AGM_Import_Closing","Local Currency Value")</f>
        <v>0</v>
      </c>
      <c r="AP428" s="159">
        <f>-_xll.DBRW(pStaging,AP$1,$F$6,"all depts",$B428,$F$1,AP$3,$A428,"AGM_Import_Closing","Local Currency Value")</f>
        <v>0</v>
      </c>
      <c r="AQ428" s="159">
        <f>-_xll.DBRW(pStaging,AQ$1,$F$6,"all depts",$B428,$F$1,AQ$3,$A428,"AGM_Import_Closing","Local Currency Value")</f>
        <v>0</v>
      </c>
      <c r="AR428" s="159">
        <f>-_xll.DBRW(pStaging,AR$1,$F$6,"all depts",$B428,$F$1,AR$3,$A428,"AGM_Import_Closing","Local Currency Value")</f>
        <v>0</v>
      </c>
      <c r="AS428" s="159">
        <f>-_xll.DBRW(pStaging,AS$1,$F$6,"all depts",$B428,$F$1,AS$3,$A428,"AGM_Import_Closing","Local Currency Value")</f>
        <v>0</v>
      </c>
      <c r="AT428" s="159">
        <f>-_xll.DBRW(pStaging,AT$1,$F$6,"all depts",$B428,$F$1,AT$3,$A428,"AGM_Import_Closing","Local Currency Value")</f>
        <v>0</v>
      </c>
      <c r="AU428" s="159">
        <f>-_xll.DBRW(pStaging,AU$1,$F$6,"all depts",$B428,$F$1,AU$3,$A428,"AGM_Import_Closing","Local Currency Value")</f>
        <v>0</v>
      </c>
      <c r="AV428" s="159">
        <f>-_xll.DBRW(pStaging,AV$1,$F$6,"all depts",$B428,$F$1,AV$3,$A428,"AGM_Import_Closing","Local Currency Value")</f>
        <v>0</v>
      </c>
      <c r="AW428" s="159">
        <f>-_xll.DBRW(pStaging,AW$1,$F$6,"all depts",$B428,$F$1,AW$3,$A428,"AGM_Import_Closing","Local Currency Value")</f>
        <v>0</v>
      </c>
      <c r="AX428" s="159">
        <f>-_xll.DBRW(pStaging,AX$1,$F$6,"all depts",$B428,$F$1,AX$3,$A428,"AGM_Import_Closing","Local Currency Value")</f>
        <v>0</v>
      </c>
      <c r="AY428" s="159">
        <f>-_xll.DBRW(pStaging,AY$1,$F$6,"all depts",$B428,$F$1,AY$3,$A428,"AGM_Import_Closing","Local Currency Value")</f>
        <v>0</v>
      </c>
      <c r="AZ428" s="159">
        <f>-_xll.DBRW(pStaging,AZ$1,$F$6,"all depts",$B428,$F$1,AZ$3,$A428,"AGM_Import_Closing","Local Currency Value")</f>
        <v>0</v>
      </c>
      <c r="BA428" s="173"/>
      <c r="BB428" s="119">
        <f t="shared" si="415"/>
        <v>0</v>
      </c>
      <c r="BC428" s="119">
        <f t="shared" si="416"/>
        <v>0</v>
      </c>
      <c r="BD428" s="119">
        <f t="shared" si="417"/>
        <v>0</v>
      </c>
      <c r="BE428" s="119">
        <f t="shared" si="418"/>
        <v>0</v>
      </c>
      <c r="BF428" s="166">
        <f t="shared" si="419"/>
        <v>0</v>
      </c>
      <c r="BG428" s="120"/>
      <c r="BH428" s="120"/>
      <c r="BI428" s="120"/>
      <c r="BJ428" s="120"/>
      <c r="BK428" s="120"/>
      <c r="BL428" s="120"/>
      <c r="BM428" s="120"/>
      <c r="BN428" s="120"/>
      <c r="BO428" s="120"/>
      <c r="BP428" s="173"/>
      <c r="BQ428" s="120"/>
      <c r="BR428" s="120"/>
      <c r="BS428" s="120"/>
      <c r="BT428" s="120"/>
      <c r="BU428" s="120"/>
      <c r="BV428" s="173"/>
      <c r="BW428" s="120"/>
      <c r="BX428" s="120"/>
      <c r="BY428" s="120"/>
      <c r="BZ428" s="120"/>
      <c r="CA428" s="120"/>
      <c r="CB428" s="120"/>
      <c r="CC428" s="120"/>
      <c r="CD428" s="120"/>
      <c r="CI428" s="72"/>
    </row>
    <row r="429" spans="1:87" s="68" customFormat="1" outlineLevel="1" x14ac:dyDescent="0.3">
      <c r="A429" s="17">
        <v>428101</v>
      </c>
      <c r="B429" s="23" t="str">
        <f>$F$6</f>
        <v>Wings</v>
      </c>
      <c r="C429" s="59"/>
      <c r="D429" s="6"/>
      <c r="E429" s="17">
        <v>422</v>
      </c>
      <c r="F429" s="57" t="s">
        <v>504</v>
      </c>
      <c r="G429" s="173">
        <f>-_xll.DBRW(pFact,$F$6,G$3,G$1,$F$1,$A429,"YTD")</f>
        <v>1343739.67749488</v>
      </c>
      <c r="H429" s="173">
        <f>-_xll.DBRW(pFact,$F$6,H$3,H$1,$F$1,$A429,"YTD")</f>
        <v>1333408.70921097</v>
      </c>
      <c r="I429" s="173">
        <f>-_xll.DBRW(pFact,$F$6,I$3,I$1,$F$1,$A429,"YTD")</f>
        <v>1335286.4896582901</v>
      </c>
      <c r="J429" s="173"/>
      <c r="K429" s="157">
        <f>-_xll.DBRW(pFact,$F$6,K$3,K$1,$F$1,$A429,"YTD")</f>
        <v>1323938.01031828</v>
      </c>
      <c r="L429" s="173"/>
      <c r="M429" s="173">
        <f>-_xll.DBRW(pFact,$F$6,M$3,M$1,$F$1,$A429,"YTD")</f>
        <v>1368734.0368153402</v>
      </c>
      <c r="N429" s="173"/>
      <c r="O429" s="173"/>
      <c r="P429" s="173">
        <f t="shared" si="408"/>
        <v>1323938.01031828</v>
      </c>
      <c r="Q429" s="173"/>
      <c r="R429" s="173">
        <f t="shared" si="409"/>
        <v>1368734.0368153402</v>
      </c>
      <c r="S429" s="173"/>
      <c r="T429" s="173"/>
      <c r="U429" s="173"/>
      <c r="V429" s="159">
        <f>-_xll.DBRW(pFact,$F$6,V$3,V$1,$F$1,$A429,"YTD")</f>
        <v>1335286.4896582901</v>
      </c>
      <c r="W429" s="159">
        <f>-_xll.DBRW(pFact,$F$6,W$3,W$1,$F$1,$A429,"YTD")</f>
        <v>1323938.01031828</v>
      </c>
      <c r="X429" s="159">
        <f>-_xll.DBRW(pFact,$F$6,X$3,X$1,$F$1,$A429,"YTD")</f>
        <v>0</v>
      </c>
      <c r="Y429" s="159">
        <f>-_xll.DBRW(pFact,$F$6,Y$3,Y$1,$F$1,$A429,"YTD")</f>
        <v>0</v>
      </c>
      <c r="Z429" s="159">
        <f>-_xll.DBRW(pFact,$F$6,Z$3,Z$1,$F$1,$A429,"YTD")</f>
        <v>0</v>
      </c>
      <c r="AA429" s="159">
        <f>-_xll.DBRW(pFact,$F$6,AA$3,AA$1,$F$1,$A429,"YTD")</f>
        <v>0</v>
      </c>
      <c r="AB429" s="159">
        <f>-_xll.DBRW(pFact,$F$6,AB$3,AB$1,$F$1,$A429,"YTD")</f>
        <v>0</v>
      </c>
      <c r="AC429" s="159">
        <f>-_xll.DBRW(pFact,$F$6,AC$3,AC$1,$F$1,$A429,"YTD")</f>
        <v>0</v>
      </c>
      <c r="AD429" s="159">
        <f>-_xll.DBRW(pFact,$F$6,AD$3,AD$1,$F$1,$A429,"YTD")</f>
        <v>0</v>
      </c>
      <c r="AE429" s="159">
        <f>-_xll.DBRW(pFact,$F$6,AE$3,AE$1,$F$1,$A429,"YTD")</f>
        <v>0</v>
      </c>
      <c r="AF429" s="159">
        <f>-_xll.DBRW(pFact,$F$6,AF$3,AF$1,$F$1,$A429,"YTD")</f>
        <v>0</v>
      </c>
      <c r="AG429" s="159">
        <f>-_xll.DBRW(pFact,$F$6,AG$3,AG$1,$F$1,$A429,"YTD")</f>
        <v>0</v>
      </c>
      <c r="AH429" s="173"/>
      <c r="AI429" s="173"/>
      <c r="AJ429" s="173"/>
      <c r="AK429" s="173"/>
      <c r="AL429" s="173"/>
      <c r="AM429" s="173"/>
      <c r="AN429" s="173"/>
      <c r="AO429" s="159">
        <f>-_xll.DBRW(pFact,$F$6,AO$3,AO$1,$F$1,$A429,"YTD")</f>
        <v>1383312.7769832399</v>
      </c>
      <c r="AP429" s="159">
        <f>-_xll.DBRW(pFact,$F$6,AP$3,AP$1,$F$1,$A429,"YTD")</f>
        <v>1368734.0368153402</v>
      </c>
      <c r="AQ429" s="159">
        <f>-_xll.DBRW(pFact,$F$6,AQ$3,AQ$1,$F$1,$A429,"YTD")</f>
        <v>1373463.3861470399</v>
      </c>
      <c r="AR429" s="159">
        <f>-_xll.DBRW(pFact,$F$6,AR$3,AR$1,$F$1,$A429,"YTD")</f>
        <v>1372030.5432760101</v>
      </c>
      <c r="AS429" s="159">
        <f>-_xll.DBRW(pFact,$F$6,AS$3,AS$1,$F$1,$A429,"YTD")</f>
        <v>1363419.92501805</v>
      </c>
      <c r="AT429" s="159">
        <f>-_xll.DBRW(pFact,$F$6,AT$3,AT$1,$F$1,$A429,"YTD")</f>
        <v>1370045.11548405</v>
      </c>
      <c r="AU429" s="159">
        <f>-_xll.DBRW(pFact,$F$6,AU$3,AU$1,$F$1,$A429,"YTD")</f>
        <v>1364740.62958877</v>
      </c>
      <c r="AV429" s="159">
        <f>-_xll.DBRW(pFact,$F$6,AV$3,AV$1,$F$1,$A429,"YTD")</f>
        <v>1349949.1789559601</v>
      </c>
      <c r="AW429" s="159">
        <f>-_xll.DBRW(pFact,$F$6,AW$3,AW$1,$F$1,$A429,"YTD")</f>
        <v>1361537.20622714</v>
      </c>
      <c r="AX429" s="159">
        <f>-_xll.DBRW(pFact,$F$6,AX$3,AX$1,$F$1,$A429,"YTD")</f>
        <v>1357524.3451819799</v>
      </c>
      <c r="AY429" s="159">
        <f>-_xll.DBRW(pFact,$F$6,AY$3,AY$1,$F$1,$A429,"YTD")</f>
        <v>1343739.67749488</v>
      </c>
      <c r="AZ429" s="159">
        <f>-_xll.DBRW(pFact,$F$6,AZ$3,AZ$1,$F$1,$A429,"YTD")</f>
        <v>1333408.70921097</v>
      </c>
      <c r="BA429" s="173"/>
      <c r="BB429" s="119">
        <f t="shared" si="415"/>
        <v>4125510.1999456203</v>
      </c>
      <c r="BC429" s="119">
        <f t="shared" si="416"/>
        <v>4105495.5837781099</v>
      </c>
      <c r="BD429" s="119">
        <f t="shared" si="417"/>
        <v>4076227.0147718699</v>
      </c>
      <c r="BE429" s="119">
        <f t="shared" si="418"/>
        <v>4034672.73188783</v>
      </c>
      <c r="BF429" s="166">
        <f t="shared" si="419"/>
        <v>16341905.53038343</v>
      </c>
      <c r="BG429" s="120"/>
      <c r="BH429" s="120"/>
      <c r="BI429" s="120"/>
      <c r="BJ429" s="120"/>
      <c r="BK429" s="120"/>
      <c r="BL429" s="120"/>
      <c r="BM429" s="120"/>
      <c r="BN429" s="120"/>
      <c r="BO429" s="120"/>
      <c r="BP429" s="173"/>
      <c r="BQ429" s="120"/>
      <c r="BR429" s="120"/>
      <c r="BS429" s="120"/>
      <c r="BT429" s="120"/>
      <c r="BU429" s="120"/>
      <c r="BV429" s="173"/>
      <c r="BW429" s="120"/>
      <c r="BX429" s="120"/>
      <c r="BY429" s="120"/>
      <c r="BZ429" s="120"/>
      <c r="CA429" s="120"/>
      <c r="CB429" s="120"/>
      <c r="CC429" s="120"/>
      <c r="CD429" s="120"/>
      <c r="CI429" s="72"/>
    </row>
    <row r="430" spans="1:87" s="68" customFormat="1" outlineLevel="1" x14ac:dyDescent="0.3">
      <c r="A430" s="17">
        <v>428004</v>
      </c>
      <c r="B430" s="23" t="str">
        <f>$F$6</f>
        <v>Wings</v>
      </c>
      <c r="C430" s="59"/>
      <c r="D430" s="6"/>
      <c r="E430" s="17">
        <v>423</v>
      </c>
      <c r="F430" s="211" t="s">
        <v>539</v>
      </c>
      <c r="G430" s="173">
        <f>-_xll.DBRW(pFact,$F$6,G$3,G$1,$F$1,$A430,"YTD")</f>
        <v>520000</v>
      </c>
      <c r="H430" s="173">
        <f>-_xll.DBRW(pFact,$F$6,H$3,H$1,$F$1,$A430,"YTD")</f>
        <v>520000</v>
      </c>
      <c r="I430" s="173">
        <f>-_xll.DBRW(pFact,$F$6,I$3,I$1,$F$1,$A430,"YTD")</f>
        <v>520000</v>
      </c>
      <c r="J430" s="173"/>
      <c r="K430" s="157">
        <f>-_xll.DBRW(pFact,$F$6,K$3,K$1,$F$1,$A430,"YTD")</f>
        <v>498333.93</v>
      </c>
      <c r="L430" s="173"/>
      <c r="M430" s="173">
        <f>-_xll.DBRW(pFact,$F$6,M$3,M$1,$F$1,$A430,"YTD")</f>
        <v>520000</v>
      </c>
      <c r="N430" s="173"/>
      <c r="O430" s="173"/>
      <c r="P430" s="173">
        <f t="shared" si="408"/>
        <v>498333.93</v>
      </c>
      <c r="Q430" s="173"/>
      <c r="R430" s="173">
        <f t="shared" si="409"/>
        <v>520000</v>
      </c>
      <c r="S430" s="173"/>
      <c r="T430" s="173"/>
      <c r="U430" s="173"/>
      <c r="V430" s="159">
        <f>-_xll.DBRW(pFact,$F$6,V$3,V$1,$F$1,$A430,"YTD")</f>
        <v>520000</v>
      </c>
      <c r="W430" s="159">
        <f>-_xll.DBRW(pFact,$F$6,W$3,W$1,$F$1,$A430,"YTD")</f>
        <v>498333.93</v>
      </c>
      <c r="X430" s="159">
        <f>-_xll.DBRW(pFact,$F$6,X$3,X$1,$F$1,$A430,"YTD")</f>
        <v>0</v>
      </c>
      <c r="Y430" s="159">
        <f>-_xll.DBRW(pFact,$F$6,Y$3,Y$1,$F$1,$A430,"YTD")</f>
        <v>0</v>
      </c>
      <c r="Z430" s="159">
        <f>-_xll.DBRW(pFact,$F$6,Z$3,Z$1,$F$1,$A430,"YTD")</f>
        <v>0</v>
      </c>
      <c r="AA430" s="159">
        <f>-_xll.DBRW(pFact,$F$6,AA$3,AA$1,$F$1,$A430,"YTD")</f>
        <v>0</v>
      </c>
      <c r="AB430" s="159">
        <f>-_xll.DBRW(pFact,$F$6,AB$3,AB$1,$F$1,$A430,"YTD")</f>
        <v>0</v>
      </c>
      <c r="AC430" s="159">
        <f>-_xll.DBRW(pFact,$F$6,AC$3,AC$1,$F$1,$A430,"YTD")</f>
        <v>0</v>
      </c>
      <c r="AD430" s="159">
        <f>-_xll.DBRW(pFact,$F$6,AD$3,AD$1,$F$1,$A430,"YTD")</f>
        <v>0</v>
      </c>
      <c r="AE430" s="159">
        <f>-_xll.DBRW(pFact,$F$6,AE$3,AE$1,$F$1,$A430,"YTD")</f>
        <v>0</v>
      </c>
      <c r="AF430" s="159">
        <f>-_xll.DBRW(pFact,$F$6,AF$3,AF$1,$F$1,$A430,"YTD")</f>
        <v>0</v>
      </c>
      <c r="AG430" s="159">
        <f>-_xll.DBRW(pFact,$F$6,AG$3,AG$1,$F$1,$A430,"YTD")</f>
        <v>0</v>
      </c>
      <c r="AH430" s="173"/>
      <c r="AI430" s="173"/>
      <c r="AJ430" s="173"/>
      <c r="AK430" s="173"/>
      <c r="AL430" s="173"/>
      <c r="AM430" s="173"/>
      <c r="AN430" s="173"/>
      <c r="AO430" s="159">
        <f>-_xll.DBRW(pFact,$F$6,AO$3,AO$1,$F$1,$A430,"YTD")</f>
        <v>520000</v>
      </c>
      <c r="AP430" s="159">
        <f>-_xll.DBRW(pFact,$F$6,AP$3,AP$1,$F$1,$A430,"YTD")</f>
        <v>520000</v>
      </c>
      <c r="AQ430" s="159">
        <f>-_xll.DBRW(pFact,$F$6,AQ$3,AQ$1,$F$1,$A430,"YTD")</f>
        <v>520000</v>
      </c>
      <c r="AR430" s="159">
        <f>-_xll.DBRW(pFact,$F$6,AR$3,AR$1,$F$1,$A430,"YTD")</f>
        <v>520000</v>
      </c>
      <c r="AS430" s="159">
        <f>-_xll.DBRW(pFact,$F$6,AS$3,AS$1,$F$1,$A430,"YTD")</f>
        <v>520000</v>
      </c>
      <c r="AT430" s="159">
        <f>-_xll.DBRW(pFact,$F$6,AT$3,AT$1,$F$1,$A430,"YTD")</f>
        <v>520000</v>
      </c>
      <c r="AU430" s="159">
        <f>-_xll.DBRW(pFact,$F$6,AU$3,AU$1,$F$1,$A430,"YTD")</f>
        <v>520000</v>
      </c>
      <c r="AV430" s="159">
        <f>-_xll.DBRW(pFact,$F$6,AV$3,AV$1,$F$1,$A430,"YTD")</f>
        <v>520000</v>
      </c>
      <c r="AW430" s="159">
        <f>-_xll.DBRW(pFact,$F$6,AW$3,AW$1,$F$1,$A430,"YTD")</f>
        <v>520000</v>
      </c>
      <c r="AX430" s="159">
        <f>-_xll.DBRW(pFact,$F$6,AX$3,AX$1,$F$1,$A430,"YTD")</f>
        <v>520000</v>
      </c>
      <c r="AY430" s="159">
        <f>-_xll.DBRW(pFact,$F$6,AY$3,AY$1,$F$1,$A430,"YTD")</f>
        <v>520000</v>
      </c>
      <c r="AZ430" s="159">
        <f>-_xll.DBRW(pFact,$F$6,AZ$3,AZ$1,$F$1,$A430,"YTD")</f>
        <v>520000</v>
      </c>
      <c r="BA430" s="173"/>
      <c r="BB430" s="119">
        <f t="shared" si="415"/>
        <v>1560000</v>
      </c>
      <c r="BC430" s="119">
        <f t="shared" si="416"/>
        <v>1560000</v>
      </c>
      <c r="BD430" s="119">
        <f t="shared" si="417"/>
        <v>1560000</v>
      </c>
      <c r="BE430" s="119">
        <f t="shared" si="418"/>
        <v>1560000</v>
      </c>
      <c r="BF430" s="166">
        <f t="shared" si="419"/>
        <v>6240000</v>
      </c>
      <c r="BG430" s="120"/>
      <c r="BH430" s="120"/>
      <c r="BI430" s="120"/>
      <c r="BJ430" s="120"/>
      <c r="BK430" s="120"/>
      <c r="BL430" s="120"/>
      <c r="BM430" s="120"/>
      <c r="BN430" s="120"/>
      <c r="BO430" s="120"/>
      <c r="BP430" s="173"/>
      <c r="BQ430" s="120"/>
      <c r="BR430" s="120"/>
      <c r="BS430" s="120"/>
      <c r="BT430" s="120"/>
      <c r="BU430" s="120"/>
      <c r="BV430" s="173"/>
      <c r="BW430" s="120"/>
      <c r="BX430" s="120"/>
      <c r="BY430" s="120"/>
      <c r="BZ430" s="120"/>
      <c r="CA430" s="120"/>
      <c r="CB430" s="120"/>
      <c r="CC430" s="120"/>
      <c r="CD430" s="120"/>
      <c r="CI430" s="72"/>
    </row>
    <row r="431" spans="1:87" s="68" customFormat="1" outlineLevel="1" x14ac:dyDescent="0.3">
      <c r="A431" s="17" t="s">
        <v>538</v>
      </c>
      <c r="B431" s="23" t="str">
        <f t="shared" ref="B431:B447" si="421">$F$6</f>
        <v>Wings</v>
      </c>
      <c r="C431" s="59"/>
      <c r="D431" s="6"/>
      <c r="E431" s="17">
        <v>424</v>
      </c>
      <c r="F431" s="57" t="s">
        <v>47</v>
      </c>
      <c r="G431" s="173">
        <f>G427-SUM(G428:G430)</f>
        <v>454707.18488070997</v>
      </c>
      <c r="H431" s="173">
        <f>H427-SUM(H428:H430)</f>
        <v>768279.67302870983</v>
      </c>
      <c r="I431" s="173">
        <f>I427-SUM(I428:I430)</f>
        <v>784830.55151173007</v>
      </c>
      <c r="J431" s="173"/>
      <c r="K431" s="157">
        <f>K427-SUM(K428:K430)</f>
        <v>782441.20461024018</v>
      </c>
      <c r="L431" s="173"/>
      <c r="M431" s="173">
        <f>M427-SUM(M428:M430)</f>
        <v>429478.80194162996</v>
      </c>
      <c r="N431" s="173"/>
      <c r="O431" s="173"/>
      <c r="P431" s="173">
        <f t="shared" si="408"/>
        <v>782441.20461024018</v>
      </c>
      <c r="Q431" s="173"/>
      <c r="R431" s="173">
        <f t="shared" si="409"/>
        <v>429478.80194162996</v>
      </c>
      <c r="S431" s="173"/>
      <c r="T431" s="173"/>
      <c r="U431" s="173"/>
      <c r="V431" s="159">
        <f t="shared" ref="V431:AG431" si="422">V427-SUM(V428:V430)</f>
        <v>784830.55151173007</v>
      </c>
      <c r="W431" s="159">
        <f t="shared" si="422"/>
        <v>782441.20461024018</v>
      </c>
      <c r="X431" s="159">
        <f t="shared" si="422"/>
        <v>0</v>
      </c>
      <c r="Y431" s="159">
        <f t="shared" si="422"/>
        <v>0</v>
      </c>
      <c r="Z431" s="159">
        <f t="shared" si="422"/>
        <v>0</v>
      </c>
      <c r="AA431" s="159">
        <f t="shared" si="422"/>
        <v>0</v>
      </c>
      <c r="AB431" s="159">
        <f t="shared" si="422"/>
        <v>0</v>
      </c>
      <c r="AC431" s="159">
        <f t="shared" si="422"/>
        <v>0</v>
      </c>
      <c r="AD431" s="159">
        <f t="shared" si="422"/>
        <v>0</v>
      </c>
      <c r="AE431" s="159">
        <f t="shared" si="422"/>
        <v>0</v>
      </c>
      <c r="AF431" s="159">
        <f t="shared" si="422"/>
        <v>0</v>
      </c>
      <c r="AG431" s="159">
        <f t="shared" si="422"/>
        <v>0</v>
      </c>
      <c r="AH431" s="173"/>
      <c r="AI431" s="173"/>
      <c r="AJ431" s="173"/>
      <c r="AK431" s="173"/>
      <c r="AL431" s="173"/>
      <c r="AM431" s="173"/>
      <c r="AN431" s="173"/>
      <c r="AO431" s="173">
        <f t="shared" ref="AO431:AZ431" si="423">AO427-SUM(AO428:AO430)</f>
        <v>416704.16486324999</v>
      </c>
      <c r="AP431" s="173">
        <f t="shared" si="423"/>
        <v>429478.80194162996</v>
      </c>
      <c r="AQ431" s="173">
        <f t="shared" si="423"/>
        <v>426590.92782846</v>
      </c>
      <c r="AR431" s="173">
        <f t="shared" si="423"/>
        <v>431506.21580768004</v>
      </c>
      <c r="AS431" s="173">
        <f t="shared" si="423"/>
        <v>429509.47165105003</v>
      </c>
      <c r="AT431" s="173">
        <f t="shared" si="423"/>
        <v>435588.88852909999</v>
      </c>
      <c r="AU431" s="173">
        <f t="shared" si="423"/>
        <v>440088.82610452012</v>
      </c>
      <c r="AV431" s="173">
        <f t="shared" si="423"/>
        <v>424952.0848224801</v>
      </c>
      <c r="AW431" s="173">
        <f t="shared" si="423"/>
        <v>415916.94202260952</v>
      </c>
      <c r="AX431" s="173">
        <f t="shared" si="423"/>
        <v>413505.51716817007</v>
      </c>
      <c r="AY431" s="173">
        <f t="shared" si="423"/>
        <v>454707.18488070997</v>
      </c>
      <c r="AZ431" s="173">
        <f t="shared" si="423"/>
        <v>768279.67302870983</v>
      </c>
      <c r="BA431" s="173"/>
      <c r="BB431" s="119">
        <f t="shared" si="415"/>
        <v>1272773.89463334</v>
      </c>
      <c r="BC431" s="119">
        <f t="shared" si="416"/>
        <v>1296604.5759878301</v>
      </c>
      <c r="BD431" s="119">
        <f t="shared" si="417"/>
        <v>1280957.8529496097</v>
      </c>
      <c r="BE431" s="119">
        <f t="shared" si="418"/>
        <v>1636492.3750775899</v>
      </c>
      <c r="BF431" s="166">
        <f t="shared" si="419"/>
        <v>5486828.6986483689</v>
      </c>
      <c r="BG431" s="120"/>
      <c r="BH431" s="120"/>
      <c r="BI431" s="120"/>
      <c r="BJ431" s="120"/>
      <c r="BK431" s="120"/>
      <c r="BL431" s="120"/>
      <c r="BM431" s="120"/>
      <c r="BN431" s="120"/>
      <c r="BO431" s="120"/>
      <c r="BP431" s="173"/>
      <c r="BQ431" s="120"/>
      <c r="BR431" s="120"/>
      <c r="BS431" s="120"/>
      <c r="BT431" s="120"/>
      <c r="BU431" s="120"/>
      <c r="BV431" s="173"/>
      <c r="BW431" s="120"/>
      <c r="BX431" s="120"/>
      <c r="BY431" s="120"/>
      <c r="BZ431" s="120"/>
      <c r="CA431" s="120"/>
      <c r="CB431" s="120"/>
      <c r="CC431" s="120"/>
      <c r="CD431" s="120"/>
      <c r="CI431" s="72"/>
    </row>
    <row r="432" spans="1:87" x14ac:dyDescent="0.3">
      <c r="A432" s="17" t="s">
        <v>404</v>
      </c>
      <c r="B432" s="23" t="str">
        <f t="shared" si="421"/>
        <v>Wings</v>
      </c>
      <c r="C432" s="36"/>
      <c r="E432" s="17">
        <v>425</v>
      </c>
      <c r="F432" s="40"/>
      <c r="G432" s="115"/>
      <c r="H432" s="115"/>
      <c r="I432" s="115"/>
      <c r="J432" s="115"/>
      <c r="K432" s="163"/>
      <c r="L432" s="115"/>
      <c r="M432" s="115"/>
      <c r="N432" s="115"/>
      <c r="O432" s="115"/>
      <c r="P432" s="115">
        <f t="shared" si="408"/>
        <v>0</v>
      </c>
      <c r="Q432" s="115"/>
      <c r="R432" s="115">
        <f t="shared" si="409"/>
        <v>0</v>
      </c>
      <c r="S432" s="115"/>
      <c r="T432" s="115"/>
      <c r="U432" s="11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15"/>
      <c r="AI432" s="115"/>
      <c r="AJ432" s="115"/>
      <c r="AK432" s="115"/>
      <c r="AL432" s="115"/>
      <c r="AM432" s="115"/>
      <c r="AN432" s="115"/>
      <c r="AO432" s="164"/>
      <c r="AP432" s="164"/>
      <c r="AQ432" s="164"/>
      <c r="AR432" s="164"/>
      <c r="AS432" s="164"/>
      <c r="AT432" s="164"/>
      <c r="AU432" s="164"/>
      <c r="AV432" s="164"/>
      <c r="AW432" s="164"/>
      <c r="AX432" s="164"/>
      <c r="AY432" s="164"/>
      <c r="AZ432" s="164"/>
      <c r="BA432" s="115"/>
      <c r="BB432" s="164"/>
      <c r="BC432" s="164"/>
      <c r="BD432" s="164"/>
      <c r="BE432" s="164"/>
      <c r="BF432" s="165"/>
      <c r="BG432" s="110"/>
      <c r="BH432" s="110"/>
      <c r="BI432" s="110"/>
      <c r="BJ432" s="110"/>
      <c r="BK432" s="110"/>
      <c r="BL432" s="110"/>
      <c r="BM432" s="110"/>
      <c r="BN432" s="110"/>
      <c r="BO432" s="110"/>
      <c r="BP432" s="115"/>
      <c r="BQ432" s="110"/>
      <c r="BR432" s="110"/>
      <c r="BS432" s="110"/>
      <c r="BT432" s="110"/>
      <c r="BU432" s="110"/>
      <c r="BV432" s="115"/>
      <c r="BW432" s="110"/>
      <c r="BX432" s="110"/>
      <c r="BY432" s="110"/>
      <c r="BZ432" s="110"/>
      <c r="CA432" s="110"/>
      <c r="CB432" s="110"/>
      <c r="CC432" s="110"/>
      <c r="CD432" s="110"/>
      <c r="CI432"/>
    </row>
    <row r="433" spans="1:87" ht="15" customHeight="1" x14ac:dyDescent="0.3">
      <c r="A433" s="17" t="s">
        <v>404</v>
      </c>
      <c r="B433" s="17" t="str">
        <f t="shared" si="421"/>
        <v>Wings</v>
      </c>
      <c r="E433" s="17">
        <v>426</v>
      </c>
      <c r="F433" s="19"/>
      <c r="G433" s="12">
        <f>((((((G391+G394)+G395)+G416)+G418)+G427)+G417)</f>
        <v>12042559.369378898</v>
      </c>
      <c r="H433" s="12">
        <f>((((((H391+H394)+H395)+H416)+H418)+H427)+H417)</f>
        <v>11784975.636601537</v>
      </c>
      <c r="I433" s="12">
        <f>((((((I391+I394)+I395)+I416)+I418)+I427)+I417)</f>
        <v>11913163.27792489</v>
      </c>
      <c r="K433" s="90">
        <f>((((((K391+K394)+K395)+K416)+K418)+K427)+K417)</f>
        <v>11741519.900514318</v>
      </c>
      <c r="L433" s="12"/>
      <c r="M433" s="12">
        <f>((((((M391+M394)+M395)+M416)+M418)+M427)+M417)</f>
        <v>10014583.08068761</v>
      </c>
      <c r="N433" s="12"/>
      <c r="P433" s="12">
        <f t="shared" si="408"/>
        <v>11741519.900514318</v>
      </c>
      <c r="Q433" s="12"/>
      <c r="R433" s="12">
        <f t="shared" si="409"/>
        <v>10014583.08068761</v>
      </c>
      <c r="S433" s="12"/>
      <c r="T433" s="7"/>
      <c r="V433" s="12">
        <f t="shared" ref="V433:AG433" si="424">((((((V391+V394)+V395)+V416)+V418)+V427)+V417)</f>
        <v>11913163.27792489</v>
      </c>
      <c r="W433" s="12">
        <f t="shared" si="424"/>
        <v>11741519.900514318</v>
      </c>
      <c r="X433" s="12">
        <f t="shared" si="424"/>
        <v>0</v>
      </c>
      <c r="Y433" s="12">
        <f t="shared" si="424"/>
        <v>0</v>
      </c>
      <c r="Z433" s="12">
        <f t="shared" si="424"/>
        <v>0</v>
      </c>
      <c r="AA433" s="12">
        <f t="shared" si="424"/>
        <v>0</v>
      </c>
      <c r="AB433" s="12">
        <f t="shared" si="424"/>
        <v>0</v>
      </c>
      <c r="AC433" s="12">
        <f t="shared" si="424"/>
        <v>0</v>
      </c>
      <c r="AD433" s="12">
        <f t="shared" si="424"/>
        <v>0</v>
      </c>
      <c r="AE433" s="12">
        <f t="shared" si="424"/>
        <v>0</v>
      </c>
      <c r="AF433" s="12">
        <f t="shared" si="424"/>
        <v>0</v>
      </c>
      <c r="AG433" s="12">
        <f t="shared" si="424"/>
        <v>0</v>
      </c>
      <c r="AI433" s="12"/>
      <c r="AJ433" s="12"/>
      <c r="AK433" s="12"/>
      <c r="AL433" s="12"/>
      <c r="AM433" s="90"/>
      <c r="AO433" s="12">
        <f t="shared" ref="AO433:AZ433" si="425">((((((AO391+AO394)+AO395)+AO416)+AO418)+AO427)+AO417)</f>
        <v>9881910.081038909</v>
      </c>
      <c r="AP433" s="12">
        <f t="shared" si="425"/>
        <v>10014583.08068761</v>
      </c>
      <c r="AQ433" s="12">
        <f t="shared" si="425"/>
        <v>9919775.8262960389</v>
      </c>
      <c r="AR433" s="12">
        <f t="shared" si="425"/>
        <v>10119047.63205838</v>
      </c>
      <c r="AS433" s="12">
        <f t="shared" si="425"/>
        <v>9998936.8236659523</v>
      </c>
      <c r="AT433" s="12">
        <f t="shared" si="425"/>
        <v>10341837.798603471</v>
      </c>
      <c r="AU433" s="12">
        <f t="shared" si="425"/>
        <v>10519269.390165051</v>
      </c>
      <c r="AV433" s="12">
        <f t="shared" si="425"/>
        <v>11173700.472890643</v>
      </c>
      <c r="AW433" s="12">
        <f t="shared" si="425"/>
        <v>12028987.706879351</v>
      </c>
      <c r="AX433" s="12">
        <f t="shared" si="425"/>
        <v>11822070.152252628</v>
      </c>
      <c r="AY433" s="12">
        <f t="shared" si="425"/>
        <v>12042559.369378898</v>
      </c>
      <c r="AZ433" s="12">
        <f t="shared" si="425"/>
        <v>11784975.636601537</v>
      </c>
      <c r="BB433" s="12">
        <f>((((((BB391+BB394)+BB395)+BB416)+BB418)+BB427)+BB417)</f>
        <v>29816268.988022558</v>
      </c>
      <c r="BC433" s="12">
        <f>((((((BC391+BC394)+BC395)+BC416)+BC418)+BC427)+BC417)</f>
        <v>30459822.254327804</v>
      </c>
      <c r="BD433" s="12">
        <f>((((((BD391+BD394)+BD395)+BD416)+BD418)+BD427)+BD417)</f>
        <v>33721957.569935046</v>
      </c>
      <c r="BE433" s="12">
        <f>((((((BE391+BE394)+BE395)+BE416)+BE418)+BE427)+BE417)</f>
        <v>35649605.158233061</v>
      </c>
      <c r="BF433" s="90">
        <f>((((((BF391+BF394)+BF395)+BF416)+BF418)+BF427)+BF417)</f>
        <v>129647653.97051848</v>
      </c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U433" s="12"/>
      <c r="BV433" s="12"/>
      <c r="BW433" s="12"/>
      <c r="BX433" s="12"/>
      <c r="BY433" s="90"/>
      <c r="CA433" s="12"/>
      <c r="CB433" s="12"/>
      <c r="CC433" s="12"/>
    </row>
    <row r="434" spans="1:87" x14ac:dyDescent="0.3">
      <c r="A434" s="17" t="s">
        <v>540</v>
      </c>
      <c r="B434" s="23" t="str">
        <f t="shared" si="421"/>
        <v>Wings</v>
      </c>
      <c r="C434" s="42"/>
      <c r="E434" s="17">
        <v>427</v>
      </c>
      <c r="F434" s="55" t="s">
        <v>541</v>
      </c>
      <c r="G434" s="115"/>
      <c r="H434" s="115"/>
      <c r="I434" s="115"/>
      <c r="J434" s="115"/>
      <c r="K434" s="163"/>
      <c r="L434" s="115"/>
      <c r="M434" s="115"/>
      <c r="N434" s="115"/>
      <c r="O434" s="115"/>
      <c r="P434" s="115">
        <f t="shared" si="408"/>
        <v>0</v>
      </c>
      <c r="Q434" s="115"/>
      <c r="R434" s="115">
        <f t="shared" si="409"/>
        <v>0</v>
      </c>
      <c r="S434" s="115"/>
      <c r="T434" s="115"/>
      <c r="U434" s="11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15"/>
      <c r="AI434" s="115"/>
      <c r="AJ434" s="115"/>
      <c r="AK434" s="115"/>
      <c r="AL434" s="115"/>
      <c r="AM434" s="115"/>
      <c r="AN434" s="115"/>
      <c r="AO434" s="164"/>
      <c r="AP434" s="164"/>
      <c r="AQ434" s="164"/>
      <c r="AR434" s="164"/>
      <c r="AS434" s="164"/>
      <c r="AT434" s="164"/>
      <c r="AU434" s="164"/>
      <c r="AV434" s="164"/>
      <c r="AW434" s="164"/>
      <c r="AX434" s="164"/>
      <c r="AY434" s="164"/>
      <c r="AZ434" s="164"/>
      <c r="BA434" s="115"/>
      <c r="BB434" s="164"/>
      <c r="BC434" s="164"/>
      <c r="BD434" s="164"/>
      <c r="BE434" s="164"/>
      <c r="BF434" s="165"/>
      <c r="BG434" s="110"/>
      <c r="BH434" s="110"/>
      <c r="BI434" s="110"/>
      <c r="BJ434" s="110"/>
      <c r="BK434" s="110"/>
      <c r="BL434" s="110"/>
      <c r="BM434" s="110"/>
      <c r="BN434" s="110"/>
      <c r="BO434" s="110"/>
      <c r="BP434" s="115"/>
      <c r="BQ434" s="110"/>
      <c r="BR434" s="110"/>
      <c r="BS434" s="110"/>
      <c r="BT434" s="110"/>
      <c r="BU434" s="110"/>
      <c r="BV434" s="115"/>
      <c r="BW434" s="110"/>
      <c r="BX434" s="110"/>
      <c r="BY434" s="110"/>
      <c r="BZ434" s="110"/>
      <c r="CA434" s="110"/>
      <c r="CB434" s="110"/>
      <c r="CC434" s="110"/>
      <c r="CD434" s="110"/>
      <c r="CI434"/>
    </row>
    <row r="435" spans="1:87" x14ac:dyDescent="0.3">
      <c r="A435" s="17" t="s">
        <v>404</v>
      </c>
      <c r="B435" s="23" t="str">
        <f t="shared" si="421"/>
        <v>Wings</v>
      </c>
      <c r="C435" s="42"/>
      <c r="E435" s="17">
        <v>428</v>
      </c>
      <c r="F435" s="59" t="s">
        <v>542</v>
      </c>
      <c r="G435" s="115">
        <f>SUM(G436:G437)</f>
        <v>2872087.5355463093</v>
      </c>
      <c r="H435" s="115">
        <f>SUM(H436:H437)</f>
        <v>2873935.3945790599</v>
      </c>
      <c r="I435" s="115">
        <f>SUM(I436:I437)</f>
        <v>2839899.2906446201</v>
      </c>
      <c r="J435" s="115"/>
      <c r="K435" s="167">
        <f>SUM(K436:K437)</f>
        <v>2821548.8240594999</v>
      </c>
      <c r="L435" s="115"/>
      <c r="M435" s="115">
        <f>SUM(M436:M437)</f>
        <v>3089808.4140642998</v>
      </c>
      <c r="N435" s="115"/>
      <c r="O435" s="115"/>
      <c r="P435" s="115">
        <f t="shared" si="408"/>
        <v>2821548.8240594999</v>
      </c>
      <c r="Q435" s="115"/>
      <c r="R435" s="115">
        <f t="shared" si="409"/>
        <v>3089808.4140642998</v>
      </c>
      <c r="S435" s="115"/>
      <c r="T435" s="115"/>
      <c r="U435" s="115"/>
      <c r="V435" s="168">
        <f t="shared" ref="V435:AG435" si="426">SUM(V436:V437)</f>
        <v>2839899.2906446201</v>
      </c>
      <c r="W435" s="168">
        <f t="shared" si="426"/>
        <v>2821548.8240594999</v>
      </c>
      <c r="X435" s="168">
        <f t="shared" si="426"/>
        <v>0</v>
      </c>
      <c r="Y435" s="168">
        <f t="shared" si="426"/>
        <v>0</v>
      </c>
      <c r="Z435" s="168">
        <f t="shared" si="426"/>
        <v>0</v>
      </c>
      <c r="AA435" s="168">
        <f t="shared" si="426"/>
        <v>0</v>
      </c>
      <c r="AB435" s="168">
        <f t="shared" si="426"/>
        <v>0</v>
      </c>
      <c r="AC435" s="168">
        <f t="shared" si="426"/>
        <v>0</v>
      </c>
      <c r="AD435" s="168">
        <f t="shared" si="426"/>
        <v>0</v>
      </c>
      <c r="AE435" s="168">
        <f t="shared" si="426"/>
        <v>0</v>
      </c>
      <c r="AF435" s="168">
        <f t="shared" si="426"/>
        <v>0</v>
      </c>
      <c r="AG435" s="168">
        <f t="shared" si="426"/>
        <v>0</v>
      </c>
      <c r="AH435" s="115"/>
      <c r="AI435" s="115"/>
      <c r="AJ435" s="115"/>
      <c r="AK435" s="115"/>
      <c r="AL435" s="115"/>
      <c r="AM435" s="115"/>
      <c r="AN435" s="115"/>
      <c r="AO435" s="168">
        <f t="shared" ref="AO435:AZ435" si="427">SUM(AO436:AO437)</f>
        <v>3107307.4369088598</v>
      </c>
      <c r="AP435" s="168">
        <f t="shared" si="427"/>
        <v>3089808.4140642998</v>
      </c>
      <c r="AQ435" s="168">
        <f t="shared" si="427"/>
        <v>3076938.5090999901</v>
      </c>
      <c r="AR435" s="168">
        <f t="shared" si="427"/>
        <v>3057855.6163510899</v>
      </c>
      <c r="AS435" s="168">
        <f t="shared" si="427"/>
        <v>3037780.53941045</v>
      </c>
      <c r="AT435" s="168">
        <f t="shared" si="427"/>
        <v>2993550.1746628997</v>
      </c>
      <c r="AU435" s="168">
        <f t="shared" si="427"/>
        <v>2976218.7780289003</v>
      </c>
      <c r="AV435" s="168">
        <f t="shared" si="427"/>
        <v>2964002.1772053298</v>
      </c>
      <c r="AW435" s="168">
        <f t="shared" si="427"/>
        <v>2929223.1126364698</v>
      </c>
      <c r="AX435" s="168">
        <f t="shared" si="427"/>
        <v>2896719.0170545899</v>
      </c>
      <c r="AY435" s="168">
        <f t="shared" si="427"/>
        <v>2872087.5355463093</v>
      </c>
      <c r="AZ435" s="168">
        <f t="shared" si="427"/>
        <v>2873935.3945790599</v>
      </c>
      <c r="BA435" s="115"/>
      <c r="BB435" s="109">
        <f t="shared" ref="BB435:BB442" si="428">SUMIF(AO$7:AZ$7,BB$8,AO435:AZ435)</f>
        <v>9274054.3600731492</v>
      </c>
      <c r="BC435" s="109">
        <f t="shared" ref="BC435:BC442" si="429">SUMIF(AO$7:AZ$7,BC$8,AO435:AZ435)</f>
        <v>9089186.3304244392</v>
      </c>
      <c r="BD435" s="109">
        <f t="shared" ref="BD435:BD442" si="430">SUMIF(AO$7:AZ$7,BD$8,AO435:AZ435)</f>
        <v>8869444.0678706989</v>
      </c>
      <c r="BE435" s="109">
        <f t="shared" ref="BE435:BE442" si="431">SUMIF(AO$7:AZ$7,BE$8,AO435:AZ435)</f>
        <v>8642741.9471799601</v>
      </c>
      <c r="BF435" s="118">
        <f t="shared" ref="BF435:BF442" si="432">SUM(BB435:BE435)</f>
        <v>35875426.705548249</v>
      </c>
      <c r="BG435" s="110"/>
      <c r="BH435" s="110"/>
      <c r="BI435" s="110"/>
      <c r="BJ435" s="110"/>
      <c r="BK435" s="110"/>
      <c r="BL435" s="110"/>
      <c r="BM435" s="110"/>
      <c r="BN435" s="110"/>
      <c r="BO435" s="110"/>
      <c r="BP435" s="115"/>
      <c r="BQ435" s="110"/>
      <c r="BR435" s="110"/>
      <c r="BS435" s="110"/>
      <c r="BT435" s="110"/>
      <c r="BU435" s="110"/>
      <c r="BV435" s="115"/>
      <c r="BW435" s="110"/>
      <c r="BX435" s="110"/>
      <c r="BY435" s="110"/>
      <c r="BZ435" s="110"/>
      <c r="CA435" s="110"/>
      <c r="CB435" s="110"/>
      <c r="CC435" s="110"/>
      <c r="CD435" s="110"/>
      <c r="CI435"/>
    </row>
    <row r="436" spans="1:87" s="68" customFormat="1" outlineLevel="1" x14ac:dyDescent="0.3">
      <c r="A436" s="17" t="s">
        <v>543</v>
      </c>
      <c r="B436" s="23" t="str">
        <f t="shared" si="421"/>
        <v>Wings</v>
      </c>
      <c r="C436"/>
      <c r="D436" s="6"/>
      <c r="E436" s="17">
        <v>429</v>
      </c>
      <c r="F436" s="57" t="s">
        <v>544</v>
      </c>
      <c r="G436" s="173">
        <f>-_xll.DBRW(pFact,$F$6,G$3,G$1,$F$1,$A436,"YTD")</f>
        <v>3000060.0455463096</v>
      </c>
      <c r="H436" s="173">
        <f>-_xll.DBRW(pFact,$F$6,H$3,H$1,$F$1,$A436,"YTD")</f>
        <v>3000063.4245790597</v>
      </c>
      <c r="I436" s="173">
        <f>-_xll.DBRW(pFact,$F$6,I$3,I$1,$F$1,$A436,"YTD")</f>
        <v>3000060.0506446199</v>
      </c>
      <c r="J436" s="173"/>
      <c r="K436" s="157">
        <f>-_xll.DBRW(pFact,$F$6,K$3,K$1,$F$1,$A436,"YTD")</f>
        <v>3000060.0540594999</v>
      </c>
      <c r="L436" s="173"/>
      <c r="M436" s="173">
        <f>-_xll.DBRW(pFact,$F$6,M$3,M$1,$F$1,$A436,"YTD")</f>
        <v>3000060.0440642997</v>
      </c>
      <c r="N436" s="173"/>
      <c r="O436" s="173"/>
      <c r="P436" s="173">
        <f t="shared" si="408"/>
        <v>3000060.0540594999</v>
      </c>
      <c r="Q436" s="173"/>
      <c r="R436" s="173">
        <f t="shared" si="409"/>
        <v>3000060.0440642997</v>
      </c>
      <c r="S436" s="173"/>
      <c r="T436" s="173"/>
      <c r="U436" s="173"/>
      <c r="V436" s="159">
        <f>-_xll.DBRW(pFact,$F$6,V$3,V$1,$F$1,$A436,"YTD")</f>
        <v>3000060.0506446199</v>
      </c>
      <c r="W436" s="159">
        <f>-_xll.DBRW(pFact,$F$6,W$3,W$1,$F$1,$A436,"YTD")</f>
        <v>3000060.0540594999</v>
      </c>
      <c r="X436" s="159">
        <f>-_xll.DBRW(pFact,$F$6,X$3,X$1,$F$1,$A436,"YTD")</f>
        <v>0</v>
      </c>
      <c r="Y436" s="159">
        <f>-_xll.DBRW(pFact,$F$6,Y$3,Y$1,$F$1,$A436,"YTD")</f>
        <v>0</v>
      </c>
      <c r="Z436" s="159">
        <f>-_xll.DBRW(pFact,$F$6,Z$3,Z$1,$F$1,$A436,"YTD")</f>
        <v>0</v>
      </c>
      <c r="AA436" s="159">
        <f>-_xll.DBRW(pFact,$F$6,AA$3,AA$1,$F$1,$A436,"YTD")</f>
        <v>0</v>
      </c>
      <c r="AB436" s="159">
        <f>-_xll.DBRW(pFact,$F$6,AB$3,AB$1,$F$1,$A436,"YTD")</f>
        <v>0</v>
      </c>
      <c r="AC436" s="159">
        <f>-_xll.DBRW(pFact,$F$6,AC$3,AC$1,$F$1,$A436,"YTD")</f>
        <v>0</v>
      </c>
      <c r="AD436" s="159">
        <f>-_xll.DBRW(pFact,$F$6,AD$3,AD$1,$F$1,$A436,"YTD")</f>
        <v>0</v>
      </c>
      <c r="AE436" s="159">
        <f>-_xll.DBRW(pFact,$F$6,AE$3,AE$1,$F$1,$A436,"YTD")</f>
        <v>0</v>
      </c>
      <c r="AF436" s="159">
        <f>-_xll.DBRW(pFact,$F$6,AF$3,AF$1,$F$1,$A436,"YTD")</f>
        <v>0</v>
      </c>
      <c r="AG436" s="159">
        <f>-_xll.DBRW(pFact,$F$6,AG$3,AG$1,$F$1,$A436,"YTD")</f>
        <v>0</v>
      </c>
      <c r="AH436" s="173"/>
      <c r="AI436" s="173"/>
      <c r="AJ436" s="173"/>
      <c r="AK436" s="173"/>
      <c r="AL436" s="173"/>
      <c r="AM436" s="173"/>
      <c r="AN436" s="173"/>
      <c r="AO436" s="159">
        <f>-_xll.DBRW(pFact,$F$6,AO$3,AO$1,$F$1,$A436,"YTD")</f>
        <v>3000060.0569088599</v>
      </c>
      <c r="AP436" s="159">
        <f>-_xll.DBRW(pFact,$F$6,AP$3,AP$1,$F$1,$A436,"YTD")</f>
        <v>3000060.0440642997</v>
      </c>
      <c r="AQ436" s="159">
        <f>-_xll.DBRW(pFact,$F$6,AQ$3,AQ$1,$F$1,$A436,"YTD")</f>
        <v>3000052.38909999</v>
      </c>
      <c r="AR436" s="159">
        <f>-_xll.DBRW(pFact,$F$6,AR$3,AR$1,$F$1,$A436,"YTD")</f>
        <v>3000060.0363510898</v>
      </c>
      <c r="AS436" s="159">
        <f>-_xll.DBRW(pFact,$F$6,AS$3,AS$1,$F$1,$A436,"YTD")</f>
        <v>3000060.03941045</v>
      </c>
      <c r="AT436" s="159">
        <f>-_xll.DBRW(pFact,$F$6,AT$3,AT$1,$F$1,$A436,"YTD")</f>
        <v>3000060.0446628998</v>
      </c>
      <c r="AU436" s="159">
        <f>-_xll.DBRW(pFact,$F$6,AU$3,AU$1,$F$1,$A436,"YTD")</f>
        <v>3000060.0380289</v>
      </c>
      <c r="AV436" s="159">
        <f>-_xll.DBRW(pFact,$F$6,AV$3,AV$1,$F$1,$A436,"YTD")</f>
        <v>3000060.0472053299</v>
      </c>
      <c r="AW436" s="159">
        <f>-_xll.DBRW(pFact,$F$6,AW$3,AW$1,$F$1,$A436,"YTD")</f>
        <v>3000060.0426364699</v>
      </c>
      <c r="AX436" s="159">
        <f>-_xll.DBRW(pFact,$F$6,AX$3,AX$1,$F$1,$A436,"YTD")</f>
        <v>3000060.0370545899</v>
      </c>
      <c r="AY436" s="159">
        <f>-_xll.DBRW(pFact,$F$6,AY$3,AY$1,$F$1,$A436,"YTD")</f>
        <v>3000060.0455463096</v>
      </c>
      <c r="AZ436" s="159">
        <f>-_xll.DBRW(pFact,$F$6,AZ$3,AZ$1,$F$1,$A436,"YTD")</f>
        <v>3000063.4245790597</v>
      </c>
      <c r="BA436" s="173"/>
      <c r="BB436" s="119">
        <f t="shared" si="428"/>
        <v>9000172.4900731482</v>
      </c>
      <c r="BC436" s="119">
        <f t="shared" si="429"/>
        <v>9000180.1204244401</v>
      </c>
      <c r="BD436" s="119">
        <f t="shared" si="430"/>
        <v>9000180.1278707013</v>
      </c>
      <c r="BE436" s="119">
        <f t="shared" si="431"/>
        <v>9000183.5071799587</v>
      </c>
      <c r="BF436" s="166">
        <f t="shared" si="432"/>
        <v>36000716.245548248</v>
      </c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73"/>
      <c r="BQ436" s="120"/>
      <c r="BR436" s="120"/>
      <c r="BS436" s="120"/>
      <c r="BT436" s="120"/>
      <c r="BU436" s="120"/>
      <c r="BV436" s="173"/>
      <c r="BW436" s="120"/>
      <c r="BX436" s="120"/>
      <c r="BY436" s="120"/>
      <c r="BZ436" s="120"/>
      <c r="CA436" s="120"/>
      <c r="CB436" s="120"/>
      <c r="CC436" s="120"/>
      <c r="CD436" s="120"/>
      <c r="CI436" s="72"/>
    </row>
    <row r="437" spans="1:87" s="68" customFormat="1" outlineLevel="1" x14ac:dyDescent="0.3">
      <c r="A437" s="17" t="s">
        <v>545</v>
      </c>
      <c r="B437" s="23" t="str">
        <f t="shared" si="421"/>
        <v>Wings</v>
      </c>
      <c r="C437"/>
      <c r="D437" s="6"/>
      <c r="E437" s="17">
        <v>430</v>
      </c>
      <c r="F437" s="57" t="s">
        <v>546</v>
      </c>
      <c r="G437" s="173">
        <f>-_xll.DBRW(pFact,$F$6,G$3,G$1,$F$1,$A437,"YTD")</f>
        <v>-127972.51000000001</v>
      </c>
      <c r="H437" s="173">
        <f>-_xll.DBRW(pFact,$F$6,H$3,H$1,$F$1,$A437,"YTD")</f>
        <v>-126128.02999999997</v>
      </c>
      <c r="I437" s="173">
        <f>-_xll.DBRW(pFact,$F$6,I$3,I$1,$F$1,$A437,"YTD")</f>
        <v>-160160.75999999995</v>
      </c>
      <c r="J437" s="173"/>
      <c r="K437" s="157">
        <f>-_xll.DBRW(pFact,$F$6,K$3,K$1,$F$1,$A437,"YTD")</f>
        <v>-178511.22999999998</v>
      </c>
      <c r="L437" s="173"/>
      <c r="M437" s="173">
        <f>-_xll.DBRW(pFact,$F$6,M$3,M$1,$F$1,$A437,"YTD")</f>
        <v>89748.37000000001</v>
      </c>
      <c r="N437" s="173"/>
      <c r="O437" s="173"/>
      <c r="P437" s="173">
        <f t="shared" si="408"/>
        <v>-178511.22999999998</v>
      </c>
      <c r="Q437" s="173"/>
      <c r="R437" s="173">
        <f t="shared" si="409"/>
        <v>89748.37000000001</v>
      </c>
      <c r="S437" s="173"/>
      <c r="T437" s="173"/>
      <c r="U437" s="173"/>
      <c r="V437" s="159">
        <f>-_xll.DBRW(pFact,$F$6,V$3,V$1,$F$1,$A437,"YTD")</f>
        <v>-160160.75999999995</v>
      </c>
      <c r="W437" s="159">
        <f>-_xll.DBRW(pFact,$F$6,W$3,W$1,$F$1,$A437,"YTD")</f>
        <v>-178511.22999999998</v>
      </c>
      <c r="X437" s="159">
        <f>-_xll.DBRW(pFact,$F$6,X$3,X$1,$F$1,$A437,"YTD")</f>
        <v>0</v>
      </c>
      <c r="Y437" s="159">
        <f>-_xll.DBRW(pFact,$F$6,Y$3,Y$1,$F$1,$A437,"YTD")</f>
        <v>0</v>
      </c>
      <c r="Z437" s="159">
        <f>-_xll.DBRW(pFact,$F$6,Z$3,Z$1,$F$1,$A437,"YTD")</f>
        <v>0</v>
      </c>
      <c r="AA437" s="159">
        <f>-_xll.DBRW(pFact,$F$6,AA$3,AA$1,$F$1,$A437,"YTD")</f>
        <v>0</v>
      </c>
      <c r="AB437" s="159">
        <f>-_xll.DBRW(pFact,$F$6,AB$3,AB$1,$F$1,$A437,"YTD")</f>
        <v>0</v>
      </c>
      <c r="AC437" s="159">
        <f>-_xll.DBRW(pFact,$F$6,AC$3,AC$1,$F$1,$A437,"YTD")</f>
        <v>0</v>
      </c>
      <c r="AD437" s="159">
        <f>-_xll.DBRW(pFact,$F$6,AD$3,AD$1,$F$1,$A437,"YTD")</f>
        <v>0</v>
      </c>
      <c r="AE437" s="159">
        <f>-_xll.DBRW(pFact,$F$6,AE$3,AE$1,$F$1,$A437,"YTD")</f>
        <v>0</v>
      </c>
      <c r="AF437" s="159">
        <f>-_xll.DBRW(pFact,$F$6,AF$3,AF$1,$F$1,$A437,"YTD")</f>
        <v>0</v>
      </c>
      <c r="AG437" s="159">
        <f>-_xll.DBRW(pFact,$F$6,AG$3,AG$1,$F$1,$A437,"YTD")</f>
        <v>0</v>
      </c>
      <c r="AH437" s="173"/>
      <c r="AI437" s="173"/>
      <c r="AJ437" s="173"/>
      <c r="AK437" s="173"/>
      <c r="AL437" s="173"/>
      <c r="AM437" s="173"/>
      <c r="AN437" s="173"/>
      <c r="AO437" s="159">
        <f>-_xll.DBRW(pFact,$F$6,AO$3,AO$1,$F$1,$A437,"YTD")</f>
        <v>107247.38000000002</v>
      </c>
      <c r="AP437" s="159">
        <f>-_xll.DBRW(pFact,$F$6,AP$3,AP$1,$F$1,$A437,"YTD")</f>
        <v>89748.37000000001</v>
      </c>
      <c r="AQ437" s="159">
        <f>-_xll.DBRW(pFact,$F$6,AQ$3,AQ$1,$F$1,$A437,"YTD")</f>
        <v>76886.12000000001</v>
      </c>
      <c r="AR437" s="159">
        <f>-_xll.DBRW(pFact,$F$6,AR$3,AR$1,$F$1,$A437,"YTD")</f>
        <v>57795.580000000016</v>
      </c>
      <c r="AS437" s="159">
        <f>-_xll.DBRW(pFact,$F$6,AS$3,AS$1,$F$1,$A437,"YTD")</f>
        <v>37720.500000000007</v>
      </c>
      <c r="AT437" s="159">
        <f>-_xll.DBRW(pFact,$F$6,AT$3,AT$1,$F$1,$A437,"YTD")</f>
        <v>-6509.8699999999717</v>
      </c>
      <c r="AU437" s="159">
        <f>-_xll.DBRW(pFact,$F$6,AU$3,AU$1,$F$1,$A437,"YTD")</f>
        <v>-23841.259999999984</v>
      </c>
      <c r="AV437" s="159">
        <f>-_xll.DBRW(pFact,$F$6,AV$3,AV$1,$F$1,$A437,"YTD")</f>
        <v>-36057.87000000001</v>
      </c>
      <c r="AW437" s="159">
        <f>-_xll.DBRW(pFact,$F$6,AW$3,AW$1,$F$1,$A437,"YTD")</f>
        <v>-70836.929999999978</v>
      </c>
      <c r="AX437" s="159">
        <f>-_xll.DBRW(pFact,$F$6,AX$3,AX$1,$F$1,$A437,"YTD")</f>
        <v>-103341.01999999999</v>
      </c>
      <c r="AY437" s="159">
        <f>-_xll.DBRW(pFact,$F$6,AY$3,AY$1,$F$1,$A437,"YTD")</f>
        <v>-127972.51000000001</v>
      </c>
      <c r="AZ437" s="159">
        <f>-_xll.DBRW(pFact,$F$6,AZ$3,AZ$1,$F$1,$A437,"YTD")</f>
        <v>-126128.02999999997</v>
      </c>
      <c r="BA437" s="173"/>
      <c r="BB437" s="119">
        <f t="shared" si="428"/>
        <v>273881.87000000005</v>
      </c>
      <c r="BC437" s="119">
        <f t="shared" si="429"/>
        <v>89006.21000000005</v>
      </c>
      <c r="BD437" s="119">
        <f t="shared" si="430"/>
        <v>-130736.05999999997</v>
      </c>
      <c r="BE437" s="119">
        <f t="shared" si="431"/>
        <v>-357441.55999999994</v>
      </c>
      <c r="BF437" s="166">
        <f t="shared" si="432"/>
        <v>-125289.53999999983</v>
      </c>
      <c r="BG437" s="120"/>
      <c r="BH437" s="120"/>
      <c r="BI437" s="120"/>
      <c r="BJ437" s="120"/>
      <c r="BK437" s="120"/>
      <c r="BL437" s="120"/>
      <c r="BM437" s="120"/>
      <c r="BN437" s="120"/>
      <c r="BO437" s="120"/>
      <c r="BP437" s="173"/>
      <c r="BQ437" s="120"/>
      <c r="BR437" s="120"/>
      <c r="BS437" s="120"/>
      <c r="BT437" s="120"/>
      <c r="BU437" s="120"/>
      <c r="BV437" s="173"/>
      <c r="BW437" s="120"/>
      <c r="BX437" s="120"/>
      <c r="BY437" s="120"/>
      <c r="BZ437" s="120"/>
      <c r="CA437" s="120"/>
      <c r="CB437" s="120"/>
      <c r="CC437" s="120"/>
      <c r="CD437" s="120"/>
      <c r="CI437" s="72"/>
    </row>
    <row r="438" spans="1:87" x14ac:dyDescent="0.3">
      <c r="A438" s="17"/>
      <c r="B438" s="23" t="str">
        <f t="shared" si="421"/>
        <v>Wings</v>
      </c>
      <c r="C438" s="42"/>
      <c r="E438" s="17">
        <v>431</v>
      </c>
      <c r="F438" s="59" t="s">
        <v>547</v>
      </c>
      <c r="G438" s="164">
        <f>SUM(G439:G442)</f>
        <v>-5515769.6519516502</v>
      </c>
      <c r="H438" s="164">
        <f>SUM(H439:H442)</f>
        <v>-4832146.234429528</v>
      </c>
      <c r="I438" s="164">
        <f>SUM(I439:I442)</f>
        <v>-4604606.4773174413</v>
      </c>
      <c r="J438" s="184"/>
      <c r="K438" s="113">
        <f>SUM(K439:K442)</f>
        <v>-4547682.8852964528</v>
      </c>
      <c r="L438" s="164"/>
      <c r="M438" s="164">
        <f>SUM(M439:M442)</f>
        <v>-5798696.6845686492</v>
      </c>
      <c r="N438" s="164"/>
      <c r="O438" s="183"/>
      <c r="P438" s="164">
        <f t="shared" ref="P438:P445" si="433">K438</f>
        <v>-4547682.8852964528</v>
      </c>
      <c r="Q438" s="164"/>
      <c r="R438" s="164">
        <f t="shared" ref="R438:R445" si="434">M438</f>
        <v>-5798696.6845686492</v>
      </c>
      <c r="S438" s="164"/>
      <c r="T438" s="183"/>
      <c r="U438" s="183"/>
      <c r="V438" s="116">
        <f t="shared" ref="V438:AZ438" si="435">SUM(V439:V442)</f>
        <v>-4604606.4773174413</v>
      </c>
      <c r="W438" s="116">
        <f t="shared" si="435"/>
        <v>-4547682.8852964528</v>
      </c>
      <c r="X438" s="116">
        <f t="shared" si="435"/>
        <v>0</v>
      </c>
      <c r="Y438" s="116">
        <f t="shared" si="435"/>
        <v>0</v>
      </c>
      <c r="Z438" s="116">
        <f t="shared" si="435"/>
        <v>0</v>
      </c>
      <c r="AA438" s="116">
        <f t="shared" si="435"/>
        <v>0</v>
      </c>
      <c r="AB438" s="116">
        <f t="shared" si="435"/>
        <v>0</v>
      </c>
      <c r="AC438" s="116">
        <f t="shared" si="435"/>
        <v>0</v>
      </c>
      <c r="AD438" s="116">
        <f t="shared" si="435"/>
        <v>0</v>
      </c>
      <c r="AE438" s="116">
        <f t="shared" si="435"/>
        <v>0</v>
      </c>
      <c r="AF438" s="116">
        <f t="shared" si="435"/>
        <v>0</v>
      </c>
      <c r="AG438" s="116">
        <f t="shared" si="435"/>
        <v>0</v>
      </c>
      <c r="AH438" s="185"/>
      <c r="AI438" s="116"/>
      <c r="AJ438" s="116"/>
      <c r="AK438" s="116"/>
      <c r="AL438" s="116"/>
      <c r="AM438" s="116"/>
      <c r="AN438" s="185"/>
      <c r="AO438" s="116">
        <f t="shared" si="435"/>
        <v>-5663244.4934276221</v>
      </c>
      <c r="AP438" s="116">
        <f t="shared" si="435"/>
        <v>-5798696.6845686492</v>
      </c>
      <c r="AQ438" s="116">
        <f t="shared" si="435"/>
        <v>-5670042.9625376631</v>
      </c>
      <c r="AR438" s="116">
        <f t="shared" si="435"/>
        <v>-5721636.1916253483</v>
      </c>
      <c r="AS438" s="116">
        <f t="shared" si="435"/>
        <v>-5684219.7938822154</v>
      </c>
      <c r="AT438" s="116">
        <f t="shared" si="435"/>
        <v>-5729927.8425310832</v>
      </c>
      <c r="AU438" s="116">
        <f t="shared" si="435"/>
        <v>-5640332.581324162</v>
      </c>
      <c r="AV438" s="116">
        <f t="shared" si="435"/>
        <v>-5339170.9539018208</v>
      </c>
      <c r="AW438" s="116">
        <f t="shared" si="435"/>
        <v>-5433203.0355577655</v>
      </c>
      <c r="AX438" s="116">
        <f t="shared" si="435"/>
        <v>-5505848.50514636</v>
      </c>
      <c r="AY438" s="116">
        <f t="shared" si="435"/>
        <v>-5515769.6519516502</v>
      </c>
      <c r="AZ438" s="116">
        <f t="shared" si="435"/>
        <v>-4832146.234429528</v>
      </c>
      <c r="BA438" s="185"/>
      <c r="BB438" s="109">
        <f t="shared" si="428"/>
        <v>-17131984.140533932</v>
      </c>
      <c r="BC438" s="109">
        <f t="shared" si="429"/>
        <v>-17135783.828038648</v>
      </c>
      <c r="BD438" s="109">
        <f t="shared" si="430"/>
        <v>-16412706.570783749</v>
      </c>
      <c r="BE438" s="109">
        <f t="shared" si="431"/>
        <v>-15853764.391527537</v>
      </c>
      <c r="BF438" s="118">
        <f t="shared" si="432"/>
        <v>-66534238.93088387</v>
      </c>
      <c r="BG438" s="110"/>
      <c r="BH438" s="110"/>
      <c r="BI438" s="110"/>
      <c r="BJ438" s="110"/>
      <c r="BK438" s="110"/>
      <c r="BL438" s="110"/>
      <c r="BM438" s="110"/>
      <c r="BN438" s="110"/>
      <c r="BO438" s="110"/>
      <c r="BP438" s="115"/>
      <c r="BQ438" s="110"/>
      <c r="BR438" s="110"/>
      <c r="BS438" s="110"/>
      <c r="BT438" s="110"/>
      <c r="BU438" s="110"/>
      <c r="BV438" s="115"/>
      <c r="BW438" s="110"/>
      <c r="BX438" s="110"/>
      <c r="BY438" s="110"/>
      <c r="BZ438" s="110"/>
      <c r="CA438" s="110"/>
      <c r="CB438" s="110"/>
      <c r="CC438" s="110"/>
      <c r="CD438" s="110"/>
      <c r="CI438"/>
    </row>
    <row r="439" spans="1:87" s="68" customFormat="1" outlineLevel="1" x14ac:dyDescent="0.3">
      <c r="A439" s="17" t="s">
        <v>548</v>
      </c>
      <c r="B439" s="23" t="str">
        <f t="shared" si="421"/>
        <v>Wings</v>
      </c>
      <c r="C439"/>
      <c r="D439" s="6"/>
      <c r="E439" s="17">
        <v>432</v>
      </c>
      <c r="F439" s="57" t="s">
        <v>547</v>
      </c>
      <c r="G439" s="173">
        <f>-_xll.DBRW(pFact,$F$6,G$3,G$1,$F$1,$A439,"YTD")</f>
        <v>-5559317.8795784209</v>
      </c>
      <c r="H439" s="173">
        <f>-_xll.DBRW(pFact,$F$6,H$3,H$1,$F$1,$A439,"YTD")</f>
        <v>-5556342.2955430346</v>
      </c>
      <c r="I439" s="173">
        <f>-_xll.DBRW(pFact,$F$6,I$3,I$1,$F$1,$A439,"YTD")</f>
        <v>-4720018.9146316443</v>
      </c>
      <c r="J439" s="173"/>
      <c r="K439" s="157">
        <f>-_xll.DBRW(pFact,$F$6,K$3,K$1,$F$1,$A439,"YTD")</f>
        <v>-4898749.1231765654</v>
      </c>
      <c r="L439" s="173"/>
      <c r="M439" s="173">
        <f>-_xll.DBRW(pFact,$F$6,M$3,M$1,$F$1,$A439,"YTD")</f>
        <v>-6019665.7213433664</v>
      </c>
      <c r="N439" s="173"/>
      <c r="O439" s="173"/>
      <c r="P439" s="173">
        <f t="shared" si="433"/>
        <v>-4898749.1231765654</v>
      </c>
      <c r="Q439" s="173"/>
      <c r="R439" s="173">
        <f t="shared" si="434"/>
        <v>-6019665.7213433664</v>
      </c>
      <c r="S439" s="173"/>
      <c r="T439" s="173"/>
      <c r="U439" s="173"/>
      <c r="V439" s="159">
        <f>-_xll.DBRW(pFact,$F$6,V$3,V$1,$F$1,$A439,"YTD")</f>
        <v>-4720018.9146316443</v>
      </c>
      <c r="W439" s="159">
        <f>-_xll.DBRW(pFact,$F$6,W$3,W$1,$F$1,$A439,"YTD")</f>
        <v>-4898749.1231765654</v>
      </c>
      <c r="X439" s="159">
        <f>-_xll.DBRW(pFact,$F$6,X$3,X$1,$F$1,$A439,"YTD")</f>
        <v>0</v>
      </c>
      <c r="Y439" s="159">
        <f>-_xll.DBRW(pFact,$F$6,Y$3,Y$1,$F$1,$A439,"YTD")</f>
        <v>0</v>
      </c>
      <c r="Z439" s="159">
        <f>-_xll.DBRW(pFact,$F$6,Z$3,Z$1,$F$1,$A439,"YTD")</f>
        <v>0</v>
      </c>
      <c r="AA439" s="159">
        <f>-_xll.DBRW(pFact,$F$6,AA$3,AA$1,$F$1,$A439,"YTD")</f>
        <v>0</v>
      </c>
      <c r="AB439" s="159">
        <f>-_xll.DBRW(pFact,$F$6,AB$3,AB$1,$F$1,$A439,"YTD")</f>
        <v>0</v>
      </c>
      <c r="AC439" s="159">
        <f>-_xll.DBRW(pFact,$F$6,AC$3,AC$1,$F$1,$A439,"YTD")</f>
        <v>0</v>
      </c>
      <c r="AD439" s="159">
        <f>-_xll.DBRW(pFact,$F$6,AD$3,AD$1,$F$1,$A439,"YTD")</f>
        <v>0</v>
      </c>
      <c r="AE439" s="159">
        <f>-_xll.DBRW(pFact,$F$6,AE$3,AE$1,$F$1,$A439,"YTD")</f>
        <v>0</v>
      </c>
      <c r="AF439" s="159">
        <f>-_xll.DBRW(pFact,$F$6,AF$3,AF$1,$F$1,$A439,"YTD")</f>
        <v>0</v>
      </c>
      <c r="AG439" s="159">
        <f>-_xll.DBRW(pFact,$F$6,AG$3,AG$1,$F$1,$A439,"YTD")</f>
        <v>0</v>
      </c>
      <c r="AH439" s="173"/>
      <c r="AI439" s="173"/>
      <c r="AJ439" s="173"/>
      <c r="AK439" s="173"/>
      <c r="AL439" s="173"/>
      <c r="AM439" s="173"/>
      <c r="AN439" s="173"/>
      <c r="AO439" s="159">
        <f>-_xll.DBRW(pFact,$F$6,AO$3,AO$1,$F$1,$A439,"YTD")</f>
        <v>-6017513.3096803799</v>
      </c>
      <c r="AP439" s="159">
        <f>-_xll.DBRW(pFact,$F$6,AP$3,AP$1,$F$1,$A439,"YTD")</f>
        <v>-6019665.7213433664</v>
      </c>
      <c r="AQ439" s="159">
        <f>-_xll.DBRW(pFact,$F$6,AQ$3,AQ$1,$F$1,$A439,"YTD")</f>
        <v>-5944203.4542187061</v>
      </c>
      <c r="AR439" s="159">
        <f>-_xll.DBRW(pFact,$F$6,AR$3,AR$1,$F$1,$A439,"YTD")</f>
        <v>-5951863.0466814898</v>
      </c>
      <c r="AS439" s="159">
        <f>-_xll.DBRW(pFact,$F$6,AS$3,AS$1,$F$1,$A439,"YTD")</f>
        <v>-5961330.592532035</v>
      </c>
      <c r="AT439" s="159">
        <f>-_xll.DBRW(pFact,$F$6,AT$3,AT$1,$F$1,$A439,"YTD")</f>
        <v>-5985918.2202608511</v>
      </c>
      <c r="AU439" s="159">
        <f>-_xll.DBRW(pFact,$F$6,AU$3,AU$1,$F$1,$A439,"YTD")</f>
        <v>-5979264.4538907073</v>
      </c>
      <c r="AV439" s="159">
        <f>-_xll.DBRW(pFact,$F$6,AV$3,AV$1,$F$1,$A439,"YTD")</f>
        <v>-5929116.2889023591</v>
      </c>
      <c r="AW439" s="159">
        <f>-_xll.DBRW(pFact,$F$6,AW$3,AW$1,$F$1,$A439,"YTD")</f>
        <v>-5943142.0554807745</v>
      </c>
      <c r="AX439" s="159">
        <f>-_xll.DBRW(pFact,$F$6,AX$3,AX$1,$F$1,$A439,"YTD")</f>
        <v>-5968983.439030949</v>
      </c>
      <c r="AY439" s="159">
        <f>-_xll.DBRW(pFact,$F$6,AY$3,AY$1,$F$1,$A439,"YTD")</f>
        <v>-5559317.8795784209</v>
      </c>
      <c r="AZ439" s="159">
        <f>-_xll.DBRW(pFact,$F$6,AZ$3,AZ$1,$F$1,$A439,"YTD")</f>
        <v>-5556342.2955430346</v>
      </c>
      <c r="BA439" s="173"/>
      <c r="BB439" s="119">
        <f t="shared" si="428"/>
        <v>-17981382.485242452</v>
      </c>
      <c r="BC439" s="119">
        <f t="shared" si="429"/>
        <v>-17899111.859474376</v>
      </c>
      <c r="BD439" s="119">
        <f t="shared" si="430"/>
        <v>-17851522.798273839</v>
      </c>
      <c r="BE439" s="119">
        <f t="shared" si="431"/>
        <v>-17084643.614152405</v>
      </c>
      <c r="BF439" s="166">
        <f t="shared" si="432"/>
        <v>-70816660.75714308</v>
      </c>
      <c r="BG439" s="120"/>
      <c r="BH439" s="120"/>
      <c r="BI439" s="120"/>
      <c r="BJ439" s="120"/>
      <c r="BK439" s="120"/>
      <c r="BL439" s="120"/>
      <c r="BM439" s="120"/>
      <c r="BN439" s="120"/>
      <c r="BO439" s="120"/>
      <c r="BP439" s="173"/>
      <c r="BQ439" s="120"/>
      <c r="BR439" s="120"/>
      <c r="BS439" s="120"/>
      <c r="BT439" s="120"/>
      <c r="BU439" s="120"/>
      <c r="BV439" s="173"/>
      <c r="BW439" s="120"/>
      <c r="BX439" s="120"/>
      <c r="BY439" s="120"/>
      <c r="BZ439" s="120"/>
      <c r="CA439" s="120"/>
      <c r="CB439" s="120"/>
      <c r="CC439" s="120"/>
      <c r="CD439" s="120"/>
      <c r="CI439" s="72"/>
    </row>
    <row r="440" spans="1:87" s="68" customFormat="1" outlineLevel="1" x14ac:dyDescent="0.3">
      <c r="A440" s="17" t="s">
        <v>549</v>
      </c>
      <c r="B440" s="23" t="str">
        <f t="shared" si="421"/>
        <v>Wings</v>
      </c>
      <c r="C440"/>
      <c r="D440" s="6"/>
      <c r="E440" s="17">
        <v>433</v>
      </c>
      <c r="F440" s="57" t="s">
        <v>550</v>
      </c>
      <c r="G440" s="173">
        <f>-_xll.DBRW(pFact,$F$6,G$3,G$1,$F$1,$A440,"YTD")</f>
        <v>-47369.306791665251</v>
      </c>
      <c r="H440" s="173">
        <f>-_xll.DBRW(pFact,$F$6,H$3,H$1,$F$1,$A440,"YTD")</f>
        <v>-88326.225748229263</v>
      </c>
      <c r="I440" s="173">
        <f>-_xll.DBRW(pFact,$F$6,I$3,I$1,$F$1,$A440,"YTD")</f>
        <v>-90262.507343550096</v>
      </c>
      <c r="J440" s="173"/>
      <c r="K440" s="157">
        <f>-_xll.DBRW(pFact,$F$6,K$3,K$1,$F$1,$A440,"YTD")</f>
        <v>78158.051593804732</v>
      </c>
      <c r="L440" s="173"/>
      <c r="M440" s="173">
        <f>-_xll.DBRW(pFact,$F$6,M$3,M$1,$F$1,$A440,"YTD")</f>
        <v>48603.515440789794</v>
      </c>
      <c r="N440" s="173"/>
      <c r="O440" s="173"/>
      <c r="P440" s="173">
        <f t="shared" si="433"/>
        <v>78158.051593804732</v>
      </c>
      <c r="Q440" s="173"/>
      <c r="R440" s="173">
        <f t="shared" si="434"/>
        <v>48603.515440789794</v>
      </c>
      <c r="S440" s="173"/>
      <c r="T440" s="173"/>
      <c r="U440" s="173"/>
      <c r="V440" s="159">
        <f>-_xll.DBRW(pFact,$F$6,V$3,V$1,$F$1,$A440,"YTD")</f>
        <v>-90262.507343550096</v>
      </c>
      <c r="W440" s="159">
        <f>-_xll.DBRW(pFact,$F$6,W$3,W$1,$F$1,$A440,"YTD")</f>
        <v>78158.051593804732</v>
      </c>
      <c r="X440" s="159">
        <f>-_xll.DBRW(pFact,$F$6,X$3,X$1,$F$1,$A440,"YTD")</f>
        <v>0</v>
      </c>
      <c r="Y440" s="159">
        <f>-_xll.DBRW(pFact,$F$6,Y$3,Y$1,$F$1,$A440,"YTD")</f>
        <v>0</v>
      </c>
      <c r="Z440" s="159">
        <f>-_xll.DBRW(pFact,$F$6,Z$3,Z$1,$F$1,$A440,"YTD")</f>
        <v>0</v>
      </c>
      <c r="AA440" s="159">
        <f>-_xll.DBRW(pFact,$F$6,AA$3,AA$1,$F$1,$A440,"YTD")</f>
        <v>0</v>
      </c>
      <c r="AB440" s="159">
        <f>-_xll.DBRW(pFact,$F$6,AB$3,AB$1,$F$1,$A440,"YTD")</f>
        <v>0</v>
      </c>
      <c r="AC440" s="159">
        <f>-_xll.DBRW(pFact,$F$6,AC$3,AC$1,$F$1,$A440,"YTD")</f>
        <v>0</v>
      </c>
      <c r="AD440" s="159">
        <f>-_xll.DBRW(pFact,$F$6,AD$3,AD$1,$F$1,$A440,"YTD")</f>
        <v>0</v>
      </c>
      <c r="AE440" s="159">
        <f>-_xll.DBRW(pFact,$F$6,AE$3,AE$1,$F$1,$A440,"YTD")</f>
        <v>0</v>
      </c>
      <c r="AF440" s="159">
        <f>-_xll.DBRW(pFact,$F$6,AF$3,AF$1,$F$1,$A440,"YTD")</f>
        <v>0</v>
      </c>
      <c r="AG440" s="159">
        <f>-_xll.DBRW(pFact,$F$6,AG$3,AG$1,$F$1,$A440,"YTD")</f>
        <v>0</v>
      </c>
      <c r="AH440" s="173"/>
      <c r="AI440" s="173"/>
      <c r="AJ440" s="173"/>
      <c r="AK440" s="173"/>
      <c r="AL440" s="173"/>
      <c r="AM440" s="173"/>
      <c r="AN440" s="173"/>
      <c r="AO440" s="159">
        <f>-_xll.DBRW(pFact,$F$6,AO$3,AO$1,$F$1,$A440,"YTD")</f>
        <v>218203.48242154738</v>
      </c>
      <c r="AP440" s="159">
        <f>-_xll.DBRW(pFact,$F$6,AP$3,AP$1,$F$1,$A440,"YTD")</f>
        <v>48603.515440789794</v>
      </c>
      <c r="AQ440" s="159">
        <f>-_xll.DBRW(pFact,$F$6,AQ$3,AQ$1,$F$1,$A440,"YTD")</f>
        <v>32885.398402827806</v>
      </c>
      <c r="AR440" s="159">
        <f>-_xll.DBRW(pFact,$F$6,AR$3,AR$1,$F$1,$A440,"YTD")</f>
        <v>11498.023247026231</v>
      </c>
      <c r="AS440" s="159">
        <f>-_xll.DBRW(pFact,$F$6,AS$3,AS$1,$F$1,$A440,"YTD")</f>
        <v>41383.315378269719</v>
      </c>
      <c r="AT440" s="159">
        <f>-_xll.DBRW(pFact,$F$6,AT$3,AT$1,$F$1,$A440,"YTD")</f>
        <v>33103.335298874401</v>
      </c>
      <c r="AU440" s="159">
        <f>-_xll.DBRW(pFact,$F$6,AU$3,AU$1,$F$1,$A440,"YTD")</f>
        <v>-28811.052639379919</v>
      </c>
      <c r="AV440" s="159">
        <f>-_xll.DBRW(pFact,$F$6,AV$3,AV$1,$F$1,$A440,"YTD")</f>
        <v>126938.66325023083</v>
      </c>
      <c r="AW440" s="159">
        <f>-_xll.DBRW(pFact,$F$6,AW$3,AW$1,$F$1,$A440,"YTD")</f>
        <v>257578.31736722618</v>
      </c>
      <c r="AX440" s="159">
        <f>-_xll.DBRW(pFact,$F$6,AX$3,AX$1,$F$1,$A440,"YTD")</f>
        <v>285019.04063343431</v>
      </c>
      <c r="AY440" s="159">
        <f>-_xll.DBRW(pFact,$F$6,AY$3,AY$1,$F$1,$A440,"YTD")</f>
        <v>-47369.306791665251</v>
      </c>
      <c r="AZ440" s="159">
        <f>-_xll.DBRW(pFact,$F$6,AZ$3,AZ$1,$F$1,$A440,"YTD")</f>
        <v>-88326.225748229263</v>
      </c>
      <c r="BA440" s="173"/>
      <c r="BB440" s="119">
        <f t="shared" si="428"/>
        <v>299692.39626516495</v>
      </c>
      <c r="BC440" s="119">
        <f t="shared" si="429"/>
        <v>85984.673924170347</v>
      </c>
      <c r="BD440" s="119">
        <f t="shared" si="430"/>
        <v>355705.92797807709</v>
      </c>
      <c r="BE440" s="119">
        <f t="shared" si="431"/>
        <v>149323.5080935398</v>
      </c>
      <c r="BF440" s="166">
        <f t="shared" si="432"/>
        <v>890706.50626095221</v>
      </c>
      <c r="BG440" s="120"/>
      <c r="BH440" s="120"/>
      <c r="BI440" s="120"/>
      <c r="BJ440" s="120"/>
      <c r="BK440" s="120"/>
      <c r="BL440" s="120"/>
      <c r="BM440" s="120"/>
      <c r="BN440" s="120"/>
      <c r="BO440" s="120"/>
      <c r="BP440" s="173"/>
      <c r="BQ440" s="120"/>
      <c r="BR440" s="120"/>
      <c r="BS440" s="120"/>
      <c r="BT440" s="120"/>
      <c r="BU440" s="120"/>
      <c r="BV440" s="173"/>
      <c r="BW440" s="120"/>
      <c r="BX440" s="120"/>
      <c r="BY440" s="120"/>
      <c r="BZ440" s="120"/>
      <c r="CA440" s="120"/>
      <c r="CB440" s="120"/>
      <c r="CC440" s="120"/>
      <c r="CD440" s="120"/>
      <c r="CI440" s="72"/>
    </row>
    <row r="441" spans="1:87" s="68" customFormat="1" outlineLevel="1" x14ac:dyDescent="0.3">
      <c r="A441" s="17" t="s">
        <v>16</v>
      </c>
      <c r="B441" s="23" t="str">
        <f t="shared" si="421"/>
        <v>Wings</v>
      </c>
      <c r="C441"/>
      <c r="D441" s="6"/>
      <c r="E441" s="17">
        <v>434</v>
      </c>
      <c r="F441" s="57" t="s">
        <v>551</v>
      </c>
      <c r="G441" s="173">
        <f>_xll.DBRW(pFact,$F$6,G$3,G$1,$F$1,$A441,"YTD")</f>
        <v>90917.534418435724</v>
      </c>
      <c r="H441" s="173">
        <f>_xll.DBRW(pFact,$F$6,H$3,H$1,$F$1,$A441,"YTD")</f>
        <v>812522.2868617354</v>
      </c>
      <c r="I441" s="173">
        <f>_xll.DBRW(pFact,$F$6,I$3,I$1,$F$1,$A441,"YTD")</f>
        <v>205674.94465775287</v>
      </c>
      <c r="J441" s="173"/>
      <c r="K441" s="157">
        <f>_xll.DBRW(pFact,$F$6,K$3,K$1,$F$1,$A441,"YTD")</f>
        <v>272908.18628630752</v>
      </c>
      <c r="L441" s="173"/>
      <c r="M441" s="173">
        <f>_xll.DBRW(pFact,$F$6,M$3,M$1,$F$1,$A441,"YTD")</f>
        <v>172365.52133392729</v>
      </c>
      <c r="N441" s="173"/>
      <c r="O441" s="173"/>
      <c r="P441" s="173">
        <f t="shared" si="433"/>
        <v>272908.18628630752</v>
      </c>
      <c r="Q441" s="173"/>
      <c r="R441" s="173">
        <f t="shared" si="434"/>
        <v>172365.52133392729</v>
      </c>
      <c r="S441" s="173"/>
      <c r="T441" s="173"/>
      <c r="U441" s="173"/>
      <c r="V441" s="159">
        <f>_xll.DBRW(pFact,$F$6,V$3,V$1,$F$1,$A441,"YTD")</f>
        <v>205674.94465775287</v>
      </c>
      <c r="W441" s="159">
        <f>_xll.DBRW(pFact,$F$6,W$3,W$1,$F$1,$A441,"YTD")</f>
        <v>272908.18628630752</v>
      </c>
      <c r="X441" s="159">
        <f>_xll.DBRW(pFact,$F$6,X$3,X$1,$F$1,$A441,"YTD")</f>
        <v>0</v>
      </c>
      <c r="Y441" s="159">
        <f>_xll.DBRW(pFact,$F$6,Y$3,Y$1,$F$1,$A441,"YTD")</f>
        <v>0</v>
      </c>
      <c r="Z441" s="159">
        <f>_xll.DBRW(pFact,$F$6,Z$3,Z$1,$F$1,$A441,"YTD")</f>
        <v>0</v>
      </c>
      <c r="AA441" s="159">
        <f>_xll.DBRW(pFact,$F$6,AA$3,AA$1,$F$1,$A441,"YTD")</f>
        <v>0</v>
      </c>
      <c r="AB441" s="159">
        <f>_xll.DBRW(pFact,$F$6,AB$3,AB$1,$F$1,$A441,"YTD")</f>
        <v>0</v>
      </c>
      <c r="AC441" s="159">
        <f>_xll.DBRW(pFact,$F$6,AC$3,AC$1,$F$1,$A441,"YTD")</f>
        <v>0</v>
      </c>
      <c r="AD441" s="159">
        <f>_xll.DBRW(pFact,$F$6,AD$3,AD$1,$F$1,$A441,"YTD")</f>
        <v>0</v>
      </c>
      <c r="AE441" s="159">
        <f>_xll.DBRW(pFact,$F$6,AE$3,AE$1,$F$1,$A441,"YTD")</f>
        <v>0</v>
      </c>
      <c r="AF441" s="159">
        <f>_xll.DBRW(pFact,$F$6,AF$3,AF$1,$F$1,$A441,"YTD")</f>
        <v>0</v>
      </c>
      <c r="AG441" s="159">
        <f>_xll.DBRW(pFact,$F$6,AG$3,AG$1,$F$1,$A441,"YTD")</f>
        <v>0</v>
      </c>
      <c r="AH441" s="136"/>
      <c r="AI441" s="137"/>
      <c r="AJ441" s="137"/>
      <c r="AK441" s="137"/>
      <c r="AL441" s="137"/>
      <c r="AM441" s="137"/>
      <c r="AN441" s="136"/>
      <c r="AO441" s="159">
        <f>_xll.DBRW(pFact,$F$6,AO$3,AO$1,$F$1,$A441,"YTD")</f>
        <v>136065.333831211</v>
      </c>
      <c r="AP441" s="159">
        <f>_xll.DBRW(pFact,$F$6,AP$3,AP$1,$F$1,$A441,"YTD")</f>
        <v>172365.52133392729</v>
      </c>
      <c r="AQ441" s="159">
        <f>_xll.DBRW(pFact,$F$6,AQ$3,AQ$1,$F$1,$A441,"YTD")</f>
        <v>241275.09327821573</v>
      </c>
      <c r="AR441" s="159">
        <f>_xll.DBRW(pFact,$F$6,AR$3,AR$1,$F$1,$A441,"YTD")</f>
        <v>218728.83180911548</v>
      </c>
      <c r="AS441" s="159">
        <f>_xll.DBRW(pFact,$F$6,AS$3,AS$1,$F$1,$A441,"YTD")</f>
        <v>235727.48327154905</v>
      </c>
      <c r="AT441" s="159">
        <f>_xll.DBRW(pFact,$F$6,AT$3,AT$1,$F$1,$A441,"YTD")</f>
        <v>222887.04243089311</v>
      </c>
      <c r="AU441" s="159">
        <f>_xll.DBRW(pFact,$F$6,AU$3,AU$1,$F$1,$A441,"YTD")</f>
        <v>367742.92520592525</v>
      </c>
      <c r="AV441" s="159">
        <f>_xll.DBRW(pFact,$F$6,AV$3,AV$1,$F$1,$A441,"YTD")</f>
        <v>463006.67175030726</v>
      </c>
      <c r="AW441" s="159">
        <f>_xll.DBRW(pFact,$F$6,AW$3,AW$1,$F$1,$A441,"YTD")</f>
        <v>252360.70255578309</v>
      </c>
      <c r="AX441" s="159">
        <f>_xll.DBRW(pFact,$F$6,AX$3,AX$1,$F$1,$A441,"YTD")</f>
        <v>178115.89325115434</v>
      </c>
      <c r="AY441" s="159">
        <f>_xll.DBRW(pFact,$F$6,AY$3,AY$1,$F$1,$A441,"YTD")</f>
        <v>90917.534418435724</v>
      </c>
      <c r="AZ441" s="159">
        <f>_xll.DBRW(pFact,$F$6,AZ$3,AZ$1,$F$1,$A441,"YTD")</f>
        <v>812522.2868617354</v>
      </c>
      <c r="BA441" s="173"/>
      <c r="BB441" s="119">
        <f t="shared" si="428"/>
        <v>549705.94844335399</v>
      </c>
      <c r="BC441" s="119">
        <f t="shared" si="429"/>
        <v>677343.35751155764</v>
      </c>
      <c r="BD441" s="119">
        <f t="shared" si="430"/>
        <v>1083110.2995120157</v>
      </c>
      <c r="BE441" s="119">
        <f t="shared" si="431"/>
        <v>1081555.7145313255</v>
      </c>
      <c r="BF441" s="166">
        <f t="shared" si="432"/>
        <v>3391715.3199982531</v>
      </c>
      <c r="BG441" s="120"/>
      <c r="BH441" s="120"/>
      <c r="BI441" s="120"/>
      <c r="BJ441" s="120"/>
      <c r="BK441" s="120"/>
      <c r="BL441" s="120"/>
      <c r="BM441" s="120"/>
      <c r="BN441" s="120"/>
      <c r="BO441" s="120"/>
      <c r="BP441" s="173"/>
      <c r="BQ441" s="120"/>
      <c r="BR441" s="120"/>
      <c r="BS441" s="120"/>
      <c r="BT441" s="120"/>
      <c r="BU441" s="120"/>
      <c r="BV441" s="173"/>
      <c r="BW441" s="120"/>
      <c r="BX441" s="120"/>
      <c r="BY441" s="120"/>
      <c r="BZ441" s="120"/>
      <c r="CA441" s="120"/>
      <c r="CB441" s="120"/>
      <c r="CC441" s="120"/>
      <c r="CD441" s="120"/>
      <c r="CI441" s="72"/>
    </row>
    <row r="442" spans="1:87" s="68" customFormat="1" outlineLevel="1" x14ac:dyDescent="0.3">
      <c r="A442" s="17" t="s">
        <v>552</v>
      </c>
      <c r="B442" s="23" t="str">
        <f t="shared" si="421"/>
        <v>Wings</v>
      </c>
      <c r="C442"/>
      <c r="D442" s="6"/>
      <c r="E442" s="6"/>
      <c r="F442" s="57" t="s">
        <v>553</v>
      </c>
      <c r="G442" s="173">
        <f>_xll.DBRW(pFact,$F$6,G$3,G$1,$F$1,$A442,"YTD")</f>
        <v>0</v>
      </c>
      <c r="H442" s="173">
        <f>_xll.DBRW(pFact,$F$6,H$3,H$1,$F$1,$A442,"YTD")</f>
        <v>0</v>
      </c>
      <c r="I442" s="173">
        <f>_xll.DBRW(pFact,$F$6,I$3,I$1,$F$1,$A442,"YTD")</f>
        <v>0</v>
      </c>
      <c r="J442" s="173"/>
      <c r="K442" s="174">
        <f>_xll.DBRW(pFact,$F$6,K$3,K$1,$F$1,$A442,"YTD")</f>
        <v>0</v>
      </c>
      <c r="L442" s="173"/>
      <c r="M442" s="173">
        <f>_xll.DBRW(pFact,$F$6,M$3,M$1,$F$1,$A442,"YTD")</f>
        <v>0</v>
      </c>
      <c r="N442" s="173"/>
      <c r="O442" s="173"/>
      <c r="P442" s="173">
        <f t="shared" si="433"/>
        <v>0</v>
      </c>
      <c r="Q442" s="173"/>
      <c r="R442" s="173">
        <f t="shared" si="434"/>
        <v>0</v>
      </c>
      <c r="S442" s="173"/>
      <c r="T442" s="173"/>
      <c r="U442" s="173"/>
      <c r="V442" s="175">
        <f>_xll.DBRW(pFact,$F$6,V$3,V$1,$F$1,$A442,"YTD")</f>
        <v>0</v>
      </c>
      <c r="W442" s="175">
        <f>_xll.DBRW(pFact,$F$6,W$3,W$1,$F$1,$A442,"YTD")</f>
        <v>0</v>
      </c>
      <c r="X442" s="175">
        <f>_xll.DBRW(pFact,$F$6,X$3,X$1,$F$1,$A442,"YTD")</f>
        <v>0</v>
      </c>
      <c r="Y442" s="175">
        <f>_xll.DBRW(pFact,$F$6,Y$3,Y$1,$F$1,$A442,"YTD")</f>
        <v>0</v>
      </c>
      <c r="Z442" s="175">
        <f>_xll.DBRW(pFact,$F$6,Z$3,Z$1,$F$1,$A442,"YTD")</f>
        <v>0</v>
      </c>
      <c r="AA442" s="175">
        <f>_xll.DBRW(pFact,$F$6,AA$3,AA$1,$F$1,$A442,"YTD")</f>
        <v>0</v>
      </c>
      <c r="AB442" s="175">
        <f>_xll.DBRW(pFact,$F$6,AB$3,AB$1,$F$1,$A442,"YTD")</f>
        <v>0</v>
      </c>
      <c r="AC442" s="175">
        <f>_xll.DBRW(pFact,$F$6,AC$3,AC$1,$F$1,$A442,"YTD")</f>
        <v>0</v>
      </c>
      <c r="AD442" s="175">
        <f>_xll.DBRW(pFact,$F$6,AD$3,AD$1,$F$1,$A442,"YTD")</f>
        <v>0</v>
      </c>
      <c r="AE442" s="175">
        <f>_xll.DBRW(pFact,$F$6,AE$3,AE$1,$F$1,$A442,"YTD")</f>
        <v>0</v>
      </c>
      <c r="AF442" s="175">
        <f>_xll.DBRW(pFact,$F$6,AF$3,AF$1,$F$1,$A442,"YTD")</f>
        <v>0</v>
      </c>
      <c r="AG442" s="175">
        <f>_xll.DBRW(pFact,$F$6,AG$3,AG$1,$F$1,$A442,"YTD")</f>
        <v>0</v>
      </c>
      <c r="AH442" s="173"/>
      <c r="AI442" s="173"/>
      <c r="AJ442" s="173"/>
      <c r="AK442" s="173"/>
      <c r="AL442" s="173"/>
      <c r="AM442" s="173"/>
      <c r="AN442" s="173"/>
      <c r="AO442" s="175">
        <f>_xll.DBRW(pFact,$F$6,AO$3,AO$1,$F$1,$A442,"YTD")</f>
        <v>0</v>
      </c>
      <c r="AP442" s="175">
        <f>_xll.DBRW(pFact,$F$6,AP$3,AP$1,$F$1,$A442,"YTD")</f>
        <v>0</v>
      </c>
      <c r="AQ442" s="175">
        <f>_xll.DBRW(pFact,$F$6,AQ$3,AQ$1,$F$1,$A442,"YTD")</f>
        <v>0</v>
      </c>
      <c r="AR442" s="175">
        <f>_xll.DBRW(pFact,$F$6,AR$3,AR$1,$F$1,$A442,"YTD")</f>
        <v>0</v>
      </c>
      <c r="AS442" s="175">
        <f>_xll.DBRW(pFact,$F$6,AS$3,AS$1,$F$1,$A442,"YTD")</f>
        <v>0</v>
      </c>
      <c r="AT442" s="175">
        <f>_xll.DBRW(pFact,$F$6,AT$3,AT$1,$F$1,$A442,"YTD")</f>
        <v>0</v>
      </c>
      <c r="AU442" s="175">
        <f>_xll.DBRW(pFact,$F$6,AU$3,AU$1,$F$1,$A442,"YTD")</f>
        <v>0</v>
      </c>
      <c r="AV442" s="175">
        <f>_xll.DBRW(pFact,$F$6,AV$3,AV$1,$F$1,$A442,"YTD")</f>
        <v>0</v>
      </c>
      <c r="AW442" s="175">
        <f>_xll.DBRW(pFact,$F$6,AW$3,AW$1,$F$1,$A442,"YTD")</f>
        <v>0</v>
      </c>
      <c r="AX442" s="175">
        <f>_xll.DBRW(pFact,$F$6,AX$3,AX$1,$F$1,$A442,"YTD")</f>
        <v>0</v>
      </c>
      <c r="AY442" s="175">
        <f>_xll.DBRW(pFact,$F$6,AY$3,AY$1,$F$1,$A442,"YTD")</f>
        <v>0</v>
      </c>
      <c r="AZ442" s="175">
        <f>_xll.DBRW(pFact,$F$6,AZ$3,AZ$1,$F$1,$A442,"YTD")</f>
        <v>0</v>
      </c>
      <c r="BA442" s="173"/>
      <c r="BB442" s="119">
        <f t="shared" si="428"/>
        <v>0</v>
      </c>
      <c r="BC442" s="119">
        <f t="shared" si="429"/>
        <v>0</v>
      </c>
      <c r="BD442" s="119">
        <f t="shared" si="430"/>
        <v>0</v>
      </c>
      <c r="BE442" s="119">
        <f t="shared" si="431"/>
        <v>0</v>
      </c>
      <c r="BF442" s="166">
        <f t="shared" si="432"/>
        <v>0</v>
      </c>
      <c r="BG442" s="120"/>
      <c r="BH442" s="120"/>
      <c r="BI442" s="120"/>
      <c r="BJ442" s="120"/>
      <c r="BK442" s="120"/>
      <c r="BL442" s="120"/>
      <c r="BM442" s="120"/>
      <c r="BN442" s="120"/>
      <c r="BO442" s="120"/>
      <c r="BP442" s="173"/>
      <c r="BQ442" s="120"/>
      <c r="BR442" s="120"/>
      <c r="BS442" s="120"/>
      <c r="BT442" s="120"/>
      <c r="BU442" s="120"/>
      <c r="BV442" s="173"/>
      <c r="BW442" s="120"/>
      <c r="BX442" s="120"/>
      <c r="BY442" s="120"/>
      <c r="BZ442" s="120"/>
      <c r="CA442" s="120"/>
      <c r="CB442" s="120"/>
      <c r="CC442" s="120"/>
      <c r="CD442" s="120"/>
      <c r="CI442" s="72"/>
    </row>
    <row r="443" spans="1:87" ht="15" customHeight="1" x14ac:dyDescent="0.3">
      <c r="A443" s="17" t="s">
        <v>404</v>
      </c>
      <c r="B443" s="17" t="str">
        <f t="shared" si="421"/>
        <v>Wings</v>
      </c>
      <c r="F443" s="19"/>
      <c r="G443" s="12">
        <f>(G435+G438)</f>
        <v>-2643682.1164053408</v>
      </c>
      <c r="H443" s="12">
        <f>(H435+H438)</f>
        <v>-1958210.8398504681</v>
      </c>
      <c r="I443" s="12">
        <f>(I435+I438)</f>
        <v>-1764707.1866728212</v>
      </c>
      <c r="K443" s="90">
        <f>(K435+K438)</f>
        <v>-1726134.0612369529</v>
      </c>
      <c r="L443" s="12"/>
      <c r="M443" s="12">
        <f>(M435+M438)</f>
        <v>-2708888.2705043494</v>
      </c>
      <c r="N443" s="12"/>
      <c r="P443" s="12">
        <f t="shared" si="433"/>
        <v>-1726134.0612369529</v>
      </c>
      <c r="Q443" s="12"/>
      <c r="R443" s="12">
        <f t="shared" si="434"/>
        <v>-2708888.2705043494</v>
      </c>
      <c r="S443" s="12"/>
      <c r="T443" s="7"/>
      <c r="V443" s="12">
        <f t="shared" ref="V443:AG443" si="436">(V435+V438)</f>
        <v>-1764707.1866728212</v>
      </c>
      <c r="W443" s="12">
        <f t="shared" si="436"/>
        <v>-1726134.0612369529</v>
      </c>
      <c r="X443" s="12">
        <f t="shared" si="436"/>
        <v>0</v>
      </c>
      <c r="Y443" s="12">
        <f t="shared" si="436"/>
        <v>0</v>
      </c>
      <c r="Z443" s="12">
        <f t="shared" si="436"/>
        <v>0</v>
      </c>
      <c r="AA443" s="12">
        <f t="shared" si="436"/>
        <v>0</v>
      </c>
      <c r="AB443" s="12">
        <f t="shared" si="436"/>
        <v>0</v>
      </c>
      <c r="AC443" s="12">
        <f t="shared" si="436"/>
        <v>0</v>
      </c>
      <c r="AD443" s="12">
        <f t="shared" si="436"/>
        <v>0</v>
      </c>
      <c r="AE443" s="12">
        <f t="shared" si="436"/>
        <v>0</v>
      </c>
      <c r="AF443" s="12">
        <f t="shared" si="436"/>
        <v>0</v>
      </c>
      <c r="AG443" s="12">
        <f t="shared" si="436"/>
        <v>0</v>
      </c>
      <c r="AI443" s="12"/>
      <c r="AJ443" s="12"/>
      <c r="AK443" s="12"/>
      <c r="AL443" s="12"/>
      <c r="AM443" s="90"/>
      <c r="AO443" s="12">
        <f t="shared" ref="AO443:AZ443" si="437">(AO435+AO438)</f>
        <v>-2555937.0565187624</v>
      </c>
      <c r="AP443" s="12">
        <f t="shared" si="437"/>
        <v>-2708888.2705043494</v>
      </c>
      <c r="AQ443" s="12">
        <f t="shared" si="437"/>
        <v>-2593104.4534376729</v>
      </c>
      <c r="AR443" s="12">
        <f t="shared" si="437"/>
        <v>-2663780.5752742584</v>
      </c>
      <c r="AS443" s="12">
        <f t="shared" si="437"/>
        <v>-2646439.2544717654</v>
      </c>
      <c r="AT443" s="12">
        <f t="shared" si="437"/>
        <v>-2736377.6678681835</v>
      </c>
      <c r="AU443" s="12">
        <f t="shared" si="437"/>
        <v>-2664113.8032952617</v>
      </c>
      <c r="AV443" s="12">
        <f t="shared" si="437"/>
        <v>-2375168.7766964911</v>
      </c>
      <c r="AW443" s="12">
        <f t="shared" si="437"/>
        <v>-2503979.9229212957</v>
      </c>
      <c r="AX443" s="12">
        <f t="shared" si="437"/>
        <v>-2609129.4880917701</v>
      </c>
      <c r="AY443" s="12">
        <f t="shared" si="437"/>
        <v>-2643682.1164053408</v>
      </c>
      <c r="AZ443" s="12">
        <f t="shared" si="437"/>
        <v>-1958210.8398504681</v>
      </c>
      <c r="BB443" s="12">
        <f>(BB435+BB438)</f>
        <v>-7857929.7804607823</v>
      </c>
      <c r="BC443" s="12">
        <f>(BC435+BC438)</f>
        <v>-8046597.4976142086</v>
      </c>
      <c r="BD443" s="12">
        <f>(BD435+BD438)</f>
        <v>-7543262.5029130504</v>
      </c>
      <c r="BE443" s="12">
        <f>(BE435+BE438)</f>
        <v>-7211022.4443475772</v>
      </c>
      <c r="BF443" s="90">
        <f>(BF435+BF438)</f>
        <v>-30658812.22533562</v>
      </c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U443" s="12"/>
      <c r="BV443" s="12"/>
      <c r="BW443" s="12"/>
      <c r="BX443" s="12"/>
      <c r="BY443" s="90"/>
      <c r="CA443" s="12"/>
      <c r="CB443" s="12"/>
      <c r="CC443" s="12"/>
    </row>
    <row r="444" spans="1:87" x14ac:dyDescent="0.3">
      <c r="A444" s="17" t="s">
        <v>404</v>
      </c>
      <c r="B444" s="23" t="str">
        <f t="shared" si="421"/>
        <v>Wings</v>
      </c>
      <c r="C444"/>
      <c r="F444"/>
      <c r="G444" s="115"/>
      <c r="H444" s="115"/>
      <c r="I444" s="115"/>
      <c r="J444" s="115"/>
      <c r="K444" s="170"/>
      <c r="L444" s="115"/>
      <c r="M444" s="115"/>
      <c r="N444" s="115"/>
      <c r="O444" s="115"/>
      <c r="P444" s="115">
        <f t="shared" si="433"/>
        <v>0</v>
      </c>
      <c r="Q444" s="115"/>
      <c r="R444" s="115">
        <f t="shared" si="434"/>
        <v>0</v>
      </c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  <c r="AM444" s="115"/>
      <c r="AN444" s="115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5"/>
      <c r="AY444" s="115"/>
      <c r="AZ444" s="115"/>
      <c r="BA444" s="115"/>
      <c r="BB444" s="115"/>
      <c r="BC444" s="115"/>
      <c r="BD444" s="115"/>
      <c r="BE444" s="115"/>
      <c r="BF444" s="165"/>
      <c r="BG444" s="110"/>
      <c r="BH444" s="110"/>
      <c r="BI444" s="110"/>
      <c r="BJ444" s="110"/>
      <c r="BK444" s="110"/>
      <c r="BL444" s="110"/>
      <c r="BM444" s="110"/>
      <c r="BN444" s="110"/>
      <c r="BO444" s="110"/>
      <c r="BP444" s="115"/>
      <c r="BQ444" s="110"/>
      <c r="BR444" s="110"/>
      <c r="BS444" s="110"/>
      <c r="BT444" s="110"/>
      <c r="BU444" s="110"/>
      <c r="BV444" s="115"/>
      <c r="BW444" s="110"/>
      <c r="BX444" s="110"/>
      <c r="BY444" s="110"/>
      <c r="BZ444" s="110"/>
      <c r="CA444" s="110"/>
      <c r="CB444" s="110"/>
      <c r="CC444" s="110"/>
      <c r="CD444" s="110"/>
      <c r="CI444"/>
    </row>
    <row r="445" spans="1:87" s="18" customFormat="1" x14ac:dyDescent="0.3">
      <c r="A445" s="67" t="s">
        <v>404</v>
      </c>
      <c r="B445" s="204" t="str">
        <f t="shared" si="421"/>
        <v>Wings</v>
      </c>
      <c r="C445" s="35"/>
      <c r="E445" s="6"/>
      <c r="F445" s="55" t="s">
        <v>554</v>
      </c>
      <c r="G445" s="205">
        <f>((G386+G433)+G443)</f>
        <v>18430856.350361075</v>
      </c>
      <c r="H445" s="205">
        <f>((H386+H433)+H443)</f>
        <v>19436739.875828106</v>
      </c>
      <c r="I445" s="205">
        <f>((I386+I433)+I443)</f>
        <v>18861454.397922199</v>
      </c>
      <c r="J445" s="133"/>
      <c r="K445" s="186">
        <f>((K386+K433)+K443)</f>
        <v>19756646.315113295</v>
      </c>
      <c r="L445" s="205"/>
      <c r="M445" s="205">
        <f>((M386+M433)+M443)</f>
        <v>17339096.860414535</v>
      </c>
      <c r="N445" s="205"/>
      <c r="O445" s="133"/>
      <c r="P445" s="205">
        <f t="shared" si="433"/>
        <v>19756646.315113295</v>
      </c>
      <c r="Q445" s="205"/>
      <c r="R445" s="205">
        <f t="shared" si="434"/>
        <v>17339096.860414535</v>
      </c>
      <c r="S445" s="205"/>
      <c r="T445" s="133"/>
      <c r="U445" s="133"/>
      <c r="V445" s="186">
        <f t="shared" ref="V445:AG445" si="438">((V386+V433)+V443)</f>
        <v>18861454.397922199</v>
      </c>
      <c r="W445" s="186">
        <f t="shared" si="438"/>
        <v>19756646.315113295</v>
      </c>
      <c r="X445" s="186">
        <f t="shared" si="438"/>
        <v>0</v>
      </c>
      <c r="Y445" s="186">
        <f t="shared" si="438"/>
        <v>0</v>
      </c>
      <c r="Z445" s="186">
        <f t="shared" si="438"/>
        <v>0</v>
      </c>
      <c r="AA445" s="186">
        <f t="shared" si="438"/>
        <v>0</v>
      </c>
      <c r="AB445" s="186">
        <f t="shared" si="438"/>
        <v>0</v>
      </c>
      <c r="AC445" s="186">
        <f t="shared" si="438"/>
        <v>0</v>
      </c>
      <c r="AD445" s="186">
        <f t="shared" si="438"/>
        <v>0</v>
      </c>
      <c r="AE445" s="186">
        <f t="shared" si="438"/>
        <v>0</v>
      </c>
      <c r="AF445" s="186">
        <f t="shared" si="438"/>
        <v>0</v>
      </c>
      <c r="AG445" s="186">
        <f t="shared" si="438"/>
        <v>0</v>
      </c>
      <c r="AH445" s="133"/>
      <c r="AI445" s="133"/>
      <c r="AJ445" s="133"/>
      <c r="AK445" s="133"/>
      <c r="AL445" s="133"/>
      <c r="AM445" s="133"/>
      <c r="AN445" s="133"/>
      <c r="AO445" s="186">
        <f t="shared" ref="AO445:AZ445" si="439">((AO386+AO433)+AO443)</f>
        <v>16786703.813419722</v>
      </c>
      <c r="AP445" s="186">
        <f t="shared" si="439"/>
        <v>17339096.860414535</v>
      </c>
      <c r="AQ445" s="186">
        <f t="shared" si="439"/>
        <v>17852607.02907224</v>
      </c>
      <c r="AR445" s="186">
        <f t="shared" si="439"/>
        <v>18422658.158267938</v>
      </c>
      <c r="AS445" s="186">
        <f t="shared" si="439"/>
        <v>18752930.99483335</v>
      </c>
      <c r="AT445" s="186">
        <f t="shared" si="439"/>
        <v>18924336.738930952</v>
      </c>
      <c r="AU445" s="186">
        <f t="shared" si="439"/>
        <v>20793442.478428029</v>
      </c>
      <c r="AV445" s="186">
        <f t="shared" si="439"/>
        <v>19884825.63616633</v>
      </c>
      <c r="AW445" s="186">
        <f t="shared" si="439"/>
        <v>19691650.383648623</v>
      </c>
      <c r="AX445" s="186">
        <f t="shared" si="439"/>
        <v>18703725.027563985</v>
      </c>
      <c r="AY445" s="186">
        <f t="shared" si="439"/>
        <v>18430856.350361075</v>
      </c>
      <c r="AZ445" s="186">
        <f t="shared" si="439"/>
        <v>19436739.875828106</v>
      </c>
      <c r="BA445" s="133"/>
      <c r="BB445" s="186">
        <f>((BB386+BB433)+BB443)</f>
        <v>51978407.702906497</v>
      </c>
      <c r="BC445" s="186">
        <f>((BC386+BC433)+BC443)</f>
        <v>56099925.892032236</v>
      </c>
      <c r="BD445" s="186">
        <f>((BD386+BD433)+BD443)</f>
        <v>60369918.498242982</v>
      </c>
      <c r="BE445" s="186">
        <f>((BE386+BE433)+BE443)</f>
        <v>56571321.25375317</v>
      </c>
      <c r="BF445" s="186">
        <f>((BF386+BF433)+BF443)</f>
        <v>225019573.34693488</v>
      </c>
      <c r="BG445" s="128"/>
      <c r="BH445" s="128"/>
      <c r="BI445" s="128"/>
      <c r="BJ445" s="128"/>
      <c r="BK445" s="128"/>
      <c r="BL445" s="128"/>
      <c r="BM445" s="128"/>
      <c r="BN445" s="128"/>
      <c r="BO445" s="128"/>
      <c r="BP445" s="133"/>
      <c r="BQ445" s="128"/>
      <c r="BR445" s="128"/>
      <c r="BS445" s="128"/>
      <c r="BT445" s="128"/>
      <c r="BU445" s="128"/>
      <c r="BV445" s="133"/>
      <c r="BW445" s="128"/>
      <c r="BX445" s="128"/>
      <c r="BY445" s="128"/>
      <c r="BZ445" s="128"/>
      <c r="CA445" s="128"/>
      <c r="CB445" s="128"/>
      <c r="CC445" s="128"/>
      <c r="CD445" s="128"/>
      <c r="CI445" s="35"/>
    </row>
    <row r="446" spans="1:87" x14ac:dyDescent="0.3">
      <c r="A446"/>
      <c r="B446" s="6" t="str">
        <f t="shared" si="421"/>
        <v>Wings</v>
      </c>
      <c r="C446"/>
      <c r="F446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  <c r="AM446" s="115"/>
      <c r="AN446" s="115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5"/>
      <c r="AY446" s="115"/>
      <c r="AZ446" s="115"/>
      <c r="BA446" s="115"/>
      <c r="BB446" s="115"/>
      <c r="BC446" s="115"/>
      <c r="BD446" s="115"/>
      <c r="BE446" s="115"/>
      <c r="BF446" s="110"/>
      <c r="BG446" s="110"/>
      <c r="BH446" s="110"/>
      <c r="BI446" s="110"/>
      <c r="BJ446" s="110"/>
      <c r="BK446" s="110"/>
      <c r="BL446" s="110"/>
      <c r="BM446" s="110"/>
      <c r="BN446" s="110"/>
      <c r="BO446" s="110"/>
      <c r="BP446" s="115"/>
      <c r="BQ446" s="110"/>
      <c r="BR446" s="110"/>
      <c r="BS446" s="110"/>
      <c r="BT446" s="110"/>
      <c r="BU446" s="110"/>
      <c r="BV446" s="115"/>
      <c r="BW446" s="110"/>
      <c r="BX446" s="110"/>
      <c r="BY446" s="110"/>
      <c r="BZ446" s="110"/>
      <c r="CA446" s="110"/>
      <c r="CB446" s="110"/>
      <c r="CC446" s="110"/>
      <c r="CD446" s="110"/>
      <c r="CI446"/>
    </row>
    <row r="447" spans="1:87" x14ac:dyDescent="0.3">
      <c r="A447"/>
      <c r="B447" s="6" t="str">
        <f t="shared" si="421"/>
        <v>Wings</v>
      </c>
      <c r="C447"/>
      <c r="F447" t="s">
        <v>555</v>
      </c>
      <c r="G447" s="115">
        <f>(G342-G445)</f>
        <v>-67191.646386761218</v>
      </c>
      <c r="H447" s="115">
        <f>(H342-H445)</f>
        <v>438402.72132170573</v>
      </c>
      <c r="I447" s="115">
        <f>(I342-I445)</f>
        <v>187469.06867099181</v>
      </c>
      <c r="J447" s="115"/>
      <c r="K447" s="115">
        <f>(K342-K445)</f>
        <v>156428.82166622952</v>
      </c>
      <c r="L447" s="115"/>
      <c r="M447" s="115">
        <f>(M342-M445)</f>
        <v>94893.534836195409</v>
      </c>
      <c r="N447" s="115"/>
      <c r="O447" s="115"/>
      <c r="P447" s="115"/>
      <c r="Q447" s="115"/>
      <c r="R447" s="115"/>
      <c r="S447" s="115"/>
      <c r="T447" s="115"/>
      <c r="U447" s="115"/>
      <c r="V447" s="115">
        <f t="shared" ref="V447:AG447" si="440">(V342-V445)</f>
        <v>187469.06867099181</v>
      </c>
      <c r="W447" s="115">
        <f t="shared" si="440"/>
        <v>156428.82166622952</v>
      </c>
      <c r="X447" s="115">
        <f t="shared" si="440"/>
        <v>0</v>
      </c>
      <c r="Y447" s="115">
        <f t="shared" si="440"/>
        <v>0</v>
      </c>
      <c r="Z447" s="115">
        <f t="shared" si="440"/>
        <v>0</v>
      </c>
      <c r="AA447" s="115">
        <f t="shared" si="440"/>
        <v>0</v>
      </c>
      <c r="AB447" s="115">
        <f t="shared" si="440"/>
        <v>0</v>
      </c>
      <c r="AC447" s="115">
        <f t="shared" si="440"/>
        <v>0</v>
      </c>
      <c r="AD447" s="115">
        <f t="shared" si="440"/>
        <v>0</v>
      </c>
      <c r="AE447" s="115">
        <f t="shared" si="440"/>
        <v>0</v>
      </c>
      <c r="AF447" s="115">
        <f t="shared" si="440"/>
        <v>0</v>
      </c>
      <c r="AG447" s="115">
        <f t="shared" si="440"/>
        <v>0</v>
      </c>
      <c r="AH447" s="115"/>
      <c r="AI447" s="115"/>
      <c r="AJ447" s="115"/>
      <c r="AK447" s="115"/>
      <c r="AL447" s="115"/>
      <c r="AM447" s="115"/>
      <c r="AN447" s="115"/>
      <c r="AO447" s="115">
        <f t="shared" ref="AO447:AZ447" si="441">(AO342-AO445)</f>
        <v>-107136.73521959037</v>
      </c>
      <c r="AP447" s="115">
        <f t="shared" si="441"/>
        <v>94893.534836195409</v>
      </c>
      <c r="AQ447" s="115">
        <f t="shared" si="441"/>
        <v>57942.847102791071</v>
      </c>
      <c r="AR447" s="115">
        <f t="shared" si="441"/>
        <v>248672.85369472206</v>
      </c>
      <c r="AS447" s="115">
        <f t="shared" si="441"/>
        <v>-15749.282803054899</v>
      </c>
      <c r="AT447" s="115">
        <f t="shared" si="441"/>
        <v>165836.34042836726</v>
      </c>
      <c r="AU447" s="115">
        <f t="shared" si="441"/>
        <v>167361.01127016544</v>
      </c>
      <c r="AV447" s="115">
        <f t="shared" si="441"/>
        <v>-60636.225465234369</v>
      </c>
      <c r="AW447" s="115">
        <f t="shared" si="441"/>
        <v>115879.69108360633</v>
      </c>
      <c r="AX447" s="115">
        <f t="shared" si="441"/>
        <v>166014.70330833644</v>
      </c>
      <c r="AY447" s="115">
        <f t="shared" si="441"/>
        <v>-67191.646386761218</v>
      </c>
      <c r="AZ447" s="115">
        <f t="shared" si="441"/>
        <v>438402.72132170573</v>
      </c>
      <c r="BA447" s="115"/>
      <c r="BB447" s="115">
        <f>(BB342-BB445)</f>
        <v>45699.646719396114</v>
      </c>
      <c r="BC447" s="115">
        <f>(BC342-BC445)</f>
        <v>398759.91132003069</v>
      </c>
      <c r="BD447" s="115">
        <f>(BD342-BD445)</f>
        <v>222604.47688853741</v>
      </c>
      <c r="BE447" s="115">
        <f>(BE342-BE445)</f>
        <v>537225.7782432735</v>
      </c>
      <c r="BF447" s="115">
        <f>(BF342-BF445)</f>
        <v>1204289.8131712377</v>
      </c>
      <c r="BG447" s="110"/>
      <c r="BH447" s="110"/>
      <c r="BI447" s="110"/>
      <c r="BJ447" s="110"/>
      <c r="BK447" s="110"/>
      <c r="BL447" s="110"/>
      <c r="BM447" s="110"/>
      <c r="BN447" s="110"/>
      <c r="BO447" s="110"/>
      <c r="BP447" s="115"/>
      <c r="BQ447" s="110"/>
      <c r="BR447" s="110"/>
      <c r="BS447" s="110"/>
      <c r="BT447" s="110"/>
      <c r="BU447" s="110"/>
      <c r="BV447" s="115"/>
      <c r="BW447" s="110"/>
      <c r="BX447" s="110"/>
      <c r="BY447" s="110"/>
      <c r="BZ447" s="110"/>
      <c r="CA447" s="110"/>
      <c r="CB447" s="110"/>
      <c r="CC447" s="110"/>
      <c r="CD447" s="110"/>
      <c r="CI447"/>
    </row>
    <row r="448" spans="1:87" x14ac:dyDescent="0.3">
      <c r="F448" s="6" t="str">
        <f>_xll.DBRW("Test:MA_Parameters","Reporting Period","Value")</f>
        <v>202304</v>
      </c>
      <c r="AH448" s="6"/>
      <c r="AN448" s="6"/>
      <c r="AW448"/>
      <c r="BA448" s="6"/>
      <c r="BC448"/>
      <c r="BG448" s="6"/>
      <c r="BP448"/>
      <c r="BT448" s="6"/>
      <c r="BV448"/>
      <c r="CC448" s="6">
        <f>80*450*15</f>
        <v>540000</v>
      </c>
      <c r="CI448"/>
    </row>
    <row r="449" spans="34:87" x14ac:dyDescent="0.3">
      <c r="AH449" s="6"/>
      <c r="AN449" s="6"/>
      <c r="AW449"/>
      <c r="BA449" s="6"/>
      <c r="BC449"/>
      <c r="BG449" s="6"/>
      <c r="BP449"/>
      <c r="BT449" s="6"/>
      <c r="BV449"/>
      <c r="CI449"/>
    </row>
    <row r="450" spans="34:87" x14ac:dyDescent="0.3">
      <c r="AH450" s="6"/>
      <c r="AN450" s="6"/>
      <c r="AW450"/>
      <c r="BA450" s="6"/>
      <c r="BC450"/>
      <c r="BG450" s="6"/>
      <c r="BP450"/>
      <c r="BT450" s="6"/>
      <c r="BV450"/>
      <c r="CI450"/>
    </row>
    <row r="451" spans="34:87" x14ac:dyDescent="0.3">
      <c r="AH451" s="6"/>
      <c r="AN451" s="6"/>
      <c r="AW451"/>
      <c r="BA451" s="6"/>
      <c r="BC451"/>
      <c r="BG451" s="6"/>
      <c r="BP451"/>
      <c r="BT451" s="6"/>
      <c r="BV451"/>
      <c r="CI451"/>
    </row>
    <row r="452" spans="34:87" x14ac:dyDescent="0.3">
      <c r="AH452" s="6"/>
      <c r="AN452" s="6"/>
      <c r="AW452"/>
      <c r="BA452" s="6"/>
      <c r="BC452"/>
      <c r="BG452" s="6"/>
      <c r="BP452"/>
      <c r="BT452" s="6"/>
      <c r="BV452"/>
      <c r="CI452"/>
    </row>
    <row r="453" spans="34:87" x14ac:dyDescent="0.3">
      <c r="AH453" s="6"/>
      <c r="AN453" s="6"/>
      <c r="AU453"/>
      <c r="BG453" s="6"/>
      <c r="BN453"/>
      <c r="CG453"/>
    </row>
    <row r="454" spans="34:87" x14ac:dyDescent="0.3">
      <c r="AI454"/>
      <c r="AJ454"/>
      <c r="AK454"/>
      <c r="AL454"/>
      <c r="AM454"/>
      <c r="AT454"/>
      <c r="BA454" s="6"/>
      <c r="BM454"/>
      <c r="BT454" s="6"/>
      <c r="BZ454"/>
    </row>
    <row r="455" spans="34:87" x14ac:dyDescent="0.3">
      <c r="AI455"/>
      <c r="AJ455"/>
      <c r="AK455"/>
      <c r="AL455"/>
      <c r="AM455"/>
      <c r="AT455"/>
      <c r="BA455" s="6"/>
      <c r="BM455"/>
      <c r="BT455" s="6"/>
      <c r="BZ455"/>
    </row>
  </sheetData>
  <conditionalFormatting sqref="S153">
    <cfRule type="cellIs" dxfId="27" priority="25" operator="lessThan">
      <formula>0</formula>
    </cfRule>
    <cfRule type="cellIs" dxfId="26" priority="26" operator="greaterThan">
      <formula>0</formula>
    </cfRule>
  </conditionalFormatting>
  <conditionalFormatting sqref="S161">
    <cfRule type="cellIs" dxfId="25" priority="17" operator="lessThan">
      <formula>0</formula>
    </cfRule>
    <cfRule type="cellIs" dxfId="24" priority="18" operator="greaterThan">
      <formula>0</formula>
    </cfRule>
  </conditionalFormatting>
  <conditionalFormatting sqref="S168">
    <cfRule type="cellIs" dxfId="23" priority="19" operator="lessThan">
      <formula>0</formula>
    </cfRule>
    <cfRule type="cellIs" dxfId="22" priority="20" operator="greaterThan">
      <formula>0</formula>
    </cfRule>
  </conditionalFormatting>
  <conditionalFormatting sqref="S185"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S12:T183">
    <cfRule type="cellIs" dxfId="19" priority="29" operator="lessThan">
      <formula>0</formula>
    </cfRule>
    <cfRule type="cellIs" dxfId="18" priority="30" operator="greaterThan">
      <formula>0</formula>
    </cfRule>
  </conditionalFormatting>
  <conditionalFormatting sqref="S107:T109 S128:T129">
    <cfRule type="cellIs" dxfId="17" priority="27" operator="greaterThan">
      <formula>0</formula>
    </cfRule>
    <cfRule type="cellIs" dxfId="16" priority="28" operator="lessThan">
      <formula>0</formula>
    </cfRule>
  </conditionalFormatting>
  <conditionalFormatting sqref="S148:T152">
    <cfRule type="cellIs" dxfId="15" priority="23" operator="greaterThan">
      <formula>0</formula>
    </cfRule>
    <cfRule type="cellIs" dxfId="14" priority="24" operator="lessThan">
      <formula>0</formula>
    </cfRule>
  </conditionalFormatting>
  <conditionalFormatting sqref="S164:T171 S160:T162 S182:T193 S154:T155 S158:T158 S174:T175 S177:T180 T194">
    <cfRule type="cellIs" dxfId="13" priority="21" operator="greaterThan">
      <formula>0</formula>
    </cfRule>
    <cfRule type="cellIs" dxfId="12" priority="22" operator="lessThan">
      <formula>0</formula>
    </cfRule>
  </conditionalFormatting>
  <conditionalFormatting sqref="S234:T238 S245:T246 S258:T258 S263:T263 S266:T267 S287:T288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S242:T243">
    <cfRule type="cellIs" dxfId="9" priority="13" operator="greaterThan">
      <formula>0</formula>
    </cfRule>
    <cfRule type="cellIs" dxfId="8" priority="14" operator="lessThan">
      <formula>0</formula>
    </cfRule>
  </conditionalFormatting>
  <conditionalFormatting sqref="T29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T3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T43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T44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A21B622690448A652F5A6BF5A418F" ma:contentTypeVersion="6" ma:contentTypeDescription="Create a new document." ma:contentTypeScope="" ma:versionID="29d3cc2d498a0c2b81f732f96fdf3e4d">
  <xsd:schema xmlns:xsd="http://www.w3.org/2001/XMLSchema" xmlns:xs="http://www.w3.org/2001/XMLSchema" xmlns:p="http://schemas.microsoft.com/office/2006/metadata/properties" xmlns:ns3="dd0dd686-040d-48a2-acda-cc580c3fea0c" targetNamespace="http://schemas.microsoft.com/office/2006/metadata/properties" ma:root="true" ma:fieldsID="dbec8cbd78b0aa9cf44a3827372b7542" ns3:_="">
    <xsd:import namespace="dd0dd686-040d-48a2-acda-cc580c3fe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dd686-040d-48a2-acda-cc580c3fe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W I s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X m 6 b o 7 2 e j D u D b 6 U D / Y A Q A A A P / / A w B Q S w M E F A A C A A g A A A A h A C L E X W q j A Q A A x Q o A A B M A A A B G b 3 J t d W x h c y 9 T Z W N 0 a W 9 u M S 5 t 7 J X B a o N A F E X 3 Q v 5 B 7 C a B E G i X L S 6 M N m k o a a U m U I h h G M e X R F D H z o y l p f T f O 8 Y m m k Y N p B s p d S P 6 7 s i 5 Z / H k Q E R A Y 9 X J 7 5 c 3 i s I 3 m I G v v j C 0 e l N 1 N Q T R U V R 5 O T R l B O Q b g x D g f G B h g T 3 M o T s K Q h i Y N B Y Q C 9 7 V z G v X E f A K y K K E u w m w F W U R j g m 4 0 T o S K i a E p j L o + h 4 y x t O B f P Y 9 r d d X F y Y D L O A B v w Z r n M H Y j M r T I g C u C 5 b C s t f P Q d A O L S f 6 W D h k A x H W N a 0 / E R D p 2 n a u L T 8 X G e K y o w R x + e B B R Z q K J B U Z C D J y s N Z W r k R t U H C c r 1 F y H C w U C Q 8 x W K G p s R u h u w A w I 5 v 3 d n p q 5 K 2 T V X + o y l h 9 u t B 2 0 f B N t X v V 0 / 7 t N d g r M h Y k o u 2 q v h l P 6 8 m C z U q y R N V 6 k q M p T p I g X r d 9 O x 2 Q n l 5 O R b x 5 N x W 5 Q s 9 s i J 5 u R 9 l o 9 H y m F l + O X N n Z t Y b b 9 S e H n I b n G P g B U 9 e 8 H K t q X J 4 X T R / n M 3 s + a 0 P N M k l d x 3 2 m q u B + e N R O d r Y N 8 x 6 N b T S R 7 C z G Y V v q V q O d 6 F 9 x q E F I R b r 8 N 2 k A + c X f 5 K + I + g I A A P / / A w B Q S w E C L Q A U A A Y A C A A A A C E A K t 2 q Q N I A A A A 3 A Q A A E w A A A A A A A A A A A A A A A A A A A A A A W 0 N v b n R l b n R f V H l w Z X N d L n h t b F B L A Q I t A B Q A A g A I A A A A I Q A B B Y i z r A A A A P c A A A A S A A A A A A A A A A A A A A A A A A s D A A B D b 2 5 m a W c v U G F j a 2 F n Z S 5 4 b W x Q S w E C L Q A U A A I A C A A A A C E A I s R d a q M B A A D F C g A A E w A A A A A A A A A A A A A A A A D n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E A A A A A A A D y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y X 2 Z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z k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J U M T A 6 N D U 6 M D A u N T g 2 M D c 2 O F o i L z 4 8 R W 5 0 c n k g V H l w Z T 0 i R m l s b E N v b H V t b l R 5 c G V z I i B W Y W x 1 Z T 0 i c 0 J n W U d C U V U 9 I i 8 + P E V u d H J 5 I F R 5 c G U 9 I k Z p b G x D b 2 x 1 b W 5 O Y W 1 l c y I g V m F s d W U 9 I n N b J n F 1 b 3 Q 7 S U Q m c X V v d D s s J n F 1 b 3 Q 7 R n J v b S B G W C Z x d W 9 0 O y w m c X V v d D t U b y B G W C Z x d W 9 0 O y w m c X V v d D t t b 2 5 0 a C Z x d W 9 0 O y w m c X V v d D t S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J l O G E 2 M W I t O T c 1 Y i 0 0 Z j Y 1 L W J j Y j k t N T k 2 Y j M 1 N j h j Y 2 J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y X 2 Z 4 L 0 F 1 d G 9 S Z W 1 v d m V k Q 2 9 s d W 1 u c z E u e 0 l E L D B 9 J n F 1 b 3 Q 7 L C Z x d W 9 0 O 1 N l Y 3 R p b 2 4 x L 3 F y X 2 Z 4 L 0 F 1 d G 9 S Z W 1 v d m V k Q 2 9 s d W 1 u c z E u e 0 Z y b 2 0 g R l g s M X 0 m c X V v d D s s J n F 1 b 3 Q 7 U 2 V j d G l v b j E v c X J f Z n g v Q X V 0 b 1 J l b W 9 2 Z W R D b 2 x 1 b W 5 z M S 5 7 V G 8 g R l g s M n 0 m c X V v d D s s J n F 1 b 3 Q 7 U 2 V j d G l v b j E v c X J f Z n g v Q X V 0 b 1 J l b W 9 2 Z W R D b 2 x 1 b W 5 z M S 5 7 b W 9 u d G g s M 3 0 m c X V v d D s s J n F 1 b 3 Q 7 U 2 V j d G l v b j E v c X J f Z n g v Q X V 0 b 1 J l b W 9 2 Z W R D b 2 x 1 b W 5 z M S 5 7 U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J f Z n g v Q X V 0 b 1 J l b W 9 2 Z W R D b 2 x 1 b W 5 z M S 5 7 S U Q s M H 0 m c X V v d D s s J n F 1 b 3 Q 7 U 2 V j d G l v b j E v c X J f Z n g v Q X V 0 b 1 J l b W 9 2 Z W R D b 2 x 1 b W 5 z M S 5 7 R n J v b S B G W C w x f S Z x d W 9 0 O y w m c X V v d D t T Z W N 0 a W 9 u M S 9 x c l 9 m e C 9 B d X R v U m V t b 3 Z l Z E N v b H V t b n M x L n t U b y B G W C w y f S Z x d W 9 0 O y w m c X V v d D t T Z W N 0 a W 9 u M S 9 x c l 9 m e C 9 B d X R v U m V t b 3 Z l Z E N v b H V t b n M x L n t t b 2 5 0 a C w z f S Z x d W 9 0 O y w m c X V v d D t T Z W N 0 a W 9 u M S 9 x c l 9 m e C 9 B d X R v U m V t b 3 Z l Z E N v b H V t b n M x L n t S M i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X J f b 3 V 0 c H V 0 X 0 F H T V 9 B Y 2 N v d W 5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M z k y M T g w W i I v P j x F b n R y e S B U e X B l P S J G a W x s Q 2 9 s d W 1 u V H l w Z X M i I F Z h b H V l P S J z Q m d Z R 0 J n W U c i L z 4 8 R W 5 0 c n k g V H l w Z T 0 i R m l s b E N v b H V t b k 5 h b W V z I i B W Y W x 1 Z T 0 i c 1 s m c X V v d D t L Z X k m c X V v d D s s J n F 1 b 3 Q 7 R W 5 0 a X R 5 J n F 1 b 3 Q 7 L C Z x d W 9 0 O 0 N v Z G U m c X V v d D s s J n F 1 b 3 Q 7 Q W N j b 3 V u d C B u Y W 1 l J n F 1 b 3 Q 7 L C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M T M y Z m I 3 L T M w N m Y t N D c w M C 0 4 N G I w L T I 2 Y T Y 4 M T Y 4 O T J j Y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l 9 v d X R w d X R f Q U d N X 0 F j Y 2 9 1 b n Q v Q X V 0 b 1 J l b W 9 2 Z W R D b 2 x 1 b W 5 z M S 5 7 S 2 V 5 L D B 9 J n F 1 b 3 Q 7 L C Z x d W 9 0 O 1 N l Y 3 R p b 2 4 x L 3 F y X 2 9 1 d H B 1 d F 9 B R 0 1 f Q W N j b 3 V u d C 9 B d X R v U m V t b 3 Z l Z E N v b H V t b n M x L n t F b n R p d H k s M X 0 m c X V v d D s s J n F 1 b 3 Q 7 U 2 V j d G l v b j E v c X J f b 3 V 0 c H V 0 X 0 F H T V 9 B Y 2 N v d W 5 0 L 0 F 1 d G 9 S Z W 1 v d m V k Q 2 9 s d W 1 u c z E u e 0 N v Z G U s M n 0 m c X V v d D s s J n F 1 b 3 Q 7 U 2 V j d G l v b j E v c X J f b 3 V 0 c H V 0 X 0 F H T V 9 B Y 2 N v d W 5 0 L 0 F 1 d G 9 S Z W 1 v d m V k Q 2 9 s d W 1 u c z E u e 0 F j Y 2 9 1 b n Q g b m F t Z S w z f S Z x d W 9 0 O y w m c X V v d D t T Z W N 0 a W 9 u M S 9 x c l 9 v d X R w d X R f Q U d N X 0 F j Y 2 9 1 b n Q v Q X V 0 b 1 J l b W 9 2 Z W R D b 2 x 1 b W 5 z M S 5 7 V E 0 x X 0 F j Y 2 9 1 b n Q s N H 0 m c X V v d D s s J n F 1 b 3 Q 7 U 2 V j d G l v b j E v c X J f b 3 V 0 c H V 0 X 0 F H T V 9 B Y 2 N v d W 5 0 L 0 F 1 d G 9 S Z W 1 v d m V k Q 2 9 s d W 1 u c z E u e 1 R N M V 9 B Y 2 N v d W 5 0 X 2 R l c 2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J f b 3 V 0 c H V 0 X 0 F H T V 9 B Y 2 N v d W 5 0 L 0 F 1 d G 9 S Z W 1 v d m V k Q 2 9 s d W 1 u c z E u e 0 t l e S w w f S Z x d W 9 0 O y w m c X V v d D t T Z W N 0 a W 9 u M S 9 x c l 9 v d X R w d X R f Q U d N X 0 F j Y 2 9 1 b n Q v Q X V 0 b 1 J l b W 9 2 Z W R D b 2 x 1 b W 5 z M S 5 7 R W 5 0 a X R 5 L D F 9 J n F 1 b 3 Q 7 L C Z x d W 9 0 O 1 N l Y 3 R p b 2 4 x L 3 F y X 2 9 1 d H B 1 d F 9 B R 0 1 f Q W N j b 3 V u d C 9 B d X R v U m V t b 3 Z l Z E N v b H V t b n M x L n t D b 2 R l L D J 9 J n F 1 b 3 Q 7 L C Z x d W 9 0 O 1 N l Y 3 R p b 2 4 x L 3 F y X 2 9 1 d H B 1 d F 9 B R 0 1 f Q W N j b 3 V u d C 9 B d X R v U m V t b 3 Z l Z E N v b H V t b n M x L n t B Y 2 N v d W 5 0 I G 5 h b W U s M 3 0 m c X V v d D s s J n F 1 b 3 Q 7 U 2 V j d G l v b j E v c X J f b 3 V 0 c H V 0 X 0 F H T V 9 B Y 2 N v d W 5 0 L 0 F 1 d G 9 S Z W 1 v d m V k Q 2 9 s d W 1 u c z E u e 1 R N M V 9 B Y 2 N v d W 5 0 L D R 9 J n F 1 b 3 Q 7 L C Z x d W 9 0 O 1 N l Y 3 R p b 2 4 x L 3 F y X 2 9 1 d H B 1 d F 9 B R 0 1 f Q W N j b 3 V u d C 9 B d X R v U m V t b 3 Z l Z E N v b H V t b n M x L n t U T T F f Q W N j b 3 V u d F 9 k Z X N j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Y l 9 y Z W Z f T U F f Q W N j b 3 V u d F 9 I a W V h c m N o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1 Q x N T o x O T o y M C 4 4 M D I w N T Y 3 W i I v P j x F b n R y e S B U e X B l P S J G a W x s Q 2 9 s d W 1 u V H l w Z X M i I F Z h b H V l P S J z Q m d Z P S I v P j x F b n R y e S B U e X B l P S J G a W x s Q 2 9 s d W 1 u T m F t Z X M i I F Z h b H V l P S J z W y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l 9 y Z W Z f T U F f Q W N j b 3 V u d F 9 I a W V h c m N o e S 9 B d X R v U m V t b 3 Z l Z E N v b H V t b n M x L n t U T T F f Q W N j b 3 V u d C w w f S Z x d W 9 0 O y w m c X V v d D t T Z W N 0 a W 9 u M S 9 0 Y l 9 y Z W Z f T U F f Q W N j b 3 V u d F 9 I a W V h c m N o e S 9 B d X R v U m V t b 3 Z l Z E N v b H V t b n M x L n t U T T F f Q W N j b 3 V u d F 9 k Z X N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i X 3 J l Z l 9 N Q V 9 B Y 2 N v d W 5 0 X 0 h p Z W F y Y 2 h 5 L 0 F 1 d G 9 S Z W 1 v d m V k Q 2 9 s d W 1 u c z E u e 1 R N M V 9 B Y 2 N v d W 5 0 L D B 9 J n F 1 b 3 Q 7 L C Z x d W 9 0 O 1 N l Y 3 R p b 2 4 x L 3 R i X 3 J l Z l 9 N Q V 9 B Y 2 N v d W 5 0 X 0 h p Z W F y Y 2 h 5 L 0 F 1 d G 9 S Z W 1 v d m V k Q 2 9 s d W 1 u c z E u e 1 R N M V 9 B Y 2 N v d W 5 0 X 2 R l c 2 M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i X 3 J l Z l 9 N Q V 9 B Y 2 N v d W 5 0 X 0 h p Z W F y Y 2 h 5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E w V D E x O j M x O j E y L j Y y O T E x N j J a I i 8 + P E V u d H J 5 I F R 5 c G U 9 I k Z p b G x D b 2 x 1 b W 5 U e X B l c y I g V m F s d W U 9 I n N C Z 1 l H Q m d Z R 0 J n W U d C Z 1 l D I i 8 + P E V u d H J 5 I F R 5 c G U 9 I k Z p b G x D b 2 x 1 b W 5 O Y W 1 l c y I g V m F s d W U 9 I n N b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1 M m V m M W Q w L W I 5 O G U t N D B i Y S 1 i N 2 J i L W U w Y W Z k M z M y N W Q 3 M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J f c m V m X 0 1 B X 0 R l c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2 M z k 0 N T U z W i I v P j x F b n R y e S B U e X B l P S J G a W x s Q 2 9 s d W 1 u V H l w Z X M i I F Z h b H V l P S J z Q W d Z R 0 J n W T 0 i L z 4 8 R W 5 0 c n k g V H l w Z T 0 i R m l s b E N v b H V t b k 5 h b W V z I i B W Y W x 1 Z T 0 i c 1 s m c X V v d D t E Z X B 0 J n F 1 b 3 Q 7 L C Z x d W 9 0 O 0 R l c H Q g R G V z Y y Z x d W 9 0 O y w m c X V v d D t P c m c g T G V 2 Z W w m c X V v d D s s J n F 1 b 3 Q 7 R n V u Y 3 R p b 2 4 m c X V v d D s s J n F 1 b 3 Q 7 T U E g Q 2 F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W E 3 Z G U x Y S 0 1 Y W M w L T Q 5 M 2 Q t O W M w N i 0 5 M G U w Y W F m M z Q w Z D k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R l c H Q v Q X V 0 b 1 J l b W 9 2 Z W R D b 2 x 1 b W 5 z M S 5 7 R G V w d C w w f S Z x d W 9 0 O y w m c X V v d D t T Z W N 0 a W 9 u M S 9 0 Y l 9 y Z W Z f T U F f R G V w d C 9 B d X R v U m V t b 3 Z l Z E N v b H V t b n M x L n t E Z X B 0 I E R l c 2 M s M X 0 m c X V v d D s s J n F 1 b 3 Q 7 U 2 V j d G l v b j E v d G J f c m V m X 0 1 B X 0 R l c H Q v Q X V 0 b 1 J l b W 9 2 Z W R D b 2 x 1 b W 5 z M S 5 7 T 3 J n I E x l d m V s L D J 9 J n F 1 b 3 Q 7 L C Z x d W 9 0 O 1 N l Y 3 R p b 2 4 x L 3 R i X 3 J l Z l 9 N Q V 9 E Z X B 0 L 0 F 1 d G 9 S Z W 1 v d m V k Q 2 9 s d W 1 u c z E u e 0 Z 1 b m N 0 a W 9 u L D N 9 J n F 1 b 3 Q 7 L C Z x d W 9 0 O 1 N l Y 3 R p b 2 4 x L 3 R i X 3 J l Z l 9 N Q V 9 E Z X B 0 L 0 F 1 d G 9 S Z W 1 v d m V k Q 2 9 s d W 1 u c z E u e 0 1 B I E N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l 9 y Z W Z f T U F f R G V w d C 9 B d X R v U m V t b 3 Z l Z E N v b H V t b n M x L n t E Z X B 0 L D B 9 J n F 1 b 3 Q 7 L C Z x d W 9 0 O 1 N l Y 3 R p b 2 4 x L 3 R i X 3 J l Z l 9 N Q V 9 E Z X B 0 L 0 F 1 d G 9 S Z W 1 v d m V k Q 2 9 s d W 1 u c z E u e 0 R l c H Q g R G V z Y y w x f S Z x d W 9 0 O y w m c X V v d D t T Z W N 0 a W 9 u M S 9 0 Y l 9 y Z W Z f T U F f R G V w d C 9 B d X R v U m V t b 3 Z l Z E N v b H V t b n M x L n t P c m c g T G V 2 Z W w s M n 0 m c X V v d D s s J n F 1 b 3 Q 7 U 2 V j d G l v b j E v d G J f c m V m X 0 1 B X 0 R l c H Q v Q X V 0 b 1 J l b W 9 2 Z W R D b 2 x 1 b W 5 z M S 5 7 R n V u Y 3 R p b 2 4 s M 3 0 m c X V v d D s s J n F 1 b 3 Q 7 U 2 V j d G l v b j E v d G J f c m V m X 0 1 B X 0 R l c H Q v Q X V 0 b 1 J l b W 9 2 Z W R D b 2 x 1 b W 5 z M S 5 7 T U E g Q 2 F 0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v d X R w d X R f T U F f T W F w c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N T Q 4 M z M x W i I v P j x F b n R y e S B U e X B l P S J G a W x s Q 2 9 s d W 1 u V H l w Z X M i I F Z h b H V l P S J z Q m d Z R 0 J n W U d C Z 1 l H Q m d Z R 0 J n S T 0 i L z 4 8 R W 5 0 c n k g V H l w Z T 0 i R m l s b E N v b H V t b k 5 h b W V z I i B W Y W x 1 Z T 0 i c 1 s m c X V v d D t M b 2 9 r d X B f S U Q m c X V v d D s s J n F 1 b 3 Q 7 T G F 5 Z X I m c X V v d D s s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1 Y z F i N z V h L T Q z O G Y t N G I x M i 0 5 M m V m L T U 3 M z M 2 N j c 3 O W Q 3 N y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C X 1 J F R l 9 N Q V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c 4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4 V D E 0 O j I x O j Q 3 L j k w N z M 5 M T F a I i 8 + P E V u d H J 5 I F R 5 c G U 9 I k Z p b G x D b 2 x 1 b W 5 U e X B l c y I g V m F s d W U 9 I n N C Z 1 l H Q l F Z R i I v P j x F b n R y e S B U e X B l P S J G a W x s Q 2 9 s d W 1 u T m F t Z X M i I F Z h b H V l P S J z W y Z x d W 9 0 O 0 Z y b 2 0 g R l g m c X V v d D s s J n F 1 b 3 Q 7 V G 8 g R l g m c X V v d D s s J n F 1 b 3 Q 7 U 0 N F T k F S S U 8 m c X V v d D s s J n F 1 b 3 Q 7 U G V y a W 9 k J n F 1 b 3 Q 7 L C Z x d W 9 0 O 1 R Z U E U m c X V v d D s s J n F 1 b 3 Q 7 U k F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1 J F R l 9 N Q V 9 G W C 9 B d X R v U m V t b 3 Z l Z E N v b H V t b n M x L n t G c m 9 t I E Z Y L D B 9 J n F 1 b 3 Q 7 L C Z x d W 9 0 O 1 N l Y 3 R p b 2 4 x L 1 R C X 1 J F R l 9 N Q V 9 G W C 9 B d X R v U m V t b 3 Z l Z E N v b H V t b n M x L n t U b y B G W C w x f S Z x d W 9 0 O y w m c X V v d D t T Z W N 0 a W 9 u M S 9 U Q l 9 S R U Z f T U F f R l g v Q X V 0 b 1 J l b W 9 2 Z W R D b 2 x 1 b W 5 z M S 5 7 U 0 N F T k F S S U 8 s M n 0 m c X V v d D s s J n F 1 b 3 Q 7 U 2 V j d G l v b j E v V E J f U k V G X 0 1 B X 0 Z Y L 0 F 1 d G 9 S Z W 1 v d m V k Q 2 9 s d W 1 u c z E u e 1 B l c m l v Z C w z f S Z x d W 9 0 O y w m c X V v d D t T Z W N 0 a W 9 u M S 9 U Q l 9 S R U Z f T U F f R l g v Q X V 0 b 1 J l b W 9 2 Z W R D b 2 x 1 b W 5 z M S 5 7 V F l Q R S w 0 f S Z x d W 9 0 O y w m c X V v d D t T Z W N 0 a W 9 u M S 9 U Q l 9 S R U Z f T U F f R l g v Q X V 0 b 1 J l b W 9 2 Z W R D b 2 x 1 b W 5 z M S 5 7 U k F U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Q l 9 S R U Z f T U F f R l g v Q X V 0 b 1 J l b W 9 2 Z W R D b 2 x 1 b W 5 z M S 5 7 R n J v b S B G W C w w f S Z x d W 9 0 O y w m c X V v d D t T Z W N 0 a W 9 u M S 9 U Q l 9 S R U Z f T U F f R l g v Q X V 0 b 1 J l b W 9 2 Z W R D b 2 x 1 b W 5 z M S 5 7 V G 8 g R l g s M X 0 m c X V v d D s s J n F 1 b 3 Q 7 U 2 V j d G l v b j E v V E J f U k V G X 0 1 B X 0 Z Y L 0 F 1 d G 9 S Z W 1 v d m V k Q 2 9 s d W 1 u c z E u e 1 N D R U 5 B U k l P L D J 9 J n F 1 b 3 Q 7 L C Z x d W 9 0 O 1 N l Y 3 R p b 2 4 x L 1 R C X 1 J F R l 9 N Q V 9 G W C 9 B d X R v U m V t b 3 Z l Z E N v b H V t b n M x L n t Q Z X J p b 2 Q s M 3 0 m c X V v d D s s J n F 1 b 3 Q 7 U 2 V j d G l v b j E v V E J f U k V G X 0 1 B X 0 Z Y L 0 F 1 d G 9 S Z W 1 v d m V k Q 2 9 s d W 1 u c z E u e 1 R Z U E U s N H 0 m c X V v d D s s J n F 1 b 3 Q 7 U 2 V j d G l v b j E v V E J f U k V G X 0 1 B X 0 Z Y L 0 F 1 d G 9 S Z W 1 v d m V k Q 2 9 s d W 1 u c z E u e 1 J B V E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R U M T k 6 M T A 6 N T U u M D M z M j k 1 N V o i L z 4 8 R W 5 0 c n k g V H l w Z T 0 i R m l s b E N v b H V t b l R 5 c G V z I i B W Y W x 1 Z T 0 i c 0 J n W U d C Z 1 V H Q l E 9 P S I v P j x F b n R y e S B U e X B l P S J G a W x s Q 2 9 s d W 1 u T m F t Z X M i I F Z h b H V l P S J z W y Z x d W 9 0 O 0 l E J n F 1 b 3 Q 7 L C Z x d W 9 0 O 0 Z y b 2 0 g R l g m c X V v d D s s J n F 1 b 3 Q 7 V G 8 g R l g m c X V v d D s s J n F 1 b 3 Q 7 U 0 N F T k F S S U 8 m c X V v d D s s J n F 1 b 3 Q 7 U G V y a W 9 k J n F 1 b 3 Q 7 L C Z x d W 9 0 O 1 R Z U E U m c X V v d D s s J n F 1 b 3 Q 7 U m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g 3 M z V m M m M t M 2 Y z M i 0 0 Z m M 0 L T h i Y j Y t M D c 4 Z m R j Y z U w Y z c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G W C 9 B d X R v U m V t b 3 Z l Z E N v b H V t b n M x L n t J R C w w f S Z x d W 9 0 O y w m c X V v d D t T Z W N 0 a W 9 u M S 9 P V V R Q V V R f R l g v Q X V 0 b 1 J l b W 9 2 Z W R D b 2 x 1 b W 5 z M S 5 7 R n J v b S B G W C w x f S Z x d W 9 0 O y w m c X V v d D t T Z W N 0 a W 9 u M S 9 P V V R Q V V R f R l g v Q X V 0 b 1 J l b W 9 2 Z W R D b 2 x 1 b W 5 z M S 5 7 V G 8 g R l g s M n 0 m c X V v d D s s J n F 1 b 3 Q 7 U 2 V j d G l v b j E v T 1 V U U F V U X 0 Z Y L 0 F 1 d G 9 S Z W 1 v d m V k Q 2 9 s d W 1 u c z E u e 1 N D R U 5 B U k l P L D N 9 J n F 1 b 3 Q 7 L C Z x d W 9 0 O 1 N l Y 3 R p b 2 4 x L 0 9 V V F B V V F 9 G W C 9 B d X R v U m V t b 3 Z l Z E N v b H V t b n M x L n t Q Z X J p b 2 Q s N H 0 m c X V v d D s s J n F 1 b 3 Q 7 U 2 V j d G l v b j E v T 1 V U U F V U X 0 Z Y L 0 F 1 d G 9 S Z W 1 v d m V k Q 2 9 s d W 1 u c z E u e 1 R Z U E U s N X 0 m c X V v d D s s J n F 1 b 3 Q 7 U 2 V j d G l v b j E v T 1 V U U F V U X 0 Z Y L 0 F 1 d G 9 S Z W 1 v d m V k Q 2 9 s d W 1 u c z E u e 1 J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1 V U U F V U X 0 Z Y L 0 F 1 d G 9 S Z W 1 v d m V k Q 2 9 s d W 1 u c z E u e 0 l E L D B 9 J n F 1 b 3 Q 7 L C Z x d W 9 0 O 1 N l Y 3 R p b 2 4 x L 0 9 V V F B V V F 9 G W C 9 B d X R v U m V t b 3 Z l Z E N v b H V t b n M x L n t G c m 9 t I E Z Y L D F 9 J n F 1 b 3 Q 7 L C Z x d W 9 0 O 1 N l Y 3 R p b 2 4 x L 0 9 V V F B V V F 9 G W C 9 B d X R v U m V t b 3 Z l Z E N v b H V t b n M x L n t U b y B G W C w y f S Z x d W 9 0 O y w m c X V v d D t T Z W N 0 a W 9 u M S 9 P V V R Q V V R f R l g v Q X V 0 b 1 J l b W 9 2 Z W R D b 2 x 1 b W 5 z M S 5 7 U 0 N F T k F S S U 8 s M 3 0 m c X V v d D s s J n F 1 b 3 Q 7 U 2 V j d G l v b j E v T 1 V U U F V U X 0 Z Y L 0 F 1 d G 9 S Z W 1 v d m V k Q 2 9 s d W 1 u c z E u e 1 B l c m l v Z C w 0 f S Z x d W 9 0 O y w m c X V v d D t T Z W N 0 a W 9 u M S 9 P V V R Q V V R f R l g v Q X V 0 b 1 J l b W 9 2 Z W R D b 2 x 1 b W 5 z M S 5 7 V F l Q R S w 1 f S Z x d W 9 0 O y w m c X V v d D t T Z W N 0 a W 9 u M S 9 P V V R Q V V R f R l g v Q X V 0 b 1 J l b W 9 2 Z W R D b 2 x 1 b W 5 z M S 5 7 U m F 0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1 V U U F V U X 0 1 B X 1 B B Q 0 t f R 1 B f S W 5 0 Z X J u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Y 4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m e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Z 4 L 1 9 x c l 9 m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9 x c l 9 v d X R w d X R f Q U d N X 0 F j Y 2 9 1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B Y 2 N v d W 5 0 X 0 h p Z W F y Y 2 h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v X 3 R i X 3 J l Z l 9 N Q V 9 B Y 2 N v d W 5 0 X 0 h p Z W F y Y 2 h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R G V w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E Z X B 0 L 1 9 0 Y l 9 y Z W Z f T U F f R G V w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Q W N j b 3 V u d F 9 I a W V h c m N o e S U y M C g y K S 9 f d G J f c m V m X 0 1 B X 0 F j Y 2 9 1 b n R f S G l l Y X J j a H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9 1 d H B 1 d F 9 N Q V 9 N Y X B w a W 5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1 B X 0 1 h c H B p b m c v X 3 F y X 2 9 1 d H B 1 d F 9 N Q V 9 N Y X B w a W 5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X 1 R C X 1 J F R l 9 N Q V 9 G W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9 P V V R Q V V R f R l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1 B X 1 B B Q 0 t f R 1 B f S W 5 0 Z X J u Y W w v X 0 9 V V F B V V F 9 N Q V 9 Q Q U N L X 0 d Q X 0 l u d G V y b m F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V V R Q V V R f T U F f U E F D S 1 9 H U F 9 J b n R l c m 5 h b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L 1 9 P V V R Q V V R f T U F f U E F D S 1 9 H U F 9 J b n R l c m 5 h b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8 6 8 h m v 1 M k a p K a x 9 b m N U d Q A A A A A C A A A A A A A D Z g A A w A A A A B A A A A B I Q i y 6 g K u L t C R r A l b m / e m A A A A A A A S A A A C g A A A A E A A A A B A h V c B 9 4 C Y O N 5 l 2 H M 5 L 6 A R Q A A A A P a t v d 8 3 N T B u a U / h C h b L N L 4 z 0 i i j j Z N V 4 p u B e d e L P s L / R J n y Y 5 a w V / z 6 i 1 Q d e F O D D g i G j / n x 4 h 5 M S q y 7 B D u S u e 7 s 3 M M H g 5 V U u 5 T / 5 a p v G 5 6 g U A A A A f h O S U w r 3 9 O T D n K B 6 Z c 0 0 S u H m v + Y = < / D a t a M a s h u p > 
</file>

<file path=customXml/itemProps1.xml><?xml version="1.0" encoding="utf-8"?>
<ds:datastoreItem xmlns:ds="http://schemas.openxmlformats.org/officeDocument/2006/customXml" ds:itemID="{33316DD1-C0F7-4F85-BBC5-37D8B9C91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dd686-040d-48a2-acda-cc580c3fe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3AF05-5693-4461-A3D2-45D099551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BF19AA-615B-4262-82FE-F90C82B29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1F3A1E-0D41-4E65-BE57-E8F1E9198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Control</vt:lpstr>
      <vt:lpstr>Wings</vt:lpstr>
      <vt:lpstr>Wings!pAccounts</vt:lpstr>
      <vt:lpstr>pAccounts</vt:lpstr>
      <vt:lpstr>parameter</vt:lpstr>
      <vt:lpstr>Wings!pCompany</vt:lpstr>
      <vt:lpstr>Wings!pCube</vt:lpstr>
      <vt:lpstr>Wings!pFact</vt:lpstr>
      <vt:lpstr>pFact</vt:lpstr>
      <vt:lpstr>Wings!pHalf</vt:lpstr>
      <vt:lpstr>pHalf</vt:lpstr>
      <vt:lpstr>Wings!pLayer</vt:lpstr>
      <vt:lpstr>pLayer</vt:lpstr>
      <vt:lpstr>Wings!pPeriod</vt:lpstr>
      <vt:lpstr>pPeriod</vt:lpstr>
      <vt:lpstr>pPeriodDim</vt:lpstr>
      <vt:lpstr>pScenario</vt:lpstr>
      <vt:lpstr>Wings!pStaging</vt:lpstr>
      <vt:lpstr>pStaging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Heaton</dc:creator>
  <cp:keywords/>
  <dc:description/>
  <cp:lastModifiedBy>Helen Heaton</cp:lastModifiedBy>
  <cp:revision/>
  <dcterms:created xsi:type="dcterms:W3CDTF">2023-01-26T13:24:26Z</dcterms:created>
  <dcterms:modified xsi:type="dcterms:W3CDTF">2023-06-29T15:47:24Z</dcterms:modified>
  <cp:category/>
  <cp:contentStatus/>
</cp:coreProperties>
</file>