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xr:revisionPtr revIDLastSave="0" documentId="8_{295997F9-AAD5-4756-8C42-C3FEAD730461}" xr6:coauthVersionLast="47" xr6:coauthVersionMax="47" xr10:uidLastSave="{00000000-0000-0000-0000-000000000000}"/>
  <bookViews>
    <workbookView xWindow="-120" yWindow="-120" windowWidth="29040" windowHeight="15720" firstSheet="1" activeTab="1" xr2:uid="{2F29C822-54E5-487F-A077-C86CF4CE78D5}"/>
  </bookViews>
  <sheets>
    <sheet name="Cognos_Office_Connection_Cache" sheetId="2" state="veryHidden" r:id="rId1"/>
    <sheet name="Sheet5" sheetId="6" r:id="rId2"/>
    <sheet name="Sheet4" sheetId="5" r:id="rId3"/>
    <sheet name="Sheet3" sheetId="4" r:id="rId4"/>
    <sheet name="Sheet2" sheetId="3" r:id="rId5"/>
    <sheet name="Sheet1" sheetId="1" r:id="rId6"/>
  </sheets>
  <definedNames>
    <definedName name="cafe_validation_temp" hidden="1">Cognos_Office_Connection_Cache!$B$2:$B$21</definedName>
    <definedName name="ID" localSheetId="0" hidden="1">"62f9946f-cd66-49d3-987b-f9a6af712b88"</definedName>
    <definedName name="ID" localSheetId="5" hidden="1">"0d0c89ee-652b-456b-996e-de3db200ec87"</definedName>
    <definedName name="ID" localSheetId="4" hidden="1">"b29f91b7-d64f-4c12-92c8-4c3a025a8092"</definedName>
    <definedName name="ID" localSheetId="3" hidden="1">"459f84fa-f447-4448-9afa-4a75763299d6"</definedName>
    <definedName name="ID" localSheetId="2" hidden="1">"278c19b2-7314-49ca-879f-065962d7df9a"</definedName>
    <definedName name="ID" localSheetId="1" hidden="1">"82da1e2d-0611-4357-9ee2-e03b8306a443"</definedName>
    <definedName name="tm1\\_0_C">Sheet3!$B$9:$E$9</definedName>
    <definedName name="tm1\\_0_H">"{ ""server"" : ""https://wngsprd.planning-analytics.cloud.ibm.com/"", ""cube"" : ""{ \""server\"" : \""Training\"", \""cube\"" : \""Income Statement\""}""}"</definedName>
    <definedName name="tm1\\_0_L">Sheet3!$A$5:$A$7</definedName>
    <definedName name="tm1\\_0_R">Sheet3!$A$10:$A$22</definedName>
    <definedName name="tm1\\_0_S">Sheet3!$B$5:$B$7</definedName>
    <definedName name="tm1\\_0_T">Sheet3!$A$1:$B$3</definedName>
    <definedName name="TM1RPTDATARNG1423501" localSheetId="2">Sheet4!$19:$31</definedName>
    <definedName name="TM1RPTFMTIDCOL1423501" localSheetId="2">Sheet4!$A$1:$A$10</definedName>
    <definedName name="TM1RPTFMTRNG1423501" localSheetId="2">Sheet4!$B$1:$F$10</definedName>
    <definedName name="TM1RPTQRYRNG1423501" localSheetId="2">Sheet4!$B$11</definedName>
    <definedName name="TM1RPTVIEWRNG1423501" localSheetId="2">Sheet4!$B$12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6" l="1"/>
  <c r="B2" i="6"/>
  <c r="A27" i="5"/>
  <c r="A20" i="5"/>
  <c r="A24" i="5"/>
  <c r="A30" i="5"/>
  <c r="A22" i="5"/>
  <c r="A26" i="5"/>
  <c r="A25" i="5"/>
  <c r="A28" i="5"/>
  <c r="A31" i="5"/>
  <c r="A23" i="5"/>
  <c r="A29" i="5"/>
  <c r="A21" i="5"/>
  <c r="A19" i="5"/>
  <c r="C15" i="5"/>
  <c r="C14" i="5"/>
  <c r="B12" i="5" s="1"/>
  <c r="B19" i="5"/>
  <c r="C19" i="5" s="1"/>
  <c r="D19" i="5"/>
  <c r="E19" i="5"/>
  <c r="F19" i="5"/>
  <c r="D30" i="5"/>
  <c r="E22" i="5"/>
  <c r="C24" i="5"/>
  <c r="F25" i="5"/>
  <c r="D27" i="5"/>
  <c r="E30" i="5"/>
  <c r="D22" i="5"/>
  <c r="E25" i="5"/>
  <c r="F22" i="5"/>
  <c r="E27" i="5"/>
  <c r="C29" i="5"/>
  <c r="F30" i="5"/>
  <c r="D21" i="5"/>
  <c r="E24" i="5"/>
  <c r="C26" i="5"/>
  <c r="F27" i="5"/>
  <c r="D29" i="5"/>
  <c r="C31" i="5"/>
  <c r="F20" i="5"/>
  <c r="C27" i="5"/>
  <c r="D24" i="5"/>
  <c r="C23" i="5"/>
  <c r="C20" i="5"/>
  <c r="F21" i="5"/>
  <c r="D23" i="5"/>
  <c r="E26" i="5"/>
  <c r="C28" i="5"/>
  <c r="F29" i="5"/>
  <c r="D31" i="5"/>
  <c r="F28" i="5"/>
  <c r="F24" i="5"/>
  <c r="E29" i="5"/>
  <c r="D20" i="5"/>
  <c r="E23" i="5"/>
  <c r="C25" i="5"/>
  <c r="F26" i="5"/>
  <c r="D28" i="5"/>
  <c r="E31" i="5"/>
  <c r="C21" i="5"/>
  <c r="E21" i="5"/>
  <c r="D26" i="5"/>
  <c r="E20" i="5"/>
  <c r="C22" i="5"/>
  <c r="F23" i="5"/>
  <c r="D25" i="5"/>
  <c r="E28" i="5"/>
  <c r="C30" i="5"/>
  <c r="F31" i="5"/>
  <c r="A1" i="6" l="1"/>
  <c r="B7" i="6"/>
  <c r="B17" i="6"/>
  <c r="C7" i="6"/>
  <c r="C9" i="6"/>
  <c r="C11" i="6"/>
  <c r="C13" i="6"/>
  <c r="C15" i="6"/>
  <c r="C17" i="6"/>
  <c r="B15" i="6"/>
  <c r="D11" i="6"/>
  <c r="E9" i="6"/>
  <c r="E11" i="6"/>
  <c r="E13" i="6"/>
  <c r="E15" i="6"/>
  <c r="E17" i="6"/>
  <c r="B6" i="6"/>
  <c r="B8" i="6"/>
  <c r="B10" i="6"/>
  <c r="B12" i="6"/>
  <c r="B14" i="6"/>
  <c r="B16" i="6"/>
  <c r="B18" i="6"/>
  <c r="B9" i="6"/>
  <c r="D13" i="6"/>
  <c r="E7" i="6"/>
  <c r="C6" i="6"/>
  <c r="C8" i="6"/>
  <c r="C10" i="6"/>
  <c r="C12" i="6"/>
  <c r="C14" i="6"/>
  <c r="C16" i="6"/>
  <c r="C18" i="6"/>
  <c r="B11" i="6"/>
  <c r="D9" i="6"/>
  <c r="D15" i="6"/>
  <c r="D6" i="6"/>
  <c r="D8" i="6"/>
  <c r="D10" i="6"/>
  <c r="D12" i="6"/>
  <c r="D14" i="6"/>
  <c r="D16" i="6"/>
  <c r="D18" i="6"/>
  <c r="B13" i="6"/>
  <c r="D7" i="6"/>
  <c r="D17" i="6"/>
  <c r="E6" i="6"/>
  <c r="E8" i="6"/>
  <c r="E10" i="6"/>
  <c r="E12" i="6"/>
  <c r="E14" i="6"/>
  <c r="E16" i="6"/>
  <c r="E18" i="6"/>
</calcChain>
</file>

<file path=xl/sharedStrings.xml><?xml version="1.0" encoding="utf-8"?>
<sst xmlns="http://schemas.openxmlformats.org/spreadsheetml/2006/main" count="139" uniqueCount="81">
  <si>
    <t>TOTAL YEAR</t>
  </si>
  <si>
    <t>May</t>
  </si>
  <si>
    <t>Gross Sales Revenue</t>
  </si>
  <si>
    <t>Franchise Fees</t>
  </si>
  <si>
    <t>Total Discounts and Allowances</t>
  </si>
  <si>
    <t>Freight</t>
  </si>
  <si>
    <t>Cost of Sales</t>
  </si>
  <si>
    <t>GROSS PROFIT</t>
  </si>
  <si>
    <t>System:</t>
  </si>
  <si>
    <t>Wings Training: Training</t>
  </si>
  <si>
    <t>Package:</t>
  </si>
  <si>
    <t>Income Statement</t>
  </si>
  <si>
    <t>Created:</t>
  </si>
  <si>
    <t>29/09/2022 10:44:01</t>
  </si>
  <si>
    <t>Modified:</t>
  </si>
  <si>
    <t>Rows:</t>
  </si>
  <si>
    <t>Columns:</t>
  </si>
  <si>
    <t>Context:</t>
  </si>
  <si>
    <t>Filter rows:</t>
  </si>
  <si>
    <t>Filter columns:</t>
  </si>
  <si>
    <t>Versions: Budget Version 1, Regions: Birmingham</t>
  </si>
  <si>
    <t>NET INCOME</t>
  </si>
  <si>
    <t>OPERATING INCOME</t>
  </si>
  <si>
    <t>NET REVENUE</t>
  </si>
  <si>
    <t>TOTAL REVENUE</t>
  </si>
  <si>
    <t>TOTAL SALES DEDUCTIONS</t>
  </si>
  <si>
    <t>TOTAL EXPENSES</t>
  </si>
  <si>
    <t>DEPRECIATION AMORTISATION</t>
  </si>
  <si>
    <t>Income Statement Accounts: Income Statement Accounts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</si>
  <si>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</si>
  <si>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</si>
  <si>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</si>
  <si>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</si>
  <si>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</si>
  <si>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</si>
  <si>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</si>
  <si>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</si>
  <si>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</si>
  <si>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</si>
  <si>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</si>
  <si>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29/09/2022 10:45:17</t>
  </si>
  <si>
    <t>Months: Selection</t>
  </si>
  <si>
    <t>Host</t>
  </si>
  <si>
    <t>https://wngsprd.planning-analytics.cloud.ibm.com/</t>
  </si>
  <si>
    <t>TM1 Server</t>
  </si>
  <si>
    <t>Training</t>
  </si>
  <si>
    <t>Cube</t>
  </si>
  <si>
    <t>Months</t>
  </si>
  <si>
    <t>Income Statement Accounts</t>
  </si>
  <si>
    <t>[Base]</t>
  </si>
  <si>
    <t>Actuals</t>
  </si>
  <si>
    <t>Forecast</t>
  </si>
  <si>
    <t>Budget Version 1</t>
  </si>
  <si>
    <t>Budget Version 2</t>
  </si>
  <si>
    <t>UK</t>
  </si>
  <si>
    <t>Midlands</t>
  </si>
  <si>
    <t>Birmingham</t>
  </si>
  <si>
    <t>Derby</t>
  </si>
  <si>
    <t>North</t>
  </si>
  <si>
    <t>Leeds</t>
  </si>
  <si>
    <t>York</t>
  </si>
  <si>
    <t>SouthEast</t>
  </si>
  <si>
    <t>Brighton</t>
  </si>
  <si>
    <t>London</t>
  </si>
  <si>
    <t>West</t>
  </si>
  <si>
    <t>Bristol</t>
  </si>
  <si>
    <t>Cardiff</t>
  </si>
  <si>
    <t>[Begin Format Range]</t>
  </si>
  <si>
    <t>Default</t>
  </si>
  <si>
    <t>Leaf</t>
  </si>
  <si>
    <t>[End Format Range]</t>
  </si>
  <si>
    <t>Element Name</t>
  </si>
  <si>
    <t>{TM1SubsetToSet([Regions].[Regions], "All Members")}</t>
  </si>
  <si>
    <t>[Book2]Sheet5!B3</t>
  </si>
  <si>
    <t>Salaries</t>
  </si>
  <si>
    <t>Benefits</t>
  </si>
  <si>
    <t>Overheads</t>
  </si>
  <si>
    <t>Depreciation</t>
  </si>
  <si>
    <t>Amortisation</t>
  </si>
  <si>
    <t>Interest Expense</t>
  </si>
  <si>
    <t>Income Taxes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</si>
</sst>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\(#,##0\)"/>
    <numFmt numFmtId="165" formatCode="\-\ @"/>
  </numFmts>
  <fonts count="11" x14ac:knownFonts="1">
    <font>
      <sz val="11"/>
      <color theme="1"/>
      <name val="Calibri"/>
      <family val="2"/>
      <scheme val="minor"/>
    </font>
    <font>
      <b/>
      <sz val="10.5"/>
      <color rgb="FF165D81"/>
      <name val="Calibri"/>
      <family val="2"/>
    </font>
    <font>
      <b/>
      <sz val="10.5"/>
      <color theme="1" tint="0.24994659260841701"/>
      <name val="Calibri"/>
      <family val="2"/>
    </font>
    <font>
      <b/>
      <sz val="10.5"/>
      <color theme="1" tint="0.34998626667073579"/>
      <name val="Calibri"/>
      <family val="2"/>
    </font>
    <font>
      <b/>
      <sz val="10.5"/>
      <color theme="4"/>
      <name val="Calibri"/>
      <family val="2"/>
    </font>
    <font>
      <b/>
      <sz val="10.5"/>
      <color theme="7"/>
      <name val="Calibri"/>
      <family val="2"/>
    </font>
    <font>
      <b/>
      <sz val="10.5"/>
      <color theme="5" tint="0.39994506668294322"/>
      <name val="Calibri"/>
      <family val="2"/>
    </font>
    <font>
      <b/>
      <sz val="10.5"/>
      <color rgb="FF336577"/>
      <name val="Calibri"/>
      <family val="2"/>
    </font>
    <font>
      <b/>
      <sz val="10.5"/>
      <color theme="6" tint="-0.24994659260841701"/>
      <name val="Calibri"/>
      <family val="2"/>
    </font>
    <font>
      <b/>
      <sz val="10.5"/>
      <color theme="3" tint="0.39994506668294322"/>
      <name val="Calibri"/>
      <family val="2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ED7A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56">
    <xf numFmtId="0" fontId="0" fillId="0" borderId="0"/>
    <xf numFmtId="0" fontId="1" fillId="0" borderId="1" applyNumberFormat="0" applyFill="0" applyProtection="0">
      <alignment horizontal="center" vertical="center"/>
    </xf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1" fillId="0" borderId="1" applyNumberFormat="0" applyFill="0" applyAlignment="0" applyProtection="0"/>
    <xf numFmtId="0" fontId="1" fillId="0" borderId="1" applyNumberFormat="0" applyFill="0" applyAlignment="0" applyProtection="0"/>
    <xf numFmtId="3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3" fontId="2" fillId="0" borderId="0" applyNumberFormat="0" applyBorder="0" applyAlignment="0" applyProtection="0"/>
    <xf numFmtId="3" fontId="2" fillId="0" borderId="0" applyNumberFormat="0" applyBorder="0" applyAlignment="0" applyProtection="0"/>
    <xf numFmtId="3" fontId="2" fillId="0" borderId="0" applyNumberFormat="0" applyBorder="0" applyAlignment="0" applyProtection="0"/>
    <xf numFmtId="3" fontId="2" fillId="0" borderId="0" applyNumberFormat="0" applyBorder="0" applyAlignment="0" applyProtection="0"/>
    <xf numFmtId="3" fontId="2" fillId="0" borderId="0" applyNumberFormat="0" applyBorder="0" applyAlignment="0" applyProtection="0"/>
    <xf numFmtId="3" fontId="2" fillId="0" borderId="2" applyNumberFormat="0" applyBorder="0" applyAlignment="0" applyProtection="0"/>
    <xf numFmtId="3" fontId="2" fillId="0" borderId="2" applyNumberFormat="0" applyBorder="0" applyAlignment="0" applyProtection="0"/>
    <xf numFmtId="3" fontId="2" fillId="0" borderId="2" applyNumberFormat="0" applyBorder="0" applyAlignment="0" applyProtection="0"/>
    <xf numFmtId="0" fontId="2" fillId="0" borderId="2" applyNumberFormat="0" applyFill="0" applyAlignment="0" applyProtection="0"/>
    <xf numFmtId="0" fontId="2" fillId="0" borderId="2" applyNumberFormat="0" applyFill="0" applyAlignment="0" applyProtection="0"/>
    <xf numFmtId="0" fontId="2" fillId="0" borderId="2">
      <alignment horizontal="right" vertical="center"/>
    </xf>
    <xf numFmtId="3" fontId="2" fillId="2" borderId="2">
      <alignment horizontal="center" vertical="center"/>
    </xf>
    <xf numFmtId="0" fontId="2" fillId="2" borderId="2">
      <alignment horizontal="right" vertical="center"/>
    </xf>
    <xf numFmtId="0" fontId="1" fillId="0" borderId="3">
      <alignment horizontal="left" vertical="center"/>
    </xf>
    <xf numFmtId="0" fontId="1" fillId="0" borderId="4">
      <alignment horizontal="center" vertical="center"/>
    </xf>
    <xf numFmtId="0" fontId="3" fillId="0" borderId="5">
      <alignment horizontal="center" vertical="center"/>
    </xf>
    <xf numFmtId="0" fontId="2" fillId="3" borderId="2"/>
    <xf numFmtId="3" fontId="4" fillId="0" borderId="2"/>
    <xf numFmtId="3" fontId="5" fillId="0" borderId="2"/>
    <xf numFmtId="0" fontId="1" fillId="0" borderId="4">
      <alignment horizontal="left" vertical="top"/>
    </xf>
    <xf numFmtId="0" fontId="6" fillId="0" borderId="2"/>
    <xf numFmtId="0" fontId="1" fillId="0" borderId="4">
      <alignment horizontal="left" vertical="center"/>
    </xf>
    <xf numFmtId="0" fontId="2" fillId="2" borderId="6"/>
    <xf numFmtId="3" fontId="2" fillId="0" borderId="2">
      <alignment horizontal="right" vertical="center"/>
    </xf>
    <xf numFmtId="0" fontId="1" fillId="0" borderId="4">
      <alignment horizontal="right" vertical="center"/>
    </xf>
    <xf numFmtId="0" fontId="2" fillId="0" borderId="5">
      <alignment horizontal="center" vertical="center"/>
    </xf>
    <xf numFmtId="3" fontId="2" fillId="0" borderId="2"/>
    <xf numFmtId="3" fontId="2" fillId="0" borderId="2"/>
    <xf numFmtId="0" fontId="2" fillId="0" borderId="5">
      <alignment horizontal="center" vertical="center" wrapText="1"/>
    </xf>
    <xf numFmtId="0" fontId="7" fillId="0" borderId="5">
      <alignment horizontal="left" vertical="center" indent="1"/>
    </xf>
    <xf numFmtId="0" fontId="8" fillId="0" borderId="2"/>
    <xf numFmtId="0" fontId="1" fillId="0" borderId="3">
      <alignment horizontal="left" vertical="center"/>
    </xf>
    <xf numFmtId="3" fontId="2" fillId="0" borderId="2">
      <alignment horizontal="center" vertical="center"/>
    </xf>
    <xf numFmtId="0" fontId="1" fillId="0" borderId="4">
      <alignment horizontal="center" vertical="center"/>
    </xf>
    <xf numFmtId="0" fontId="1" fillId="0" borderId="4">
      <alignment horizontal="center" vertical="center"/>
    </xf>
    <xf numFmtId="0" fontId="1" fillId="0" borderId="3">
      <alignment horizontal="left" vertical="center"/>
    </xf>
    <xf numFmtId="0" fontId="1" fillId="0" borderId="3">
      <alignment horizontal="left" vertical="center"/>
    </xf>
    <xf numFmtId="0" fontId="9" fillId="0" borderId="2"/>
  </cellStyleXfs>
  <cellXfs count="66">
    <xf numFmtId="0" fontId="0" fillId="0" borderId="0" xfId="0"/>
    <xf numFmtId="3" fontId="2" fillId="0" borderId="2" xfId="45"/>
    <xf numFmtId="0" fontId="2" fillId="0" borderId="5" xfId="43">
      <alignment horizontal="center" vertical="center"/>
    </xf>
    <xf numFmtId="49" fontId="1" fillId="0" borderId="4" xfId="32" applyNumberFormat="1">
      <alignment horizontal="center" vertical="center"/>
    </xf>
    <xf numFmtId="164" fontId="2" fillId="0" borderId="2" xfId="45" applyNumberFormat="1"/>
    <xf numFmtId="0" fontId="2" fillId="0" borderId="5" xfId="43" applyAlignment="1">
      <alignment horizontal="center" vertical="center"/>
    </xf>
    <xf numFmtId="49" fontId="1" fillId="0" borderId="3" xfId="49" applyNumberFormat="1" applyAlignment="1">
      <alignment horizontal="left" vertical="center" indent="5"/>
    </xf>
    <xf numFmtId="49" fontId="1" fillId="0" borderId="3" xfId="49" applyNumberFormat="1" applyAlignment="1">
      <alignment horizontal="left" vertical="center" indent="3"/>
    </xf>
    <xf numFmtId="49" fontId="1" fillId="0" borderId="3" xfId="49" applyNumberFormat="1" applyAlignment="1">
      <alignment horizontal="left" vertical="center" indent="2"/>
    </xf>
    <xf numFmtId="0" fontId="10" fillId="0" borderId="0" xfId="0" applyFont="1" applyAlignment="1">
      <alignment horizontal="left" indent="2"/>
    </xf>
    <xf numFmtId="0" fontId="10" fillId="0" borderId="0" xfId="0" quotePrefix="1" applyFont="1" applyAlignment="1">
      <alignment horizontal="left" indent="2"/>
    </xf>
    <xf numFmtId="0" fontId="10" fillId="4" borderId="0" xfId="0" applyFont="1" applyFill="1" applyAlignment="1">
      <alignment horizontal="left" indent="2"/>
    </xf>
    <xf numFmtId="164" fontId="2" fillId="2" borderId="6" xfId="40" applyNumberFormat="1"/>
    <xf numFmtId="164" fontId="6" fillId="0" borderId="2" xfId="38" applyNumberFormat="1"/>
    <xf numFmtId="164" fontId="2" fillId="0" borderId="2" xfId="41" applyNumberFormat="1">
      <alignment horizontal="right" vertical="center"/>
    </xf>
    <xf numFmtId="49" fontId="1" fillId="0" borderId="3" xfId="49" applyNumberFormat="1" applyAlignment="1">
      <alignment horizontal="left" vertical="center"/>
    </xf>
    <xf numFmtId="49" fontId="1" fillId="0" borderId="3" xfId="49" applyNumberFormat="1" applyAlignment="1">
      <alignment horizontal="left" vertical="center" indent="1"/>
    </xf>
    <xf numFmtId="49" fontId="1" fillId="0" borderId="3" xfId="49" applyNumberFormat="1" applyAlignment="1">
      <alignment horizontal="left" vertical="center" indent="4"/>
    </xf>
    <xf numFmtId="0" fontId="2" fillId="0" borderId="2" xfId="27"/>
    <xf numFmtId="0" fontId="2" fillId="0" borderId="2" xfId="26"/>
    <xf numFmtId="0" fontId="2" fillId="0" borderId="2" xfId="26" quotePrefix="1"/>
    <xf numFmtId="0" fontId="1" fillId="0" borderId="4" xfId="32" quotePrefix="1">
      <alignment horizontal="center" vertical="center"/>
    </xf>
    <xf numFmtId="0" fontId="1" fillId="0" borderId="3" xfId="49" quotePrefix="1" applyAlignment="1">
      <alignment horizontal="left" vertical="center"/>
    </xf>
    <xf numFmtId="0" fontId="1" fillId="0" borderId="3" xfId="49" quotePrefix="1" applyAlignment="1">
      <alignment horizontal="left" vertical="center" indent="1"/>
    </xf>
    <xf numFmtId="0" fontId="1" fillId="0" borderId="3" xfId="49" quotePrefix="1" applyAlignment="1">
      <alignment horizontal="left" vertical="center" indent="2"/>
    </xf>
    <xf numFmtId="0" fontId="0" fillId="0" borderId="0" xfId="0" quotePrefix="1"/>
    <xf numFmtId="0" fontId="2" fillId="0" borderId="0" xfId="19" applyNumberFormat="1"/>
    <xf numFmtId="0" fontId="1" fillId="0" borderId="1" xfId="11" applyNumberFormat="1"/>
    <xf numFmtId="3" fontId="2" fillId="0" borderId="2" xfId="3"/>
    <xf numFmtId="0" fontId="2" fillId="0" borderId="0" xfId="20" applyNumberFormat="1"/>
    <xf numFmtId="0" fontId="1" fillId="0" borderId="1" xfId="12" applyNumberFormat="1"/>
    <xf numFmtId="3" fontId="2" fillId="0" borderId="2" xfId="4"/>
    <xf numFmtId="0" fontId="2" fillId="0" borderId="0" xfId="21" applyNumberFormat="1"/>
    <xf numFmtId="0" fontId="1" fillId="0" borderId="1" xfId="13" applyNumberFormat="1"/>
    <xf numFmtId="3" fontId="2" fillId="0" borderId="2" xfId="5"/>
    <xf numFmtId="0" fontId="2" fillId="0" borderId="0" xfId="22" applyNumberFormat="1"/>
    <xf numFmtId="0" fontId="1" fillId="0" borderId="1" xfId="14" applyNumberFormat="1"/>
    <xf numFmtId="3" fontId="2" fillId="0" borderId="2" xfId="6"/>
    <xf numFmtId="0" fontId="2" fillId="0" borderId="0" xfId="23" applyNumberFormat="1" applyBorder="1"/>
    <xf numFmtId="0" fontId="1" fillId="0" borderId="1" xfId="15" applyNumberFormat="1"/>
    <xf numFmtId="3" fontId="2" fillId="0" borderId="2" xfId="7"/>
    <xf numFmtId="0" fontId="2" fillId="0" borderId="0" xfId="24" applyNumberFormat="1" applyBorder="1"/>
    <xf numFmtId="0" fontId="1" fillId="0" borderId="1" xfId="16" applyNumberFormat="1"/>
    <xf numFmtId="3" fontId="2" fillId="0" borderId="2" xfId="8"/>
    <xf numFmtId="0" fontId="2" fillId="0" borderId="0" xfId="18" quotePrefix="1" applyNumberFormat="1"/>
    <xf numFmtId="0" fontId="2" fillId="0" borderId="0" xfId="18" applyNumberFormat="1"/>
    <xf numFmtId="0" fontId="1" fillId="0" borderId="1" xfId="10" applyNumberFormat="1"/>
    <xf numFmtId="3" fontId="2" fillId="0" borderId="2" xfId="2"/>
    <xf numFmtId="0" fontId="2" fillId="0" borderId="0" xfId="25" quotePrefix="1" applyNumberFormat="1" applyBorder="1"/>
    <xf numFmtId="0" fontId="2" fillId="0" borderId="0" xfId="25" applyNumberFormat="1" applyBorder="1"/>
    <xf numFmtId="0" fontId="1" fillId="0" borderId="1" xfId="17" applyNumberFormat="1"/>
    <xf numFmtId="3" fontId="2" fillId="0" borderId="2" xfId="9"/>
    <xf numFmtId="0" fontId="2" fillId="0" borderId="2" xfId="27" quotePrefix="1"/>
    <xf numFmtId="0" fontId="1" fillId="0" borderId="1" xfId="1" quotePrefix="1">
      <alignment horizontal="center" vertical="center"/>
    </xf>
    <xf numFmtId="165" fontId="1" fillId="0" borderId="1" xfId="11" applyNumberFormat="1" applyAlignment="1"/>
    <xf numFmtId="165" fontId="1" fillId="0" borderId="1" xfId="12" quotePrefix="1" applyNumberFormat="1" applyAlignment="1">
      <alignment horizontal="left" indent="1"/>
    </xf>
    <xf numFmtId="49" fontId="1" fillId="0" borderId="1" xfId="17" quotePrefix="1" applyNumberFormat="1" applyAlignment="1">
      <alignment horizontal="left" indent="2"/>
    </xf>
    <xf numFmtId="0" fontId="10" fillId="0" borderId="0" xfId="0" applyFont="1" applyAlignment="1">
      <alignment horizontal="left"/>
    </xf>
    <xf numFmtId="0" fontId="2" fillId="0" borderId="2" xfId="27" applyAlignment="1"/>
    <xf numFmtId="0" fontId="2" fillId="0" borderId="2" xfId="27" quotePrefix="1" applyAlignment="1"/>
    <xf numFmtId="0" fontId="1" fillId="0" borderId="4" xfId="52" quotePrefix="1">
      <alignment horizontal="center" vertical="center"/>
    </xf>
    <xf numFmtId="0" fontId="1" fillId="0" borderId="3" xfId="54" applyAlignment="1">
      <alignment horizontal="left" vertical="center"/>
    </xf>
    <xf numFmtId="0" fontId="1" fillId="0" borderId="3" xfId="54" quotePrefix="1" applyAlignment="1">
      <alignment horizontal="left" vertical="center"/>
    </xf>
    <xf numFmtId="0" fontId="1" fillId="0" borderId="3" xfId="54" quotePrefix="1" applyAlignment="1">
      <alignment horizontal="left" vertical="center" indent="1"/>
    </xf>
    <xf numFmtId="0" fontId="1" fillId="0" borderId="3" xfId="54" quotePrefix="1" applyAlignment="1">
      <alignment horizontal="left" vertical="center" indent="2"/>
    </xf>
    <xf numFmtId="0" fontId="2" fillId="0" borderId="2" xfId="26" applyNumberFormat="1" applyAlignment="1">
      <alignment horizontal="left"/>
    </xf>
  </cellXfs>
  <cellStyles count="56">
    <cellStyle name="AF Column - IBM Cognos" xfId="1" xr:uid="{C8D932B4-EF60-49E5-A72C-24E601F57875}"/>
    <cellStyle name="AF Data - IBM Cognos" xfId="2" xr:uid="{149BC2E9-7181-45DF-AFCC-ABE5366BF062}"/>
    <cellStyle name="AF Data 0 - IBM Cognos" xfId="3" xr:uid="{2D9FB2B8-275D-4023-851F-FB50D0455C14}"/>
    <cellStyle name="AF Data 1 - IBM Cognos" xfId="4" xr:uid="{BD36057B-4A90-420D-A9D3-135785EA5322}"/>
    <cellStyle name="AF Data 2 - IBM Cognos" xfId="5" xr:uid="{9E4B3199-B18F-4C39-AEEF-6CA9843CDDD8}"/>
    <cellStyle name="AF Data 3 - IBM Cognos" xfId="6" xr:uid="{C4C3E6FE-7659-40FD-9612-0D0BA25CD046}"/>
    <cellStyle name="AF Data 4 - IBM Cognos" xfId="7" xr:uid="{6A1766E7-76E9-459A-84FA-B5650A00A29C}"/>
    <cellStyle name="AF Data 5 - IBM Cognos" xfId="8" xr:uid="{7839CA6C-B8FE-4B95-8D89-223A86CB4893}"/>
    <cellStyle name="AF Data Leaf - IBM Cognos" xfId="9" xr:uid="{5B8F0588-5907-4BF9-9D1F-5FEF25D6C3E8}"/>
    <cellStyle name="AF Header - IBM Cognos" xfId="10" xr:uid="{3E8322FF-6B91-4F17-9884-5DEAE2A93496}"/>
    <cellStyle name="AF Header 0 - IBM Cognos" xfId="11" xr:uid="{43876C80-850A-4680-96FA-CAB41C887B86}"/>
    <cellStyle name="AF Header 1 - IBM Cognos" xfId="12" xr:uid="{2AD41C5E-D76C-4CC2-87FF-83F945008AD5}"/>
    <cellStyle name="AF Header 2 - IBM Cognos" xfId="13" xr:uid="{E1AB032E-91A3-4220-A06D-2886726BBAF8}"/>
    <cellStyle name="AF Header 3 - IBM Cognos" xfId="14" xr:uid="{558D5DB9-32C0-4FF6-8FBE-3998B4C56B09}"/>
    <cellStyle name="AF Header 4 - IBM Cognos" xfId="15" xr:uid="{839B78CB-6F8D-4E3B-9258-C3197B126721}"/>
    <cellStyle name="AF Header 5 - IBM Cognos" xfId="16" xr:uid="{A92E6DB4-4290-4E49-944E-101CE7B259E3}"/>
    <cellStyle name="AF Header Leaf - IBM Cognos" xfId="17" xr:uid="{B351BFF3-B7A2-4CC6-B3DD-F7F0D825769E}"/>
    <cellStyle name="AF Row - IBM Cognos" xfId="18" xr:uid="{54F16070-B906-4222-82AD-FB5973ADCD04}"/>
    <cellStyle name="AF Row 0 - IBM Cognos" xfId="19" xr:uid="{159B268C-38DD-47A1-8DF3-AA8A43BC8AA3}"/>
    <cellStyle name="AF Row 1 - IBM Cognos" xfId="20" xr:uid="{FEF02F31-53EE-454A-910D-4FE0842CCF2F}"/>
    <cellStyle name="AF Row 2 - IBM Cognos" xfId="21" xr:uid="{1800257E-6B3E-40B1-AA6B-0341FE30CDF6}"/>
    <cellStyle name="AF Row 3 - IBM Cognos" xfId="22" xr:uid="{958E4A1A-FCA4-4220-B1ED-073765E54A13}"/>
    <cellStyle name="AF Row 4 - IBM Cognos" xfId="23" xr:uid="{1E240EA5-0656-4510-A79F-9B387D7F6566}"/>
    <cellStyle name="AF Row 5 - IBM Cognos" xfId="24" xr:uid="{C05E16AB-A0C7-41B6-9BB0-D832BED6031F}"/>
    <cellStyle name="AF Row Leaf - IBM Cognos" xfId="25" xr:uid="{94D802C5-B50E-4B19-BF06-1ADC82128865}"/>
    <cellStyle name="AF Subnm - IBM Cognos" xfId="26" xr:uid="{EB20D8AA-3CD8-43AF-AB30-3FC95BD5A807}"/>
    <cellStyle name="AF Title - IBM Cognos" xfId="27" xr:uid="{873D0DE5-1B79-4101-B4DD-D07876AA67FB}"/>
    <cellStyle name="Calculated Column - IBM Cognos" xfId="28" xr:uid="{03B4A8CD-F7B4-45AC-8547-65E5EFF62EF3}"/>
    <cellStyle name="Calculated Column Name - IBM Cognos" xfId="29" xr:uid="{F16EB5B6-1893-4203-8AFF-ED9108AEA840}"/>
    <cellStyle name="Calculated Row - IBM Cognos" xfId="30" xr:uid="{AE84FAA9-AB06-40B8-9381-D1C5D66E6214}"/>
    <cellStyle name="Calculated Row Name - IBM Cognos" xfId="31" xr:uid="{1627872A-CBAA-4CBD-B374-786C45542529}"/>
    <cellStyle name="Column Name - IBM Cognos" xfId="32" xr:uid="{D8E12EFD-68B0-431F-B27E-F94B0AC59918}"/>
    <cellStyle name="Column Template - IBM Cognos" xfId="33" xr:uid="{B691C99B-1341-4505-9FB2-8B02106BEEF6}"/>
    <cellStyle name="Differs From Base - IBM Cognos" xfId="34" xr:uid="{5A5CE25D-631F-4C83-BA59-4D0BA6672952}"/>
    <cellStyle name="Edit - IBM Cognos" xfId="35" xr:uid="{9D485A05-7297-48AB-939B-6F3E06F22B6C}"/>
    <cellStyle name="Formula - IBM Cognos" xfId="36" xr:uid="{5F968520-97E8-4979-A4C7-13643C6ED0A2}"/>
    <cellStyle name="Group Name - IBM Cognos" xfId="37" xr:uid="{E22F1281-3781-412D-83F1-DD3D6E1208DE}"/>
    <cellStyle name="Hold Values - IBM Cognos" xfId="38" xr:uid="{18C7CD39-6E79-4C4C-82B4-70F4933AB03B}"/>
    <cellStyle name="List Name - IBM Cognos" xfId="39" xr:uid="{D6FE11BA-98B2-4B31-B458-4D8DCE01FE18}"/>
    <cellStyle name="Locked - IBM Cognos" xfId="40" xr:uid="{8C56F212-8AF6-4279-A0CE-0B89E7A5B3A6}"/>
    <cellStyle name="Measure - IBM Cognos" xfId="41" xr:uid="{4C06BBFC-E3A0-46F8-9BE3-36570B5FEBA8}"/>
    <cellStyle name="Measure Header - IBM Cognos" xfId="42" xr:uid="{DA846C65-EBE0-4AD6-A0B3-C819A649E483}"/>
    <cellStyle name="Measure Name - IBM Cognos" xfId="43" xr:uid="{235E5D73-C31F-4E0F-9DEF-300C52B063EC}"/>
    <cellStyle name="Measure Summary - IBM Cognos" xfId="44" xr:uid="{45C25B50-F0D9-4299-B3CF-34BCA8DF66E9}"/>
    <cellStyle name="Measure Summary TM1 - IBM Cognos" xfId="45" xr:uid="{55D9BCAE-DD37-4C75-B513-D7E5141D8DF6}"/>
    <cellStyle name="Measure Template - IBM Cognos" xfId="46" xr:uid="{B05E4307-54BB-42A9-BF28-F4AE1294FC88}"/>
    <cellStyle name="More - IBM Cognos" xfId="47" xr:uid="{6059F700-0EBB-409E-A162-25449873BA00}"/>
    <cellStyle name="Normal" xfId="0" builtinId="0" customBuiltin="1"/>
    <cellStyle name="Pending Change - IBM Cognos" xfId="48" xr:uid="{CDF1FB0D-90D1-4229-ACFB-2F09F8938C4B}"/>
    <cellStyle name="Row Name - IBM Cognos" xfId="49" xr:uid="{1A803350-B7F8-49E8-BE1E-E3BCB1DA5A03}"/>
    <cellStyle name="Row Template - IBM Cognos" xfId="50" xr:uid="{7BBCB920-518F-414D-8554-C211339D44A7}"/>
    <cellStyle name="Summary Column Name - IBM Cognos" xfId="51" xr:uid="{93870C91-F8CD-443F-B825-DBE6967428FC}"/>
    <cellStyle name="Summary Column Name TM1 - IBM Cognos" xfId="52" xr:uid="{C91F5F58-A8C4-49E3-AA54-5167915ED78F}"/>
    <cellStyle name="Summary Row Name - IBM Cognos" xfId="53" xr:uid="{520DCF37-F711-4562-A414-D4849134C216}"/>
    <cellStyle name="Summary Row Name TM1 - IBM Cognos" xfId="54" xr:uid="{9E6C7B86-70D5-418F-9105-63610E6D89E2}"/>
    <cellStyle name="Unsaved Change - IBM Cognos" xfId="55" xr:uid="{693F856A-C8EA-447D-B7CD-729B878AB0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6.bin"/><Relationship Id="rId1" Type="http://schemas.openxmlformats.org/officeDocument/2006/relationships/customProperty" Target="../customProperty5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4.bin"/><Relationship Id="rId13" Type="http://schemas.openxmlformats.org/officeDocument/2006/relationships/customProperty" Target="../customProperty19.bin"/><Relationship Id="rId18" Type="http://schemas.openxmlformats.org/officeDocument/2006/relationships/customProperty" Target="../customProperty24.bin"/><Relationship Id="rId3" Type="http://schemas.openxmlformats.org/officeDocument/2006/relationships/customProperty" Target="../customProperty9.bin"/><Relationship Id="rId21" Type="http://schemas.openxmlformats.org/officeDocument/2006/relationships/customProperty" Target="../customProperty27.bin"/><Relationship Id="rId7" Type="http://schemas.openxmlformats.org/officeDocument/2006/relationships/customProperty" Target="../customProperty13.bin"/><Relationship Id="rId12" Type="http://schemas.openxmlformats.org/officeDocument/2006/relationships/customProperty" Target="../customProperty18.bin"/><Relationship Id="rId17" Type="http://schemas.openxmlformats.org/officeDocument/2006/relationships/customProperty" Target="../customProperty23.bin"/><Relationship Id="rId2" Type="http://schemas.openxmlformats.org/officeDocument/2006/relationships/customProperty" Target="../customProperty8.bin"/><Relationship Id="rId16" Type="http://schemas.openxmlformats.org/officeDocument/2006/relationships/customProperty" Target="../customProperty22.bin"/><Relationship Id="rId20" Type="http://schemas.openxmlformats.org/officeDocument/2006/relationships/customProperty" Target="../customProperty26.bin"/><Relationship Id="rId1" Type="http://schemas.openxmlformats.org/officeDocument/2006/relationships/customProperty" Target="../customProperty7.bin"/><Relationship Id="rId6" Type="http://schemas.openxmlformats.org/officeDocument/2006/relationships/customProperty" Target="../customProperty12.bin"/><Relationship Id="rId11" Type="http://schemas.openxmlformats.org/officeDocument/2006/relationships/customProperty" Target="../customProperty17.bin"/><Relationship Id="rId5" Type="http://schemas.openxmlformats.org/officeDocument/2006/relationships/customProperty" Target="../customProperty11.bin"/><Relationship Id="rId15" Type="http://schemas.openxmlformats.org/officeDocument/2006/relationships/customProperty" Target="../customProperty21.bin"/><Relationship Id="rId10" Type="http://schemas.openxmlformats.org/officeDocument/2006/relationships/customProperty" Target="../customProperty16.bin"/><Relationship Id="rId19" Type="http://schemas.openxmlformats.org/officeDocument/2006/relationships/customProperty" Target="../customProperty25.bin"/><Relationship Id="rId4" Type="http://schemas.openxmlformats.org/officeDocument/2006/relationships/customProperty" Target="../customProperty10.bin"/><Relationship Id="rId9" Type="http://schemas.openxmlformats.org/officeDocument/2006/relationships/customProperty" Target="../customProperty15.bin"/><Relationship Id="rId14" Type="http://schemas.openxmlformats.org/officeDocument/2006/relationships/customProperty" Target="../customProperty20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61AAF-2568-4104-9BF5-315E2CB7AAC6}">
  <dimension ref="B1:B21"/>
  <sheetViews>
    <sheetView workbookViewId="0"/>
  </sheetViews>
  <sheetFormatPr defaultRowHeight="15" x14ac:dyDescent="0.25"/>
  <sheetData>
    <row r="1" spans="2:2" x14ac:dyDescent="0.25">
      <c r="B1" t="s">
        <v>73</v>
      </c>
    </row>
    <row r="2" spans="2:2" x14ac:dyDescent="0.25">
      <c r="B2" s="25" t="s">
        <v>21</v>
      </c>
    </row>
    <row r="3" spans="2:2" x14ac:dyDescent="0.25">
      <c r="B3" s="25" t="s">
        <v>22</v>
      </c>
    </row>
    <row r="4" spans="2:2" x14ac:dyDescent="0.25">
      <c r="B4" s="25" t="s">
        <v>7</v>
      </c>
    </row>
    <row r="5" spans="2:2" x14ac:dyDescent="0.25">
      <c r="B5" s="25" t="s">
        <v>23</v>
      </c>
    </row>
    <row r="6" spans="2:2" x14ac:dyDescent="0.25">
      <c r="B6" s="25" t="s">
        <v>24</v>
      </c>
    </row>
    <row r="7" spans="2:2" x14ac:dyDescent="0.25">
      <c r="B7" s="25" t="s">
        <v>2</v>
      </c>
    </row>
    <row r="8" spans="2:2" x14ac:dyDescent="0.25">
      <c r="B8" s="25" t="s">
        <v>3</v>
      </c>
    </row>
    <row r="9" spans="2:2" x14ac:dyDescent="0.25">
      <c r="B9" s="25" t="s">
        <v>25</v>
      </c>
    </row>
    <row r="10" spans="2:2" x14ac:dyDescent="0.25">
      <c r="B10" s="25" t="s">
        <v>4</v>
      </c>
    </row>
    <row r="11" spans="2:2" x14ac:dyDescent="0.25">
      <c r="B11" s="25" t="s">
        <v>5</v>
      </c>
    </row>
    <row r="12" spans="2:2" x14ac:dyDescent="0.25">
      <c r="B12" s="25" t="s">
        <v>6</v>
      </c>
    </row>
    <row r="13" spans="2:2" x14ac:dyDescent="0.25">
      <c r="B13" s="25" t="s">
        <v>26</v>
      </c>
    </row>
    <row r="14" spans="2:2" x14ac:dyDescent="0.25">
      <c r="B14" s="25" t="s">
        <v>74</v>
      </c>
    </row>
    <row r="15" spans="2:2" x14ac:dyDescent="0.25">
      <c r="B15" s="25" t="s">
        <v>75</v>
      </c>
    </row>
    <row r="16" spans="2:2" x14ac:dyDescent="0.25">
      <c r="B16" s="25" t="s">
        <v>76</v>
      </c>
    </row>
    <row r="17" spans="2:2" x14ac:dyDescent="0.25">
      <c r="B17" s="25" t="s">
        <v>27</v>
      </c>
    </row>
    <row r="18" spans="2:2" x14ac:dyDescent="0.25">
      <c r="B18" s="25" t="s">
        <v>77</v>
      </c>
    </row>
    <row r="19" spans="2:2" x14ac:dyDescent="0.25">
      <c r="B19" s="25" t="s">
        <v>78</v>
      </c>
    </row>
    <row r="20" spans="2:2" x14ac:dyDescent="0.25">
      <c r="B20" s="25" t="s">
        <v>79</v>
      </c>
    </row>
    <row r="21" spans="2:2" x14ac:dyDescent="0.25">
      <c r="B21" s="25" t="s">
        <v>80</v>
      </c>
    </row>
  </sheetData>
  <pageMargins left="0.7" right="0.7" top="0.75" bottom="0.75" header="0.3" footer="0.3"/>
  <customProperties>
    <customPr name="CafeStyleVersion" r:id="rId1"/>
    <customPr name="LastTupleSet_0" r:id="rId2"/>
    <customPr name="LastTupleSet_COR_Mappings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91FF4-0853-4EC7-BA7C-5B55D3D4B80A}">
  <dimension ref="A1:E18"/>
  <sheetViews>
    <sheetView tabSelected="1" workbookViewId="0"/>
  </sheetViews>
  <sheetFormatPr defaultRowHeight="15" x14ac:dyDescent="0.25"/>
  <cols>
    <col min="1" max="1" width="25.28515625" bestFit="1" customWidth="1"/>
    <col min="2" max="3" width="12.140625" bestFit="1" customWidth="1"/>
    <col min="4" max="5" width="15.5703125" bestFit="1" customWidth="1"/>
  </cols>
  <sheetData>
    <row r="1" spans="1:5" x14ac:dyDescent="0.25">
      <c r="A1" s="58" t="str">
        <f>_xll.VIEW("Training:Income Statement","!","!",$B$2,$B$3)</f>
        <v>Training:Income Statement</v>
      </c>
      <c r="B1" s="57"/>
    </row>
    <row r="2" spans="1:5" x14ac:dyDescent="0.25">
      <c r="A2" s="59" t="s">
        <v>47</v>
      </c>
      <c r="B2" s="65" t="str">
        <f>_xll.SUBNM("Training:Months","All Members","Jan")</f>
        <v>Jan</v>
      </c>
    </row>
    <row r="3" spans="1:5" x14ac:dyDescent="0.25">
      <c r="A3" s="59" t="s">
        <v>48</v>
      </c>
      <c r="B3" s="65" t="str">
        <f>_xll.SUBNM("Training:Income Statement Accounts","All Members","Gross Sales Revenue")</f>
        <v>Gross Sales Revenue</v>
      </c>
    </row>
    <row r="5" spans="1:5" ht="15.75" thickBot="1" x14ac:dyDescent="0.3">
      <c r="A5" s="61"/>
      <c r="B5" s="60" t="s">
        <v>50</v>
      </c>
      <c r="C5" s="60" t="s">
        <v>51</v>
      </c>
      <c r="D5" s="60" t="s">
        <v>52</v>
      </c>
      <c r="E5" s="60" t="s">
        <v>53</v>
      </c>
    </row>
    <row r="6" spans="1:5" x14ac:dyDescent="0.25">
      <c r="A6" s="62" t="s">
        <v>54</v>
      </c>
      <c r="B6" s="1">
        <f>_xll.DBRW($A$1,$A6,B$5,$B$2,$B$3)</f>
        <v>3380997</v>
      </c>
      <c r="C6" s="1">
        <f>_xll.DBRW($A$1,$A6,C$5,$B$2,$B$3)</f>
        <v>3380997</v>
      </c>
      <c r="D6" s="1">
        <f>_xll.DBRW($A$1,$A6,D$5,$B$2,$B$3)</f>
        <v>1067291.3120664812</v>
      </c>
      <c r="E6" s="1">
        <f>_xll.DBRW($A$1,$A6,E$5,$B$2,$B$3)</f>
        <v>0</v>
      </c>
    </row>
    <row r="7" spans="1:5" x14ac:dyDescent="0.25">
      <c r="A7" s="63" t="s">
        <v>55</v>
      </c>
      <c r="B7" s="1">
        <f>_xll.DBRW($A$1,$A7,B$5,$B$2,$B$3)</f>
        <v>844785</v>
      </c>
      <c r="C7" s="1">
        <f>_xll.DBRW($A$1,$A7,C$5,$B$2,$B$3)</f>
        <v>844785</v>
      </c>
      <c r="D7" s="1">
        <f>_xll.DBRW($A$1,$A7,D$5,$B$2,$B$3)</f>
        <v>366044.42125517363</v>
      </c>
      <c r="E7" s="1">
        <f>_xll.DBRW($A$1,$A7,E$5,$B$2,$B$3)</f>
        <v>0</v>
      </c>
    </row>
    <row r="8" spans="1:5" x14ac:dyDescent="0.25">
      <c r="A8" s="64" t="s">
        <v>56</v>
      </c>
      <c r="B8" s="1">
        <f>_xll.DBRW($A$1,$A8,B$5,$B$2,$B$3)</f>
        <v>403880</v>
      </c>
      <c r="C8" s="1">
        <f>_xll.DBRW($A$1,$A8,C$5,$B$2,$B$3)</f>
        <v>403880</v>
      </c>
      <c r="D8" s="1">
        <f>_xll.DBRW($A$1,$A8,D$5,$B$2,$B$3)</f>
        <v>250147.10546569995</v>
      </c>
      <c r="E8" s="1">
        <f>_xll.DBRW($A$1,$A8,E$5,$B$2,$B$3)</f>
        <v>0</v>
      </c>
    </row>
    <row r="9" spans="1:5" x14ac:dyDescent="0.25">
      <c r="A9" s="64" t="s">
        <v>57</v>
      </c>
      <c r="B9" s="1">
        <f>_xll.DBRW($A$1,$A9,B$5,$B$2,$B$3)</f>
        <v>440905</v>
      </c>
      <c r="C9" s="1">
        <f>_xll.DBRW($A$1,$A9,C$5,$B$2,$B$3)</f>
        <v>440905</v>
      </c>
      <c r="D9" s="1">
        <f>_xll.DBRW($A$1,$A9,D$5,$B$2,$B$3)</f>
        <v>115897.31578947368</v>
      </c>
      <c r="E9" s="1">
        <f>_xll.DBRW($A$1,$A9,E$5,$B$2,$B$3)</f>
        <v>0</v>
      </c>
    </row>
    <row r="10" spans="1:5" x14ac:dyDescent="0.25">
      <c r="A10" s="63" t="s">
        <v>58</v>
      </c>
      <c r="B10" s="1">
        <f>_xll.DBRW($A$1,$A10,B$5,$B$2,$B$3)</f>
        <v>825320</v>
      </c>
      <c r="C10" s="1">
        <f>_xll.DBRW($A$1,$A10,C$5,$B$2,$B$3)</f>
        <v>825320</v>
      </c>
      <c r="D10" s="1">
        <f>_xll.DBRW($A$1,$A10,D$5,$B$2,$B$3)</f>
        <v>82376.052631578961</v>
      </c>
      <c r="E10" s="1">
        <f>_xll.DBRW($A$1,$A10,E$5,$B$2,$B$3)</f>
        <v>0</v>
      </c>
    </row>
    <row r="11" spans="1:5" x14ac:dyDescent="0.25">
      <c r="A11" s="64" t="s">
        <v>59</v>
      </c>
      <c r="B11" s="1">
        <f>_xll.DBRW($A$1,$A11,B$5,$B$2,$B$3)</f>
        <v>355530</v>
      </c>
      <c r="C11" s="1">
        <f>_xll.DBRW($A$1,$A11,C$5,$B$2,$B$3)</f>
        <v>355530</v>
      </c>
      <c r="D11" s="1">
        <f>_xll.DBRW($A$1,$A11,D$5,$B$2,$B$3)</f>
        <v>0</v>
      </c>
      <c r="E11" s="1">
        <f>_xll.DBRW($A$1,$A11,E$5,$B$2,$B$3)</f>
        <v>0</v>
      </c>
    </row>
    <row r="12" spans="1:5" x14ac:dyDescent="0.25">
      <c r="A12" s="64" t="s">
        <v>60</v>
      </c>
      <c r="B12" s="1">
        <f>_xll.DBRW($A$1,$A12,B$5,$B$2,$B$3)</f>
        <v>469790</v>
      </c>
      <c r="C12" s="1">
        <f>_xll.DBRW($A$1,$A12,C$5,$B$2,$B$3)</f>
        <v>469790</v>
      </c>
      <c r="D12" s="1">
        <f>_xll.DBRW($A$1,$A12,D$5,$B$2,$B$3)</f>
        <v>82376.052631578961</v>
      </c>
      <c r="E12" s="1">
        <f>_xll.DBRW($A$1,$A12,E$5,$B$2,$B$3)</f>
        <v>0</v>
      </c>
    </row>
    <row r="13" spans="1:5" x14ac:dyDescent="0.25">
      <c r="A13" s="63" t="s">
        <v>61</v>
      </c>
      <c r="B13" s="1">
        <f>_xll.DBRW($A$1,$A13,B$5,$B$2,$B$3)</f>
        <v>871393</v>
      </c>
      <c r="C13" s="1">
        <f>_xll.DBRW($A$1,$A13,C$5,$B$2,$B$3)</f>
        <v>871393</v>
      </c>
      <c r="D13" s="1">
        <f>_xll.DBRW($A$1,$A13,D$5,$B$2,$B$3)</f>
        <v>480069.47368421056</v>
      </c>
      <c r="E13" s="1">
        <f>_xll.DBRW($A$1,$A13,E$5,$B$2,$B$3)</f>
        <v>0</v>
      </c>
    </row>
    <row r="14" spans="1:5" x14ac:dyDescent="0.25">
      <c r="A14" s="64" t="s">
        <v>62</v>
      </c>
      <c r="B14" s="1">
        <f>_xll.DBRW($A$1,$A14,B$5,$B$2,$B$3)</f>
        <v>462495</v>
      </c>
      <c r="C14" s="1">
        <f>_xll.DBRW($A$1,$A14,C$5,$B$2,$B$3)</f>
        <v>462495</v>
      </c>
      <c r="D14" s="1">
        <f>_xll.DBRW($A$1,$A14,D$5,$B$2,$B$3)</f>
        <v>30073.68421052632</v>
      </c>
      <c r="E14" s="1">
        <f>_xll.DBRW($A$1,$A14,E$5,$B$2,$B$3)</f>
        <v>0</v>
      </c>
    </row>
    <row r="15" spans="1:5" x14ac:dyDescent="0.25">
      <c r="A15" s="64" t="s">
        <v>63</v>
      </c>
      <c r="B15" s="1">
        <f>_xll.DBRW($A$1,$A15,B$5,$B$2,$B$3)</f>
        <v>408898</v>
      </c>
      <c r="C15" s="1">
        <f>_xll.DBRW($A$1,$A15,C$5,$B$2,$B$3)</f>
        <v>408898</v>
      </c>
      <c r="D15" s="1">
        <f>_xll.DBRW($A$1,$A15,D$5,$B$2,$B$3)</f>
        <v>449995.78947368421</v>
      </c>
      <c r="E15" s="1">
        <f>_xll.DBRW($A$1,$A15,E$5,$B$2,$B$3)</f>
        <v>0</v>
      </c>
    </row>
    <row r="16" spans="1:5" x14ac:dyDescent="0.25">
      <c r="A16" s="63" t="s">
        <v>64</v>
      </c>
      <c r="B16" s="1">
        <f>_xll.DBRW($A$1,$A16,B$5,$B$2,$B$3)</f>
        <v>839499</v>
      </c>
      <c r="C16" s="1">
        <f>_xll.DBRW($A$1,$A16,C$5,$B$2,$B$3)</f>
        <v>839499</v>
      </c>
      <c r="D16" s="1">
        <f>_xll.DBRW($A$1,$A16,D$5,$B$2,$B$3)</f>
        <v>138801.36449551812</v>
      </c>
      <c r="E16" s="1">
        <f>_xll.DBRW($A$1,$A16,E$5,$B$2,$B$3)</f>
        <v>0</v>
      </c>
    </row>
    <row r="17" spans="1:5" x14ac:dyDescent="0.25">
      <c r="A17" s="64" t="s">
        <v>65</v>
      </c>
      <c r="B17" s="1">
        <f>_xll.DBRW($A$1,$A17,B$5,$B$2,$B$3)</f>
        <v>426908</v>
      </c>
      <c r="C17" s="1">
        <f>_xll.DBRW($A$1,$A17,C$5,$B$2,$B$3)</f>
        <v>426908</v>
      </c>
      <c r="D17" s="1">
        <f>_xll.DBRW($A$1,$A17,D$5,$B$2,$B$3)</f>
        <v>57863.157894736854</v>
      </c>
      <c r="E17" s="1">
        <f>_xll.DBRW($A$1,$A17,E$5,$B$2,$B$3)</f>
        <v>0</v>
      </c>
    </row>
    <row r="18" spans="1:5" x14ac:dyDescent="0.25">
      <c r="A18" s="64" t="s">
        <v>66</v>
      </c>
      <c r="B18" s="1">
        <f>_xll.DBRW($A$1,$A18,B$5,$B$2,$B$3)</f>
        <v>412591</v>
      </c>
      <c r="C18" s="1">
        <f>_xll.DBRW($A$1,$A18,C$5,$B$2,$B$3)</f>
        <v>412591</v>
      </c>
      <c r="D18" s="1">
        <f>_xll.DBRW($A$1,$A18,D$5,$B$2,$B$3)</f>
        <v>80938.206600781268</v>
      </c>
      <c r="E18" s="1">
        <f>_xll.DBRW($A$1,$A18,E$5,$B$2,$B$3)</f>
        <v>0</v>
      </c>
    </row>
  </sheetData>
  <pageMargins left="0.7" right="0.7" top="0.75" bottom="0.75" header="0.3" footer="0.3"/>
  <customProperties>
    <customPr name="COR_LastLabelRowStart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DFE1D-770E-412A-AF4D-D54134D3DFBE}">
  <dimension ref="A1:F31"/>
  <sheetViews>
    <sheetView topLeftCell="B13" workbookViewId="0">
      <selection activeCell="E24" sqref="E24"/>
    </sheetView>
  </sheetViews>
  <sheetFormatPr defaultRowHeight="15" x14ac:dyDescent="0.25"/>
  <cols>
    <col min="1" max="1" width="25.7109375" hidden="1" customWidth="1"/>
    <col min="2" max="2" width="25.7109375" customWidth="1"/>
    <col min="5" max="6" width="15.5703125" bestFit="1" customWidth="1"/>
  </cols>
  <sheetData>
    <row r="1" spans="1:6" hidden="1" x14ac:dyDescent="0.25">
      <c r="A1" s="25" t="s">
        <v>67</v>
      </c>
    </row>
    <row r="2" spans="1:6" s="26" customFormat="1" hidden="1" thickBot="1" x14ac:dyDescent="0.3">
      <c r="A2" s="26">
        <v>0</v>
      </c>
      <c r="B2" s="27" t="s">
        <v>71</v>
      </c>
      <c r="C2" s="28">
        <v>123.456789</v>
      </c>
      <c r="D2" s="28">
        <v>123.456789</v>
      </c>
      <c r="E2" s="28">
        <v>123.456789</v>
      </c>
      <c r="F2" s="28">
        <v>123.456789</v>
      </c>
    </row>
    <row r="3" spans="1:6" s="29" customFormat="1" hidden="1" thickBot="1" x14ac:dyDescent="0.3">
      <c r="A3" s="29">
        <v>1</v>
      </c>
      <c r="B3" s="30" t="s">
        <v>71</v>
      </c>
      <c r="C3" s="31">
        <v>123.456789</v>
      </c>
      <c r="D3" s="31">
        <v>123.456789</v>
      </c>
      <c r="E3" s="31">
        <v>123.456789</v>
      </c>
      <c r="F3" s="31">
        <v>123.456789</v>
      </c>
    </row>
    <row r="4" spans="1:6" s="32" customFormat="1" hidden="1" thickBot="1" x14ac:dyDescent="0.3">
      <c r="A4" s="32">
        <v>2</v>
      </c>
      <c r="B4" s="33" t="s">
        <v>71</v>
      </c>
      <c r="C4" s="34">
        <v>123.456789</v>
      </c>
      <c r="D4" s="34">
        <v>123.456789</v>
      </c>
      <c r="E4" s="34">
        <v>123.456789</v>
      </c>
      <c r="F4" s="34">
        <v>123.456789</v>
      </c>
    </row>
    <row r="5" spans="1:6" s="35" customFormat="1" hidden="1" thickBot="1" x14ac:dyDescent="0.3">
      <c r="A5" s="35">
        <v>3</v>
      </c>
      <c r="B5" s="36" t="s">
        <v>71</v>
      </c>
      <c r="C5" s="37">
        <v>123.456789</v>
      </c>
      <c r="D5" s="37">
        <v>123.456789</v>
      </c>
      <c r="E5" s="37">
        <v>123.456789</v>
      </c>
      <c r="F5" s="37">
        <v>123.456789</v>
      </c>
    </row>
    <row r="6" spans="1:6" s="38" customFormat="1" hidden="1" thickBot="1" x14ac:dyDescent="0.3">
      <c r="A6" s="38">
        <v>4</v>
      </c>
      <c r="B6" s="39" t="s">
        <v>71</v>
      </c>
      <c r="C6" s="40">
        <v>123.456789</v>
      </c>
      <c r="D6" s="40">
        <v>123.456789</v>
      </c>
      <c r="E6" s="40">
        <v>123.456789</v>
      </c>
      <c r="F6" s="40">
        <v>123.456789</v>
      </c>
    </row>
    <row r="7" spans="1:6" s="41" customFormat="1" hidden="1" thickBot="1" x14ac:dyDescent="0.3">
      <c r="A7" s="41">
        <v>5</v>
      </c>
      <c r="B7" s="42" t="s">
        <v>71</v>
      </c>
      <c r="C7" s="43">
        <v>123.456789</v>
      </c>
      <c r="D7" s="43">
        <v>123.456789</v>
      </c>
      <c r="E7" s="43">
        <v>123.456789</v>
      </c>
      <c r="F7" s="43">
        <v>123.456789</v>
      </c>
    </row>
    <row r="8" spans="1:6" s="45" customFormat="1" hidden="1" thickBot="1" x14ac:dyDescent="0.3">
      <c r="A8" s="44" t="s">
        <v>68</v>
      </c>
      <c r="B8" s="46" t="s">
        <v>71</v>
      </c>
      <c r="C8" s="47">
        <v>123.456789</v>
      </c>
      <c r="D8" s="47">
        <v>123.456789</v>
      </c>
      <c r="E8" s="47">
        <v>123.456789</v>
      </c>
      <c r="F8" s="47">
        <v>123.456789</v>
      </c>
    </row>
    <row r="9" spans="1:6" s="49" customFormat="1" hidden="1" thickBot="1" x14ac:dyDescent="0.3">
      <c r="A9" s="48" t="s">
        <v>69</v>
      </c>
      <c r="B9" s="50" t="s">
        <v>71</v>
      </c>
      <c r="C9" s="51">
        <v>123.456789</v>
      </c>
      <c r="D9" s="51">
        <v>123.456789</v>
      </c>
      <c r="E9" s="51">
        <v>123.456789</v>
      </c>
      <c r="F9" s="51">
        <v>123.456789</v>
      </c>
    </row>
    <row r="10" spans="1:6" hidden="1" x14ac:dyDescent="0.25">
      <c r="A10" s="25" t="s">
        <v>70</v>
      </c>
    </row>
    <row r="11" spans="1:6" hidden="1" x14ac:dyDescent="0.25">
      <c r="B11" s="25" t="s">
        <v>72</v>
      </c>
    </row>
    <row r="12" spans="1:6" hidden="1" x14ac:dyDescent="0.25">
      <c r="B12" t="str">
        <f>_xll.TM1RPTVIEW("Training:Income Statement:1423501",0,_xll.TM1RPTTITLE("Training:Months",$C$14),_xll.TM1RPTTITLE("Training:Income Statement Accounts",$C$15),TM1RPTFMTRNG1423501,TM1RPTFMTIDCOL1423501)</f>
        <v>Training:Income Statement:1423501</v>
      </c>
    </row>
    <row r="14" spans="1:6" x14ac:dyDescent="0.25">
      <c r="B14" s="52" t="s">
        <v>47</v>
      </c>
      <c r="C14" s="19" t="str">
        <f>_xll.SUBNM("Training:Months","All Members","TOTAL YEAR")</f>
        <v>TOTAL YEAR</v>
      </c>
    </row>
    <row r="15" spans="1:6" x14ac:dyDescent="0.25">
      <c r="B15" s="52" t="s">
        <v>48</v>
      </c>
      <c r="C15" s="19" t="str">
        <f>_xll.SUBNM("Training:Income Statement Accounts","All Members","NET INCOME")</f>
        <v>NET INCOME</v>
      </c>
    </row>
    <row r="17" spans="1:6" ht="15.75" thickBot="1" x14ac:dyDescent="0.3"/>
    <row r="18" spans="1:6" ht="15.75" thickBot="1" x14ac:dyDescent="0.3">
      <c r="C18" s="53" t="s">
        <v>50</v>
      </c>
      <c r="D18" s="53" t="s">
        <v>51</v>
      </c>
      <c r="E18" s="53" t="s">
        <v>52</v>
      </c>
      <c r="F18" s="53" t="s">
        <v>53</v>
      </c>
    </row>
    <row r="19" spans="1:6" s="26" customFormat="1" thickBot="1" x14ac:dyDescent="0.3">
      <c r="A19" s="26">
        <f>IF(_xll.TM1RPTELISCONSOLIDATED($B$19,$B19),IF(_xll.TM1RPTELLEV($B$19,$B19)&lt;=5,_xll.TM1RPTELLEV($B$19,$B19),"Default"),"Leaf")</f>
        <v>0</v>
      </c>
      <c r="B19" s="54" t="str">
        <f>_xll.TM1RPTROW($B$12,"Training:Regions",,,,FALSE,B$11)</f>
        <v>UK</v>
      </c>
      <c r="C19" s="28">
        <f>_xll.DBRW($B$12,$B19,C$18,$C$14,$C$15)</f>
        <v>6559544.4999999991</v>
      </c>
      <c r="D19" s="28">
        <f>_xll.DBRW($B$12,$B19,D$18,$C$14,$C$15)</f>
        <v>7916312.5</v>
      </c>
      <c r="E19" s="28">
        <f>_xll.DBRW($B$12,$B19,E$18,$C$14,$C$15)</f>
        <v>4119176.5707777115</v>
      </c>
      <c r="F19" s="28">
        <f>_xll.DBRW($B$12,$B19,F$18,$C$14,$C$15)</f>
        <v>17500</v>
      </c>
    </row>
    <row r="20" spans="1:6" s="29" customFormat="1" thickBot="1" x14ac:dyDescent="0.3">
      <c r="A20" s="29">
        <f>IF(_xll.TM1RPTELISCONSOLIDATED($B$19,$B20),IF(_xll.TM1RPTELLEV($B$19,$B20)&lt;=5,_xll.TM1RPTELLEV($B$19,$B20),"Default"),"Leaf")</f>
        <v>1</v>
      </c>
      <c r="B20" s="55" t="s">
        <v>55</v>
      </c>
      <c r="C20" s="31">
        <f>_xll.DBRW($B$12,$B20,C$18,$C$14,$C$15)</f>
        <v>1649808.9999999995</v>
      </c>
      <c r="D20" s="31">
        <f>_xll.DBRW($B$12,$B20,D$18,$C$14,$C$15)</f>
        <v>2116758.5</v>
      </c>
      <c r="E20" s="31">
        <f>_xll.DBRW($B$12,$B20,E$18,$C$14,$C$15)</f>
        <v>1595551.979896937</v>
      </c>
      <c r="F20" s="31">
        <f>_xll.DBRW($B$12,$B20,F$18,$C$14,$C$15)</f>
        <v>2500</v>
      </c>
    </row>
    <row r="21" spans="1:6" s="49" customFormat="1" thickBot="1" x14ac:dyDescent="0.3">
      <c r="A21" s="48" t="str">
        <f>IF(_xll.TM1RPTELISCONSOLIDATED($B$19,$B21),IF(_xll.TM1RPTELLEV($B$19,$B21)&lt;=5,_xll.TM1RPTELLEV($B$19,$B21),"Default"),"Leaf")</f>
        <v>Leaf</v>
      </c>
      <c r="B21" s="56" t="s">
        <v>56</v>
      </c>
      <c r="C21" s="51">
        <f>_xll.DBRW($B$12,$B21,C$18,$C$14,$C$15)</f>
        <v>858977.24999999977</v>
      </c>
      <c r="D21" s="51">
        <f>_xll.DBRW($B$12,$B21,D$18,$C$14,$C$15)</f>
        <v>1103743</v>
      </c>
      <c r="E21" s="51">
        <f>_xll.DBRW($B$12,$B21,E$18,$C$14,$C$15)</f>
        <v>1184647.7705521467</v>
      </c>
      <c r="F21" s="51">
        <f>_xll.DBRW($B$12,$B21,F$18,$C$14,$C$15)</f>
        <v>0</v>
      </c>
    </row>
    <row r="22" spans="1:6" s="49" customFormat="1" thickBot="1" x14ac:dyDescent="0.3">
      <c r="A22" s="48" t="str">
        <f>IF(_xll.TM1RPTELISCONSOLIDATED($B$19,$B22),IF(_xll.TM1RPTELLEV($B$19,$B22)&lt;=5,_xll.TM1RPTELLEV($B$19,$B22),"Default"),"Leaf")</f>
        <v>Leaf</v>
      </c>
      <c r="B22" s="56" t="s">
        <v>57</v>
      </c>
      <c r="C22" s="51">
        <f>_xll.DBRW($B$12,$B22,C$18,$C$14,$C$15)</f>
        <v>790831.74999999965</v>
      </c>
      <c r="D22" s="51">
        <f>_xll.DBRW($B$12,$B22,D$18,$C$14,$C$15)</f>
        <v>1013015.5</v>
      </c>
      <c r="E22" s="51">
        <f>_xll.DBRW($B$12,$B22,E$18,$C$14,$C$15)</f>
        <v>410904.20934479043</v>
      </c>
      <c r="F22" s="51">
        <f>_xll.DBRW($B$12,$B22,F$18,$C$14,$C$15)</f>
        <v>2500</v>
      </c>
    </row>
    <row r="23" spans="1:6" s="29" customFormat="1" thickBot="1" x14ac:dyDescent="0.3">
      <c r="A23" s="29">
        <f>IF(_xll.TM1RPTELISCONSOLIDATED($B$19,$B23),IF(_xll.TM1RPTELLEV($B$19,$B23)&lt;=5,_xll.TM1RPTELLEV($B$19,$B23),"Default"),"Leaf")</f>
        <v>1</v>
      </c>
      <c r="B23" s="55" t="s">
        <v>58</v>
      </c>
      <c r="C23" s="31">
        <f>_xll.DBRW($B$12,$B23,C$18,$C$14,$C$15)</f>
        <v>1612666.4999999995</v>
      </c>
      <c r="D23" s="31">
        <f>_xll.DBRW($B$12,$B23,D$18,$C$14,$C$15)</f>
        <v>2059642</v>
      </c>
      <c r="E23" s="31">
        <f>_xll.DBRW($B$12,$B23,E$18,$C$14,$C$15)</f>
        <v>171651.5651629073</v>
      </c>
      <c r="F23" s="31">
        <f>_xll.DBRW($B$12,$B23,F$18,$C$14,$C$15)</f>
        <v>5000</v>
      </c>
    </row>
    <row r="24" spans="1:6" s="49" customFormat="1" thickBot="1" x14ac:dyDescent="0.3">
      <c r="A24" s="48" t="str">
        <f>IF(_xll.TM1RPTELISCONSOLIDATED($B$19,$B24),IF(_xll.TM1RPTELLEV($B$19,$B24)&lt;=5,_xll.TM1RPTELLEV($B$19,$B24),"Default"),"Leaf")</f>
        <v>Leaf</v>
      </c>
      <c r="B24" s="56" t="s">
        <v>59</v>
      </c>
      <c r="C24" s="51">
        <f>_xll.DBRW($B$12,$B24,C$18,$C$14,$C$15)</f>
        <v>776848.24999999965</v>
      </c>
      <c r="D24" s="51">
        <f>_xll.DBRW($B$12,$B24,D$18,$C$14,$C$15)</f>
        <v>1000253</v>
      </c>
      <c r="E24" s="51">
        <f>_xll.DBRW($B$12,$B24,E$18,$C$14,$C$15)</f>
        <v>300.00000000000006</v>
      </c>
      <c r="F24" s="51">
        <f>_xll.DBRW($B$12,$B24,F$18,$C$14,$C$15)</f>
        <v>2500</v>
      </c>
    </row>
    <row r="25" spans="1:6" s="49" customFormat="1" thickBot="1" x14ac:dyDescent="0.3">
      <c r="A25" s="48" t="str">
        <f>IF(_xll.TM1RPTELISCONSOLIDATED($B$19,$B25),IF(_xll.TM1RPTELLEV($B$19,$B25)&lt;=5,_xll.TM1RPTELLEV($B$19,$B25),"Default"),"Leaf")</f>
        <v>Leaf</v>
      </c>
      <c r="B25" s="56" t="s">
        <v>60</v>
      </c>
      <c r="C25" s="51">
        <f>_xll.DBRW($B$12,$B25,C$18,$C$14,$C$15)</f>
        <v>835818.24999999977</v>
      </c>
      <c r="D25" s="51">
        <f>_xll.DBRW($B$12,$B25,D$18,$C$14,$C$15)</f>
        <v>1059389</v>
      </c>
      <c r="E25" s="51">
        <f>_xll.DBRW($B$12,$B25,E$18,$C$14,$C$15)</f>
        <v>171351.5651629073</v>
      </c>
      <c r="F25" s="51">
        <f>_xll.DBRW($B$12,$B25,F$18,$C$14,$C$15)</f>
        <v>2500</v>
      </c>
    </row>
    <row r="26" spans="1:6" s="29" customFormat="1" thickBot="1" x14ac:dyDescent="0.3">
      <c r="A26" s="29">
        <f>IF(_xll.TM1RPTELISCONSOLIDATED($B$19,$B26),IF(_xll.TM1RPTELLEV($B$19,$B26)&lt;=5,_xll.TM1RPTELLEV($B$19,$B26),"Default"),"Leaf")</f>
        <v>1</v>
      </c>
      <c r="B26" s="55" t="s">
        <v>61</v>
      </c>
      <c r="C26" s="31">
        <f>_xll.DBRW($B$12,$B26,C$18,$C$14,$C$15)</f>
        <v>1679428.9999999995</v>
      </c>
      <c r="D26" s="31">
        <f>_xll.DBRW($B$12,$B26,D$18,$C$14,$C$15)</f>
        <v>2078034.5</v>
      </c>
      <c r="E26" s="31">
        <f>_xll.DBRW($B$12,$B26,E$18,$C$14,$C$15)</f>
        <v>2034102.8327246686</v>
      </c>
      <c r="F26" s="31">
        <f>_xll.DBRW($B$12,$B26,F$18,$C$14,$C$15)</f>
        <v>5000</v>
      </c>
    </row>
    <row r="27" spans="1:6" s="49" customFormat="1" thickBot="1" x14ac:dyDescent="0.3">
      <c r="A27" s="48" t="str">
        <f>IF(_xll.TM1RPTELISCONSOLIDATED($B$19,$B27),IF(_xll.TM1RPTELLEV($B$19,$B27)&lt;=5,_xll.TM1RPTELLEV($B$19,$B27),"Default"),"Leaf")</f>
        <v>Leaf</v>
      </c>
      <c r="B27" s="56" t="s">
        <v>62</v>
      </c>
      <c r="C27" s="51">
        <f>_xll.DBRW($B$12,$B27,C$18,$C$14,$C$15)</f>
        <v>822442.74999999965</v>
      </c>
      <c r="D27" s="51">
        <f>_xll.DBRW($B$12,$B27,D$18,$C$14,$C$15)</f>
        <v>1044691.5</v>
      </c>
      <c r="E27" s="51">
        <f>_xll.DBRW($B$12,$B27,E$18,$C$14,$C$15)</f>
        <v>50947.357321876116</v>
      </c>
      <c r="F27" s="51">
        <f>_xll.DBRW($B$12,$B27,F$18,$C$14,$C$15)</f>
        <v>2500</v>
      </c>
    </row>
    <row r="28" spans="1:6" s="49" customFormat="1" thickBot="1" x14ac:dyDescent="0.3">
      <c r="A28" s="48" t="str">
        <f>IF(_xll.TM1RPTELISCONSOLIDATED($B$19,$B28),IF(_xll.TM1RPTELLEV($B$19,$B28)&lt;=5,_xll.TM1RPTELLEV($B$19,$B28),"Default"),"Leaf")</f>
        <v>Leaf</v>
      </c>
      <c r="B28" s="56" t="s">
        <v>63</v>
      </c>
      <c r="C28" s="51">
        <f>_xll.DBRW($B$12,$B28,C$18,$C$14,$C$15)</f>
        <v>856986.24999999977</v>
      </c>
      <c r="D28" s="51">
        <f>_xll.DBRW($B$12,$B28,D$18,$C$14,$C$15)</f>
        <v>1033343</v>
      </c>
      <c r="E28" s="51">
        <f>_xll.DBRW($B$12,$B28,E$18,$C$14,$C$15)</f>
        <v>1983155.4754027925</v>
      </c>
      <c r="F28" s="51">
        <f>_xll.DBRW($B$12,$B28,F$18,$C$14,$C$15)</f>
        <v>2500</v>
      </c>
    </row>
    <row r="29" spans="1:6" s="29" customFormat="1" thickBot="1" x14ac:dyDescent="0.3">
      <c r="A29" s="29">
        <f>IF(_xll.TM1RPTELISCONSOLIDATED($B$19,$B29),IF(_xll.TM1RPTELLEV($B$19,$B29)&lt;=5,_xll.TM1RPTELLEV($B$19,$B29),"Default"),"Leaf")</f>
        <v>1</v>
      </c>
      <c r="B29" s="55" t="s">
        <v>64</v>
      </c>
      <c r="C29" s="31">
        <f>_xll.DBRW($B$12,$B29,C$18,$C$14,$C$15)</f>
        <v>1617639.9999999995</v>
      </c>
      <c r="D29" s="31">
        <f>_xll.DBRW($B$12,$B29,D$18,$C$14,$C$15)</f>
        <v>1661877.5</v>
      </c>
      <c r="E29" s="31">
        <f>_xll.DBRW($B$12,$B29,E$18,$C$14,$C$15)</f>
        <v>317870.19299319864</v>
      </c>
      <c r="F29" s="31">
        <f>_xll.DBRW($B$12,$B29,F$18,$C$14,$C$15)</f>
        <v>5000</v>
      </c>
    </row>
    <row r="30" spans="1:6" s="49" customFormat="1" thickBot="1" x14ac:dyDescent="0.3">
      <c r="A30" s="48" t="str">
        <f>IF(_xll.TM1RPTELISCONSOLIDATED($B$19,$B30),IF(_xll.TM1RPTELLEV($B$19,$B30)&lt;=5,_xll.TM1RPTELLEV($B$19,$B30),"Default"),"Leaf")</f>
        <v>Leaf</v>
      </c>
      <c r="B30" s="56" t="s">
        <v>65</v>
      </c>
      <c r="C30" s="51">
        <f>_xll.DBRW($B$12,$B30,C$18,$C$14,$C$15)</f>
        <v>822705.24999999977</v>
      </c>
      <c r="D30" s="51">
        <f>_xll.DBRW($B$12,$B30,D$18,$C$14,$C$15)</f>
        <v>844824</v>
      </c>
      <c r="E30" s="51">
        <f>_xll.DBRW($B$12,$B30,E$18,$C$14,$C$15)</f>
        <v>61129.086645184398</v>
      </c>
      <c r="F30" s="51">
        <f>_xll.DBRW($B$12,$B30,F$18,$C$14,$C$15)</f>
        <v>2500</v>
      </c>
    </row>
    <row r="31" spans="1:6" s="49" customFormat="1" thickBot="1" x14ac:dyDescent="0.3">
      <c r="A31" s="48" t="str">
        <f>IF(_xll.TM1RPTELISCONSOLIDATED($B$19,$B31),IF(_xll.TM1RPTELLEV($B$19,$B31)&lt;=5,_xll.TM1RPTELLEV($B$19,$B31),"Default"),"Leaf")</f>
        <v>Leaf</v>
      </c>
      <c r="B31" s="56" t="s">
        <v>66</v>
      </c>
      <c r="C31" s="51">
        <f>_xll.DBRW($B$12,$B31,C$18,$C$14,$C$15)</f>
        <v>794934.74999999965</v>
      </c>
      <c r="D31" s="51">
        <f>_xll.DBRW($B$12,$B31,D$18,$C$14,$C$15)</f>
        <v>817053.5</v>
      </c>
      <c r="E31" s="51">
        <f>_xll.DBRW($B$12,$B31,E$18,$C$14,$C$15)</f>
        <v>256741.10634801423</v>
      </c>
      <c r="F31" s="51">
        <f>_xll.DBRW($B$12,$B31,F$18,$C$14,$C$15)</f>
        <v>2500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D6D93-53BA-4CAD-BD07-CA5AA1B8144E}">
  <dimension ref="A1:E22"/>
  <sheetViews>
    <sheetView workbookViewId="0">
      <selection activeCell="D6" sqref="D6"/>
    </sheetView>
  </sheetViews>
  <sheetFormatPr defaultRowHeight="15" x14ac:dyDescent="0.25"/>
  <cols>
    <col min="1" max="1" width="25.28515625" bestFit="1" customWidth="1"/>
    <col min="2" max="2" width="46.5703125" bestFit="1" customWidth="1"/>
    <col min="4" max="5" width="15.5703125" bestFit="1" customWidth="1"/>
  </cols>
  <sheetData>
    <row r="1" spans="1:5" x14ac:dyDescent="0.25">
      <c r="A1" s="18" t="s">
        <v>42</v>
      </c>
      <c r="B1" s="18" t="s">
        <v>43</v>
      </c>
    </row>
    <row r="2" spans="1:5" x14ac:dyDescent="0.25">
      <c r="A2" s="18" t="s">
        <v>44</v>
      </c>
      <c r="B2" s="18" t="s">
        <v>45</v>
      </c>
    </row>
    <row r="3" spans="1:5" x14ac:dyDescent="0.25">
      <c r="A3" s="18" t="s">
        <v>46</v>
      </c>
      <c r="B3" s="18" t="s">
        <v>11</v>
      </c>
    </row>
    <row r="5" spans="1:5" x14ac:dyDescent="0.25">
      <c r="A5" s="18"/>
      <c r="B5" s="19" t="s">
        <v>49</v>
      </c>
    </row>
    <row r="6" spans="1:5" x14ac:dyDescent="0.25">
      <c r="A6" s="18" t="s">
        <v>47</v>
      </c>
      <c r="B6" s="20" t="s">
        <v>0</v>
      </c>
    </row>
    <row r="7" spans="1:5" x14ac:dyDescent="0.25">
      <c r="A7" s="18" t="s">
        <v>48</v>
      </c>
      <c r="B7" s="20" t="s">
        <v>21</v>
      </c>
    </row>
    <row r="9" spans="1:5" ht="15.75" thickBot="1" x14ac:dyDescent="0.3">
      <c r="A9" s="2"/>
      <c r="B9" s="21" t="s">
        <v>50</v>
      </c>
      <c r="C9" s="21" t="s">
        <v>51</v>
      </c>
      <c r="D9" s="21" t="s">
        <v>52</v>
      </c>
      <c r="E9" s="21" t="s">
        <v>53</v>
      </c>
    </row>
    <row r="10" spans="1:5" x14ac:dyDescent="0.25">
      <c r="A10" s="22" t="s">
        <v>54</v>
      </c>
      <c r="B10" s="1">
        <v>6559544.4999999991</v>
      </c>
      <c r="C10" s="1">
        <v>7916312.5</v>
      </c>
      <c r="D10" s="1">
        <v>4118901.5707777115</v>
      </c>
      <c r="E10" s="1">
        <v>17500</v>
      </c>
    </row>
    <row r="11" spans="1:5" x14ac:dyDescent="0.25">
      <c r="A11" s="23" t="s">
        <v>55</v>
      </c>
      <c r="B11" s="1">
        <v>1649808.9999999995</v>
      </c>
      <c r="C11" s="1">
        <v>2116758.5</v>
      </c>
      <c r="D11" s="1">
        <v>1595551.979896937</v>
      </c>
      <c r="E11" s="1">
        <v>2500</v>
      </c>
    </row>
    <row r="12" spans="1:5" x14ac:dyDescent="0.25">
      <c r="A12" s="24" t="s">
        <v>56</v>
      </c>
      <c r="B12" s="1">
        <v>858977.24999999977</v>
      </c>
      <c r="C12" s="1">
        <v>1103743</v>
      </c>
      <c r="D12" s="1">
        <v>1184647.7705521467</v>
      </c>
      <c r="E12" s="1">
        <v>0</v>
      </c>
    </row>
    <row r="13" spans="1:5" x14ac:dyDescent="0.25">
      <c r="A13" s="24" t="s">
        <v>57</v>
      </c>
      <c r="B13" s="1">
        <v>790831.74999999965</v>
      </c>
      <c r="C13" s="1">
        <v>1013015.5</v>
      </c>
      <c r="D13" s="1">
        <v>410904.20934479043</v>
      </c>
      <c r="E13" s="1">
        <v>2500</v>
      </c>
    </row>
    <row r="14" spans="1:5" x14ac:dyDescent="0.25">
      <c r="A14" s="23" t="s">
        <v>58</v>
      </c>
      <c r="B14" s="1">
        <v>1612666.4999999995</v>
      </c>
      <c r="C14" s="1">
        <v>2059642</v>
      </c>
      <c r="D14" s="1">
        <v>171376.5651629073</v>
      </c>
      <c r="E14" s="1">
        <v>5000</v>
      </c>
    </row>
    <row r="15" spans="1:5" x14ac:dyDescent="0.25">
      <c r="A15" s="24" t="s">
        <v>59</v>
      </c>
      <c r="B15" s="1">
        <v>776848.24999999965</v>
      </c>
      <c r="C15" s="1">
        <v>1000253</v>
      </c>
      <c r="D15" s="1">
        <v>24.999999999999996</v>
      </c>
      <c r="E15" s="1">
        <v>2500</v>
      </c>
    </row>
    <row r="16" spans="1:5" x14ac:dyDescent="0.25">
      <c r="A16" s="24" t="s">
        <v>60</v>
      </c>
      <c r="B16" s="1">
        <v>835818.24999999977</v>
      </c>
      <c r="C16" s="1">
        <v>1059389</v>
      </c>
      <c r="D16" s="1">
        <v>171351.5651629073</v>
      </c>
      <c r="E16" s="1">
        <v>2500</v>
      </c>
    </row>
    <row r="17" spans="1:5" x14ac:dyDescent="0.25">
      <c r="A17" s="23" t="s">
        <v>61</v>
      </c>
      <c r="B17" s="1">
        <v>1679428.9999999995</v>
      </c>
      <c r="C17" s="1">
        <v>2078034.5</v>
      </c>
      <c r="D17" s="1">
        <v>2034102.8327246686</v>
      </c>
      <c r="E17" s="1">
        <v>5000</v>
      </c>
    </row>
    <row r="18" spans="1:5" x14ac:dyDescent="0.25">
      <c r="A18" s="24" t="s">
        <v>62</v>
      </c>
      <c r="B18" s="1">
        <v>822442.74999999965</v>
      </c>
      <c r="C18" s="1">
        <v>1044691.5</v>
      </c>
      <c r="D18" s="1">
        <v>50947.357321876116</v>
      </c>
      <c r="E18" s="1">
        <v>2500</v>
      </c>
    </row>
    <row r="19" spans="1:5" x14ac:dyDescent="0.25">
      <c r="A19" s="24" t="s">
        <v>63</v>
      </c>
      <c r="B19" s="1">
        <v>856986.24999999977</v>
      </c>
      <c r="C19" s="1">
        <v>1033343</v>
      </c>
      <c r="D19" s="1">
        <v>1983155.4754027925</v>
      </c>
      <c r="E19" s="1">
        <v>2500</v>
      </c>
    </row>
    <row r="20" spans="1:5" x14ac:dyDescent="0.25">
      <c r="A20" s="23" t="s">
        <v>64</v>
      </c>
      <c r="B20" s="1">
        <v>1617639.9999999995</v>
      </c>
      <c r="C20" s="1">
        <v>1661877.5</v>
      </c>
      <c r="D20" s="1">
        <v>317870.19299319864</v>
      </c>
      <c r="E20" s="1">
        <v>5000</v>
      </c>
    </row>
    <row r="21" spans="1:5" x14ac:dyDescent="0.25">
      <c r="A21" s="24" t="s">
        <v>65</v>
      </c>
      <c r="B21" s="1">
        <v>822705.24999999977</v>
      </c>
      <c r="C21" s="1">
        <v>844824</v>
      </c>
      <c r="D21" s="1">
        <v>61129.086645184398</v>
      </c>
      <c r="E21" s="1">
        <v>2500</v>
      </c>
    </row>
    <row r="22" spans="1:5" x14ac:dyDescent="0.25">
      <c r="A22" s="24" t="s">
        <v>66</v>
      </c>
      <c r="B22" s="1">
        <v>794934.74999999965</v>
      </c>
      <c r="C22" s="1">
        <v>817053.5</v>
      </c>
      <c r="D22" s="1">
        <v>256741.10634801423</v>
      </c>
      <c r="E22" s="1">
        <v>2500</v>
      </c>
    </row>
  </sheetData>
  <pageMargins left="0.7" right="0.7" top="0.75" bottom="0.75" header="0.3" footer="0.3"/>
  <customProperties>
    <customPr name="COR_MapSheets" r:id="rId1"/>
    <customPr name="Serialized_Sheet_Mapping" r:id="rId2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322D0-562B-4A7E-AE77-E2EA63A99D3E}">
  <sheetPr>
    <tabColor rgb="FF808080"/>
  </sheetPr>
  <dimension ref="B3:O24"/>
  <sheetViews>
    <sheetView workbookViewId="0">
      <selection activeCell="C17" sqref="C17"/>
    </sheetView>
  </sheetViews>
  <sheetFormatPr defaultRowHeight="15" x14ac:dyDescent="0.25"/>
  <cols>
    <col min="1" max="1" width="2.7109375" customWidth="1"/>
    <col min="2" max="2" width="28.85546875" customWidth="1"/>
    <col min="3" max="3" width="11" bestFit="1" customWidth="1"/>
    <col min="4" max="4" width="7.7109375" bestFit="1" customWidth="1"/>
    <col min="5" max="5" width="8.5703125" bestFit="1" customWidth="1"/>
    <col min="6" max="11" width="7.5703125" bestFit="1" customWidth="1"/>
    <col min="12" max="12" width="10.28515625" bestFit="1" customWidth="1"/>
    <col min="13" max="13" width="7.85546875" bestFit="1" customWidth="1"/>
    <col min="14" max="14" width="9.85546875" bestFit="1" customWidth="1"/>
    <col min="15" max="15" width="9.5703125" bestFit="1" customWidth="1"/>
  </cols>
  <sheetData>
    <row r="3" spans="2:15" hidden="1" x14ac:dyDescent="0.25">
      <c r="B3" s="11" t="s">
        <v>8</v>
      </c>
      <c r="C3" s="9" t="s">
        <v>9</v>
      </c>
    </row>
    <row r="4" spans="2:15" hidden="1" x14ac:dyDescent="0.25">
      <c r="B4" s="11" t="s">
        <v>10</v>
      </c>
      <c r="C4" s="9" t="s">
        <v>11</v>
      </c>
    </row>
    <row r="5" spans="2:15" hidden="1" x14ac:dyDescent="0.25">
      <c r="B5" s="11" t="s">
        <v>12</v>
      </c>
      <c r="C5" s="10" t="s">
        <v>13</v>
      </c>
    </row>
    <row r="6" spans="2:15" hidden="1" x14ac:dyDescent="0.25">
      <c r="B6" s="11" t="s">
        <v>14</v>
      </c>
      <c r="C6" s="10" t="s">
        <v>40</v>
      </c>
    </row>
    <row r="7" spans="2:15" hidden="1" x14ac:dyDescent="0.25">
      <c r="B7" s="11" t="s">
        <v>15</v>
      </c>
      <c r="C7" s="9" t="s">
        <v>28</v>
      </c>
    </row>
    <row r="8" spans="2:15" hidden="1" x14ac:dyDescent="0.25">
      <c r="B8" s="11" t="s">
        <v>16</v>
      </c>
      <c r="C8" s="9" t="s">
        <v>41</v>
      </c>
    </row>
    <row r="9" spans="2:15" hidden="1" x14ac:dyDescent="0.25">
      <c r="B9" s="11" t="s">
        <v>17</v>
      </c>
      <c r="C9" s="9" t="s">
        <v>20</v>
      </c>
    </row>
    <row r="10" spans="2:15" hidden="1" x14ac:dyDescent="0.25">
      <c r="B10" s="11" t="s">
        <v>18</v>
      </c>
      <c r="C10" s="9"/>
    </row>
    <row r="11" spans="2:15" hidden="1" x14ac:dyDescent="0.25">
      <c r="B11" s="11" t="s">
        <v>19</v>
      </c>
      <c r="C11" s="9"/>
    </row>
    <row r="12" spans="2:15" hidden="1" x14ac:dyDescent="0.25"/>
    <row r="13" spans="2:15" ht="15.75" thickBot="1" x14ac:dyDescent="0.3">
      <c r="B13" s="5"/>
      <c r="C13" s="3" t="s">
        <v>0</v>
      </c>
      <c r="D13" s="3" t="s">
        <v>29</v>
      </c>
      <c r="E13" s="3" t="s">
        <v>30</v>
      </c>
      <c r="F13" s="3" t="s">
        <v>31</v>
      </c>
      <c r="G13" s="3" t="s">
        <v>32</v>
      </c>
      <c r="H13" s="3" t="s">
        <v>1</v>
      </c>
      <c r="I13" s="3" t="s">
        <v>33</v>
      </c>
      <c r="J13" s="3" t="s">
        <v>34</v>
      </c>
      <c r="K13" s="3" t="s">
        <v>35</v>
      </c>
      <c r="L13" s="3" t="s">
        <v>36</v>
      </c>
      <c r="M13" s="3" t="s">
        <v>37</v>
      </c>
      <c r="N13" s="3" t="s">
        <v>38</v>
      </c>
      <c r="O13" s="3" t="s">
        <v>39</v>
      </c>
    </row>
    <row r="14" spans="2:15" x14ac:dyDescent="0.25">
      <c r="B14" s="15" t="s">
        <v>21</v>
      </c>
      <c r="C14" s="4">
        <v>1184647.7705521467</v>
      </c>
      <c r="D14" s="4">
        <v>117883.51752184423</v>
      </c>
      <c r="E14" s="4">
        <v>120384.94696969695</v>
      </c>
      <c r="F14" s="4">
        <v>108458.40151515149</v>
      </c>
      <c r="G14" s="4">
        <v>98091.628787878799</v>
      </c>
      <c r="H14" s="4">
        <v>103815.94696969698</v>
      </c>
      <c r="I14" s="4">
        <v>-9293.3530303030184</v>
      </c>
      <c r="J14" s="4">
        <v>97723.446969696975</v>
      </c>
      <c r="K14" s="4">
        <v>117516.44696969695</v>
      </c>
      <c r="L14" s="4">
        <v>103573.44696969698</v>
      </c>
      <c r="M14" s="4">
        <v>110308.94696969695</v>
      </c>
      <c r="N14" s="4">
        <v>106273.94696969695</v>
      </c>
      <c r="O14" s="4">
        <v>109910.44696969695</v>
      </c>
    </row>
    <row r="15" spans="2:15" x14ac:dyDescent="0.25">
      <c r="B15" s="16" t="s">
        <v>22</v>
      </c>
      <c r="C15" s="4">
        <v>1184087.7705521467</v>
      </c>
      <c r="D15" s="4">
        <v>117823.51752184423</v>
      </c>
      <c r="E15" s="4">
        <v>120334.94696969695</v>
      </c>
      <c r="F15" s="4">
        <v>108408.40151515149</v>
      </c>
      <c r="G15" s="4">
        <v>98041.628787878799</v>
      </c>
      <c r="H15" s="4">
        <v>103765.94696969698</v>
      </c>
      <c r="I15" s="4">
        <v>-9343.3530303030184</v>
      </c>
      <c r="J15" s="4">
        <v>97673.446969696975</v>
      </c>
      <c r="K15" s="4">
        <v>117466.44696969695</v>
      </c>
      <c r="L15" s="4">
        <v>103523.44696969698</v>
      </c>
      <c r="M15" s="4">
        <v>110258.94696969695</v>
      </c>
      <c r="N15" s="4">
        <v>106223.94696969695</v>
      </c>
      <c r="O15" s="4">
        <v>109910.44696969695</v>
      </c>
    </row>
    <row r="16" spans="2:15" x14ac:dyDescent="0.25">
      <c r="B16" s="8" t="s">
        <v>7</v>
      </c>
      <c r="C16" s="4">
        <v>1302287.7705521472</v>
      </c>
      <c r="D16" s="4">
        <v>127718.97206729878</v>
      </c>
      <c r="E16" s="4">
        <v>130230.40151515149</v>
      </c>
      <c r="F16" s="4">
        <v>117758.40151515149</v>
      </c>
      <c r="G16" s="4">
        <v>107937.08333333334</v>
      </c>
      <c r="H16" s="4">
        <v>113661.40151515152</v>
      </c>
      <c r="I16" s="4">
        <v>552.1015151515312</v>
      </c>
      <c r="J16" s="4">
        <v>107568.90151515152</v>
      </c>
      <c r="K16" s="4">
        <v>127361.90151515149</v>
      </c>
      <c r="L16" s="4">
        <v>113418.90151515152</v>
      </c>
      <c r="M16" s="4">
        <v>120154.40151515149</v>
      </c>
      <c r="N16" s="4">
        <v>116119.40151515149</v>
      </c>
      <c r="O16" s="4">
        <v>119805.90151515149</v>
      </c>
    </row>
    <row r="17" spans="2:15" x14ac:dyDescent="0.25">
      <c r="B17" s="7" t="s">
        <v>23</v>
      </c>
      <c r="C17" s="4">
        <v>3039963.850920246</v>
      </c>
      <c r="D17" s="4">
        <v>269745.18879903329</v>
      </c>
      <c r="E17" s="4">
        <v>290546.53787878784</v>
      </c>
      <c r="F17" s="4">
        <v>265513.53787878784</v>
      </c>
      <c r="G17" s="4">
        <v>228677.08333333334</v>
      </c>
      <c r="H17" s="4">
        <v>255960.53787878787</v>
      </c>
      <c r="I17" s="4">
        <v>146317.73787878788</v>
      </c>
      <c r="J17" s="4">
        <v>248213.53787878787</v>
      </c>
      <c r="K17" s="4">
        <v>286976.53787878784</v>
      </c>
      <c r="L17" s="4">
        <v>252293.53787878787</v>
      </c>
      <c r="M17" s="4">
        <v>264954.53787878784</v>
      </c>
      <c r="N17" s="4">
        <v>264132.53787878784</v>
      </c>
      <c r="O17" s="4">
        <v>266632.53787878784</v>
      </c>
    </row>
    <row r="18" spans="2:15" x14ac:dyDescent="0.25">
      <c r="B18" s="17" t="s">
        <v>24</v>
      </c>
      <c r="C18" s="4">
        <v>2880296.850920246</v>
      </c>
      <c r="D18" s="4">
        <v>250149.18879903329</v>
      </c>
      <c r="E18" s="4">
        <v>273089.53787878784</v>
      </c>
      <c r="F18" s="4">
        <v>248125.53787878787</v>
      </c>
      <c r="G18" s="4">
        <v>216929.08333333334</v>
      </c>
      <c r="H18" s="4">
        <v>243588.53787878787</v>
      </c>
      <c r="I18" s="4">
        <v>135979.73787878788</v>
      </c>
      <c r="J18" s="4">
        <v>238999.53787878787</v>
      </c>
      <c r="K18" s="4">
        <v>271958.53787878784</v>
      </c>
      <c r="L18" s="4">
        <v>241745.53787878787</v>
      </c>
      <c r="M18" s="4">
        <v>253272.53787878787</v>
      </c>
      <c r="N18" s="4">
        <v>252202.53787878787</v>
      </c>
      <c r="O18" s="4">
        <v>254256.53787878787</v>
      </c>
    </row>
    <row r="19" spans="2:15" x14ac:dyDescent="0.25">
      <c r="B19" s="6" t="s">
        <v>2</v>
      </c>
      <c r="C19" s="4">
        <v>2880271.8509202455</v>
      </c>
      <c r="D19" s="12">
        <v>250147.10546569995</v>
      </c>
      <c r="E19" s="12">
        <v>273087.45454545453</v>
      </c>
      <c r="F19" s="12">
        <v>248123.45454545453</v>
      </c>
      <c r="G19" s="12">
        <v>216927</v>
      </c>
      <c r="H19" s="12">
        <v>243586.45454545453</v>
      </c>
      <c r="I19" s="12">
        <v>135977.65454545454</v>
      </c>
      <c r="J19" s="12">
        <v>238997.45454545453</v>
      </c>
      <c r="K19" s="12">
        <v>271956.45454545453</v>
      </c>
      <c r="L19" s="12">
        <v>241743.45454545453</v>
      </c>
      <c r="M19" s="12">
        <v>253270.45454545453</v>
      </c>
      <c r="N19" s="12">
        <v>252200.45454545453</v>
      </c>
      <c r="O19" s="12">
        <v>254254.45454545453</v>
      </c>
    </row>
    <row r="20" spans="2:15" x14ac:dyDescent="0.25">
      <c r="B20" s="6" t="s">
        <v>3</v>
      </c>
      <c r="C20" s="4">
        <v>24.999999999999996</v>
      </c>
      <c r="D20" s="13">
        <v>2.0833333333333335</v>
      </c>
      <c r="E20" s="14">
        <v>2.0833333333333335</v>
      </c>
      <c r="F20" s="14">
        <v>2.0833333333333335</v>
      </c>
      <c r="G20" s="14">
        <v>2.0833333333333335</v>
      </c>
      <c r="H20" s="14">
        <v>2.0833333333333335</v>
      </c>
      <c r="I20" s="14">
        <v>2.0833333333333335</v>
      </c>
      <c r="J20" s="14">
        <v>2.0833333333333335</v>
      </c>
      <c r="K20" s="14">
        <v>2.0833333333333335</v>
      </c>
      <c r="L20" s="14">
        <v>2.0833333333333335</v>
      </c>
      <c r="M20" s="14">
        <v>2.0833333333333335</v>
      </c>
      <c r="N20" s="14">
        <v>2.0833333333333335</v>
      </c>
      <c r="O20" s="14">
        <v>2.0833333333333335</v>
      </c>
    </row>
    <row r="21" spans="2:15" x14ac:dyDescent="0.25">
      <c r="B21" s="17" t="s">
        <v>25</v>
      </c>
      <c r="C21" s="4">
        <v>159667</v>
      </c>
      <c r="D21" s="4">
        <v>19596</v>
      </c>
      <c r="E21" s="4">
        <v>17457</v>
      </c>
      <c r="F21" s="4">
        <v>17388</v>
      </c>
      <c r="G21" s="4">
        <v>11748</v>
      </c>
      <c r="H21" s="4">
        <v>12372</v>
      </c>
      <c r="I21" s="4">
        <v>10338</v>
      </c>
      <c r="J21" s="4">
        <v>9214</v>
      </c>
      <c r="K21" s="4">
        <v>15018</v>
      </c>
      <c r="L21" s="4">
        <v>10548</v>
      </c>
      <c r="M21" s="4">
        <v>11682</v>
      </c>
      <c r="N21" s="4">
        <v>11930</v>
      </c>
      <c r="O21" s="4">
        <v>12376</v>
      </c>
    </row>
    <row r="22" spans="2:15" x14ac:dyDescent="0.25">
      <c r="B22" s="7" t="s">
        <v>6</v>
      </c>
      <c r="C22" s="4">
        <v>1737676.0803680979</v>
      </c>
      <c r="D22" s="12">
        <v>142026.21673173452</v>
      </c>
      <c r="E22" s="12">
        <v>160316.13636363635</v>
      </c>
      <c r="F22" s="12">
        <v>147755.13636363635</v>
      </c>
      <c r="G22" s="12">
        <v>120740</v>
      </c>
      <c r="H22" s="12">
        <v>142299.13636363635</v>
      </c>
      <c r="I22" s="12">
        <v>145765.63636363635</v>
      </c>
      <c r="J22" s="12">
        <v>140644.63636363635</v>
      </c>
      <c r="K22" s="12">
        <v>159614.63636363635</v>
      </c>
      <c r="L22" s="12">
        <v>138874.63636363635</v>
      </c>
      <c r="M22" s="12">
        <v>144800.13636363635</v>
      </c>
      <c r="N22" s="12">
        <v>148013.13636363635</v>
      </c>
      <c r="O22" s="12">
        <v>146826.63636363635</v>
      </c>
    </row>
    <row r="23" spans="2:15" x14ac:dyDescent="0.25">
      <c r="B23" s="8" t="s">
        <v>26</v>
      </c>
      <c r="C23" s="4">
        <v>118200.00000000003</v>
      </c>
      <c r="D23" s="4">
        <v>9895.4545454545496</v>
      </c>
      <c r="E23" s="4">
        <v>9895.4545454545496</v>
      </c>
      <c r="F23" s="4">
        <v>9350</v>
      </c>
      <c r="G23" s="4">
        <v>9895.4545454545496</v>
      </c>
      <c r="H23" s="4">
        <v>9895.4545454545496</v>
      </c>
      <c r="I23" s="4">
        <v>9895.4545454545496</v>
      </c>
      <c r="J23" s="4">
        <v>9895.4545454545496</v>
      </c>
      <c r="K23" s="4">
        <v>9895.4545454545496</v>
      </c>
      <c r="L23" s="4">
        <v>9895.4545454545496</v>
      </c>
      <c r="M23" s="4">
        <v>9895.4545454545496</v>
      </c>
      <c r="N23" s="4">
        <v>9895.4545454545496</v>
      </c>
      <c r="O23" s="4">
        <v>9895.4545454545496</v>
      </c>
    </row>
    <row r="24" spans="2:15" x14ac:dyDescent="0.25">
      <c r="B24" s="16" t="s">
        <v>27</v>
      </c>
      <c r="C24" s="4">
        <v>560</v>
      </c>
      <c r="D24" s="4">
        <v>60</v>
      </c>
      <c r="E24" s="4">
        <v>50</v>
      </c>
      <c r="F24" s="4">
        <v>50</v>
      </c>
      <c r="G24" s="4">
        <v>50</v>
      </c>
      <c r="H24" s="4">
        <v>50</v>
      </c>
      <c r="I24" s="4">
        <v>50</v>
      </c>
      <c r="J24" s="4">
        <v>50</v>
      </c>
      <c r="K24" s="4">
        <v>50</v>
      </c>
      <c r="L24" s="4">
        <v>50</v>
      </c>
      <c r="M24" s="4">
        <v>50</v>
      </c>
      <c r="N24" s="4">
        <v>50</v>
      </c>
      <c r="O24" s="4">
        <v>0</v>
      </c>
    </row>
  </sheetData>
  <pageMargins left="0.7" right="0.7" top="0.75" bottom="0.75" header="0.3" footer="0.3"/>
  <customProperties>
    <customPr name="###COLSTART###" r:id="rId1"/>
    <customPr name="###DATECREATED###" r:id="rId2"/>
    <customPr name="###LASTCOLSTART###" r:id="rId3"/>
    <customPr name="###LASTROWSTART###" r:id="rId4"/>
    <customPr name="###MOREALL###" r:id="rId5"/>
    <customPr name="###ROWSTART###" r:id="rId6"/>
    <customPr name="###UNCOMMITTEDCHANGES###" r:id="rId7"/>
    <customPr name="###WORKSHEETCLEARED###" r:id="rId8"/>
    <customPr name="COR_DataSourceDriver" r:id="rId9"/>
    <customPr name="COR_DefaultExpandDirection" r:id="rId10"/>
    <customPr name="COR_ExplorationBounds" r:id="rId11"/>
    <customPr name="COR_GroupingOption" r:id="rId12"/>
    <customPr name="COR_LastLabelRowStart" r:id="rId13"/>
    <customPr name="COR_LastRequestFormat" r:id="rId14"/>
    <customPr name="COR_PackageSearchPath" r:id="rId15"/>
    <customPr name="COR_Report" r:id="rId16"/>
    <customPr name="COR_RequestFormat" r:id="rId17"/>
    <customPr name="COR_ResultSet" r:id="rId18"/>
    <customPr name="COR_Server" r:id="rId19"/>
    <customPr name="COR_SHEET_TYPE" r:id="rId20"/>
    <customPr name="COR_STATE" r:id="rId21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0FA7A-67A0-4800-8B0B-CC72B927112D}">
  <dimension ref="A1"/>
  <sheetViews>
    <sheetView topLeftCell="A4" workbookViewId="0">
      <selection activeCell="A2" sqref="A2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HeadingPairs>
  <TitlesOfParts>
    <vt:vector size="15" baseType="lpstr">
      <vt:lpstr>Sheet5</vt:lpstr>
      <vt:lpstr>Sheet4</vt:lpstr>
      <vt:lpstr>Sheet3</vt:lpstr>
      <vt:lpstr>Sheet2</vt:lpstr>
      <vt:lpstr>Sheet1</vt:lpstr>
      <vt:lpstr>tm1\\_0_C</vt:lpstr>
      <vt:lpstr>tm1\\_0_L</vt:lpstr>
      <vt:lpstr>tm1\\_0_R</vt:lpstr>
      <vt:lpstr>tm1\\_0_S</vt:lpstr>
      <vt:lpstr>tm1\\_0_T</vt:lpstr>
      <vt:lpstr>Sheet4!TM1RPTDATARNG1423501</vt:lpstr>
      <vt:lpstr>Sheet4!TM1RPTFMTIDCOL1423501</vt:lpstr>
      <vt:lpstr>Sheet4!TM1RPTFMTRNG1423501</vt:lpstr>
      <vt:lpstr>Sheet4!TM1RPTQRYRNG1423501</vt:lpstr>
      <vt:lpstr>Sheet4!TM1RPTVIEWRNG1423501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Richards</dc:creator>
  <cp:lastModifiedBy>Daniel Richards</cp:lastModifiedBy>
  <dcterms:created xsi:type="dcterms:W3CDTF">2022-09-29T09:25:42Z</dcterms:created>
  <dcterms:modified xsi:type="dcterms:W3CDTF">2022-09-29T09:51:55Z</dcterms:modified>
</cp:coreProperties>
</file>