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rinterSettings/printerSettings1.bin" ContentType="application/vnd.openxmlformats-officedocument.spreadsheetml.printerSettings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alea\Documents\TM1 reports\"/>
    </mc:Choice>
  </mc:AlternateContent>
  <xr:revisionPtr revIDLastSave="0" documentId="8_{0B920C61-79AD-49C6-B5DF-BAF44089827C}" xr6:coauthVersionLast="47" xr6:coauthVersionMax="47" xr10:uidLastSave="{00000000-0000-0000-0000-000000000000}"/>
  <bookViews>
    <workbookView xWindow="-108" yWindow="-108" windowWidth="23256" windowHeight="12456" firstSheet="1" activeTab="1" xr2:uid="{D2DD13A6-CB37-419F-9B36-3B3F9A4D5273}"/>
  </bookViews>
  <sheets>
    <sheet name="Cognos_Office_Connection_Cache" sheetId="2" state="veryHidden" r:id="rId1"/>
    <sheet name="Net Debt" sheetId="3" r:id="rId2"/>
  </sheets>
  <definedNames>
    <definedName name="ID" localSheetId="0" hidden="1">"82a7329f-b080-41f2-8ca7-a3cfc7c714c3"</definedName>
    <definedName name="ID" localSheetId="1" hidden="1">"f1dbb810-f51f-4b95-989f-c1dc5a060925"</definedName>
    <definedName name="_xlnm.Print_Area" localSheetId="1">'Net Debt'!$B$19:$J$49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3" l="1"/>
  <c r="E13" i="3"/>
  <c r="E14" i="3"/>
  <c r="E15" i="3"/>
  <c r="B7" i="3" a="1"/>
  <c r="B5" i="3" a="1"/>
  <c r="D1" i="3" a="1"/>
  <c r="D1" i="3" l="1"/>
  <c r="B5" i="3"/>
  <c r="B7" i="3"/>
  <c r="B1" i="3"/>
  <c r="B2" i="3" s="1"/>
  <c r="D4" i="3"/>
  <c r="D5" i="3" s="1"/>
  <c r="B3" i="3"/>
  <c r="B4" i="3" s="1"/>
  <c r="D39" i="3" s="1"/>
  <c r="D11" i="3"/>
  <c r="E31" i="3"/>
  <c r="F39" i="3"/>
  <c r="E26" i="3"/>
  <c r="G42" i="3"/>
  <c r="I31" i="3"/>
  <c r="I26" i="3"/>
  <c r="H23" i="3"/>
  <c r="E44" i="3"/>
  <c r="I29" i="3"/>
  <c r="E23" i="3"/>
  <c r="F28" i="3"/>
  <c r="H29" i="3"/>
  <c r="I30" i="3"/>
  <c r="I27" i="3"/>
  <c r="E45" i="3"/>
  <c r="G41" i="3"/>
  <c r="I43" i="3"/>
  <c r="H47" i="3"/>
  <c r="G29" i="3"/>
  <c r="E46" i="3"/>
  <c r="D6" i="3" a="1"/>
  <c r="I41" i="3"/>
  <c r="G44" i="3"/>
  <c r="E47" i="3"/>
  <c r="H25" i="3"/>
  <c r="G31" i="3"/>
  <c r="H40" i="3"/>
  <c r="I28" i="3"/>
  <c r="I46" i="3"/>
  <c r="G45" i="3"/>
  <c r="I40" i="3"/>
  <c r="G46" i="3"/>
  <c r="H45" i="3"/>
  <c r="I24" i="3"/>
  <c r="F29" i="3"/>
  <c r="E39" i="3"/>
  <c r="H46" i="3"/>
  <c r="H43" i="3"/>
  <c r="I44" i="3"/>
  <c r="H30" i="3"/>
  <c r="H27" i="3"/>
  <c r="F30" i="3"/>
  <c r="G39" i="3"/>
  <c r="G23" i="3"/>
  <c r="F46" i="3"/>
  <c r="H24" i="3"/>
  <c r="H28" i="3"/>
  <c r="I23" i="3"/>
  <c r="F27" i="3"/>
  <c r="F26" i="3"/>
  <c r="G26" i="3"/>
  <c r="E40" i="3"/>
  <c r="E25" i="3"/>
  <c r="E43" i="3"/>
  <c r="E24" i="3"/>
  <c r="E41" i="3"/>
  <c r="F47" i="3"/>
  <c r="H44" i="3"/>
  <c r="H41" i="3"/>
  <c r="F23" i="3"/>
  <c r="G40" i="3"/>
  <c r="F42" i="3"/>
  <c r="E42" i="3"/>
  <c r="F45" i="3"/>
  <c r="E29" i="3"/>
  <c r="E27" i="3"/>
  <c r="I47" i="3"/>
  <c r="I25" i="3"/>
  <c r="F40" i="3"/>
  <c r="F41" i="3"/>
  <c r="G25" i="3"/>
  <c r="I42" i="3"/>
  <c r="H42" i="3"/>
  <c r="E30" i="3"/>
  <c r="H26" i="3"/>
  <c r="G47" i="3"/>
  <c r="G24" i="3"/>
  <c r="G28" i="3"/>
  <c r="G27" i="3"/>
  <c r="F44" i="3"/>
  <c r="F43" i="3"/>
  <c r="F25" i="3"/>
  <c r="H31" i="3"/>
  <c r="E28" i="3"/>
  <c r="I45" i="3"/>
  <c r="G30" i="3"/>
  <c r="G43" i="3"/>
  <c r="H39" i="3"/>
  <c r="I39" i="3"/>
  <c r="F24" i="3"/>
  <c r="F31" i="3"/>
  <c r="D6" i="3" l="1"/>
  <c r="B6" i="3"/>
  <c r="B20" i="3" s="1"/>
  <c r="B8" i="3"/>
  <c r="D2" i="3"/>
  <c r="D3" i="3" s="1"/>
  <c r="D7" i="3" l="1"/>
  <c r="D23" i="3" s="1"/>
  <c r="D31" i="3"/>
  <c r="D4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<sst xmlns="http://schemas.openxmlformats.org/spreadsheetml/2006/main" count="76" uniqueCount="29">
  <si>
    <t>Version</t>
  </si>
  <si>
    <t>Financial Year</t>
  </si>
  <si>
    <t>Financial Period</t>
  </si>
  <si>
    <t>Period YTD</t>
  </si>
  <si>
    <t>Leases</t>
  </si>
  <si>
    <t>Bank and Other Debt</t>
  </si>
  <si>
    <t>Gross Debt</t>
  </si>
  <si>
    <t>Cash</t>
  </si>
  <si>
    <t>Net Debt</t>
  </si>
  <si>
    <t>FX Retranslation of Overseas Net Debt Balances</t>
  </si>
  <si>
    <t>Balance b/f</t>
  </si>
  <si>
    <t>Drawings/New Debt</t>
  </si>
  <si>
    <t>Capital Repayment</t>
  </si>
  <si>
    <t>Capitalisation of Bank Arrangement Fee</t>
  </si>
  <si>
    <t>Amortisation of Bank Arrangement Fee</t>
  </si>
  <si>
    <t>FX on Bank Term Loans (Hedging)</t>
  </si>
  <si>
    <t>Net Trading Cashflow less Debt Movement</t>
  </si>
  <si>
    <t>Balance c/f</t>
  </si>
  <si>
    <t>Period</t>
  </si>
  <si>
    <t>Net Trading Cashflow less Debt Mvmt</t>
  </si>
  <si>
    <t>GBP'k</t>
  </si>
  <si>
    <t>Period Numeric</t>
  </si>
  <si>
    <t>Year</t>
  </si>
  <si>
    <t>Year -1</t>
  </si>
  <si>
    <t>Month</t>
  </si>
  <si>
    <t>Year Period</t>
  </si>
  <si>
    <t>YTD</t>
  </si>
  <si>
    <t>Year to Date:</t>
  </si>
  <si>
    <t>8. Net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</si>
</sst>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,;\(#,##0,\);0"/>
  </numFmts>
  <fonts count="22">
    <font>
      <sz val="11"/>
      <color theme="1"/>
      <name val="Aptos Narrow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  <font>
      <sz val="11"/>
      <color theme="1"/>
      <name val="Red Hat Display"/>
    </font>
    <font>
      <b/>
      <sz val="10.5"/>
      <color theme="1" tint="0.24994659260841701"/>
      <name val="Red Hat Display"/>
    </font>
    <font>
      <b/>
      <sz val="9"/>
      <color theme="1"/>
      <name val="Red Hat Display"/>
    </font>
    <font>
      <b/>
      <sz val="10.5"/>
      <color rgb="FF165D81"/>
      <name val="Red Hat Display"/>
    </font>
    <font>
      <b/>
      <u/>
      <sz val="10.5"/>
      <name val="Red Hat Display"/>
    </font>
    <font>
      <b/>
      <sz val="10.5"/>
      <color theme="0"/>
      <name val="Red Hat Display"/>
    </font>
    <font>
      <b/>
      <sz val="10.5"/>
      <name val="Red Hat Display"/>
    </font>
    <font>
      <sz val="10.5"/>
      <name val="Red Hat Display"/>
    </font>
    <font>
      <sz val="10.5"/>
      <color theme="1" tint="0.24994659260841701"/>
      <name val="Red Hat Display"/>
    </font>
    <font>
      <b/>
      <u/>
      <sz val="14"/>
      <name val="Red Hat Display"/>
    </font>
    <font>
      <b/>
      <sz val="32"/>
      <color rgb="FF055445"/>
      <name val="Red Hat Display"/>
    </font>
    <font>
      <b/>
      <sz val="32"/>
      <color rgb="FF055445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24994659260841701"/>
      </bottom>
      <diagonal/>
    </border>
    <border>
      <left/>
      <right/>
      <top style="medium">
        <color indexed="64"/>
      </top>
      <bottom style="thin">
        <color theme="0" tint="-0.24994659260841701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</borders>
  <cellStyleXfs count="74">
    <xf numFmtId="0" fontId="0" fillId="0" borderId="0"/>
    <xf numFmtId="0" fontId="1" fillId="0" borderId="1" applyNumberFormat="0" applyFill="0" applyProtection="0">
      <alignment horizontal="center" vertical="center"/>
    </xf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1" fillId="0" borderId="1" applyNumberFormat="0" applyFill="0" applyAlignment="0" applyProtection="0"/>
    <xf numFmtId="0" fontId="1" fillId="0" borderId="1" applyNumberFormat="0" applyFill="0" applyAlignment="0" applyProtection="0"/>
    <xf numFmtId="3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2" applyNumberFormat="0" applyBorder="0" applyAlignment="0" applyProtection="0"/>
    <xf numFmtId="3" fontId="2" fillId="0" borderId="2" applyNumberFormat="0" applyBorder="0" applyAlignment="0" applyProtection="0"/>
    <xf numFmtId="3" fontId="2" fillId="0" borderId="2" applyNumberFormat="0" applyBorder="0" applyAlignment="0" applyProtection="0"/>
    <xf numFmtId="0" fontId="2" fillId="0" borderId="2" applyNumberFormat="0" applyFill="0" applyAlignment="0" applyProtection="0"/>
    <xf numFmtId="0" fontId="2" fillId="0" borderId="2" applyNumberFormat="0" applyFill="0" applyAlignment="0" applyProtection="0"/>
    <xf numFmtId="0" fontId="2" fillId="0" borderId="2">
      <alignment horizontal="right" vertical="center"/>
    </xf>
    <xf numFmtId="3" fontId="2" fillId="2" borderId="2">
      <alignment horizontal="center" vertical="center"/>
    </xf>
    <xf numFmtId="0" fontId="2" fillId="2" borderId="2">
      <alignment horizontal="right" vertical="center"/>
    </xf>
    <xf numFmtId="0" fontId="1" fillId="0" borderId="3">
      <alignment horizontal="left" vertical="center"/>
    </xf>
    <xf numFmtId="0" fontId="1" fillId="0" borderId="4">
      <alignment horizontal="center" vertical="center"/>
    </xf>
    <xf numFmtId="0" fontId="3" fillId="0" borderId="5">
      <alignment horizontal="center" vertical="center"/>
    </xf>
    <xf numFmtId="0" fontId="2" fillId="3" borderId="2"/>
    <xf numFmtId="3" fontId="1" fillId="0" borderId="1" applyFill="0" applyAlignment="0" applyProtection="0"/>
    <xf numFmtId="3" fontId="1" fillId="0" borderId="1" applyFill="0" applyAlignment="0" applyProtection="0"/>
    <xf numFmtId="3" fontId="1" fillId="0" borderId="1" applyFill="0" applyAlignment="0" applyProtection="0"/>
    <xf numFmtId="3" fontId="1" fillId="0" borderId="1" applyFill="0" applyAlignment="0" applyProtection="0"/>
    <xf numFmtId="0" fontId="1" fillId="0" borderId="1" applyFill="0" applyAlignment="0" applyProtection="0"/>
    <xf numFmtId="3" fontId="1" fillId="0" borderId="1" applyFill="0" applyAlignment="0" applyProtection="0"/>
    <xf numFmtId="0" fontId="1" fillId="0" borderId="4">
      <alignment horizontal="center" vertical="center"/>
    </xf>
    <xf numFmtId="0" fontId="1" fillId="0" borderId="4">
      <alignment horizontal="center" vertical="center"/>
    </xf>
    <xf numFmtId="3" fontId="2" fillId="0" borderId="2" applyFont="0" applyFill="0" applyAlignment="0" applyProtection="0"/>
    <xf numFmtId="0" fontId="2" fillId="0" borderId="2" applyFill="0" applyAlignment="0" applyProtection="0"/>
    <xf numFmtId="0" fontId="1" fillId="0" borderId="1" applyFill="0" applyAlignment="0" applyProtection="0"/>
    <xf numFmtId="3" fontId="1" fillId="0" borderId="1" applyFill="0" applyAlignment="0" applyProtection="0"/>
    <xf numFmtId="0" fontId="1" fillId="0" borderId="1" applyFill="0" applyAlignment="0" applyProtection="0"/>
    <xf numFmtId="0" fontId="1" fillId="0" borderId="1" applyFill="0" applyAlignment="0" applyProtection="0"/>
    <xf numFmtId="0" fontId="1" fillId="0" borderId="1" applyFill="0" applyAlignment="0" applyProtection="0"/>
    <xf numFmtId="0" fontId="1" fillId="0" borderId="1" applyFill="0" applyAlignment="0" applyProtection="0"/>
    <xf numFmtId="0" fontId="1" fillId="0" borderId="3">
      <alignment horizontal="left" vertical="center"/>
    </xf>
    <xf numFmtId="3" fontId="1" fillId="0" borderId="1" applyFill="0" applyAlignment="0" applyProtection="0"/>
    <xf numFmtId="3" fontId="4" fillId="0" borderId="2"/>
    <xf numFmtId="3" fontId="5" fillId="0" borderId="2"/>
    <xf numFmtId="0" fontId="1" fillId="0" borderId="4">
      <alignment horizontal="left" vertical="top"/>
    </xf>
    <xf numFmtId="0" fontId="6" fillId="0" borderId="2"/>
    <xf numFmtId="0" fontId="1" fillId="0" borderId="4">
      <alignment horizontal="left" vertical="center"/>
    </xf>
    <xf numFmtId="0" fontId="2" fillId="2" borderId="6"/>
    <xf numFmtId="3" fontId="2" fillId="0" borderId="2">
      <alignment horizontal="right" vertical="center"/>
    </xf>
    <xf numFmtId="0" fontId="1" fillId="0" borderId="4">
      <alignment horizontal="right" vertical="center"/>
    </xf>
    <xf numFmtId="0" fontId="2" fillId="0" borderId="5">
      <alignment horizontal="center" vertical="center"/>
    </xf>
    <xf numFmtId="3" fontId="2" fillId="0" borderId="2"/>
    <xf numFmtId="3" fontId="2" fillId="0" borderId="2"/>
    <xf numFmtId="0" fontId="2" fillId="0" borderId="5">
      <alignment horizontal="center" vertical="center" wrapText="1"/>
    </xf>
    <xf numFmtId="0" fontId="7" fillId="0" borderId="5">
      <alignment horizontal="left" vertical="center" indent="1"/>
    </xf>
    <xf numFmtId="0" fontId="8" fillId="0" borderId="2"/>
    <xf numFmtId="0" fontId="1" fillId="0" borderId="3">
      <alignment horizontal="left" vertical="center"/>
    </xf>
    <xf numFmtId="3" fontId="2" fillId="0" borderId="2">
      <alignment horizontal="center" vertical="center"/>
    </xf>
    <xf numFmtId="0" fontId="1" fillId="0" borderId="4">
      <alignment horizontal="center" vertical="center"/>
    </xf>
    <xf numFmtId="0" fontId="1" fillId="0" borderId="4">
      <alignment horizontal="center" vertical="center"/>
    </xf>
    <xf numFmtId="0" fontId="1" fillId="0" borderId="3">
      <alignment horizontal="left" vertical="center"/>
    </xf>
    <xf numFmtId="0" fontId="1" fillId="0" borderId="3">
      <alignment horizontal="left" vertical="center"/>
    </xf>
    <xf numFmtId="0" fontId="9" fillId="0" borderId="2"/>
  </cellStyleXfs>
  <cellXfs count="48">
    <xf numFmtId="0" fontId="0" fillId="0" borderId="0" xfId="0"/>
    <xf numFmtId="0" fontId="10" fillId="0" borderId="0" xfId="0" applyFont="1"/>
    <xf numFmtId="0" fontId="10" fillId="0" borderId="0" xfId="0" applyFont="1" applyAlignment="1">
      <alignment horizontal="center"/>
    </xf>
    <xf numFmtId="1" fontId="10" fillId="0" borderId="0" xfId="0" applyNumberFormat="1" applyFont="1" applyAlignment="1">
      <alignment horizontal="center"/>
    </xf>
    <xf numFmtId="0" fontId="11" fillId="0" borderId="2" xfId="27" applyFont="1" applyAlignment="1"/>
    <xf numFmtId="0" fontId="12" fillId="0" borderId="0" xfId="0" applyFont="1" applyAlignment="1">
      <alignment horizontal="left"/>
    </xf>
    <xf numFmtId="0" fontId="11" fillId="0" borderId="2" xfId="27" quotePrefix="1" applyFont="1" applyAlignment="1"/>
    <xf numFmtId="0" fontId="11" fillId="0" borderId="2" xfId="26" applyFont="1" applyAlignment="1">
      <alignment horizontal="left"/>
    </xf>
    <xf numFmtId="0" fontId="11" fillId="0" borderId="5" xfId="27" quotePrefix="1" applyFont="1" applyBorder="1" applyAlignment="1"/>
    <xf numFmtId="0" fontId="11" fillId="6" borderId="5" xfId="26" applyFont="1" applyFill="1" applyBorder="1" applyAlignment="1"/>
    <xf numFmtId="0" fontId="11" fillId="6" borderId="5" xfId="26" applyNumberFormat="1" applyFont="1" applyFill="1" applyBorder="1" applyAlignment="1">
      <alignment horizontal="left"/>
    </xf>
    <xf numFmtId="0" fontId="13" fillId="0" borderId="0" xfId="72" applyFont="1" applyBorder="1">
      <alignment horizontal="left" vertical="center"/>
    </xf>
    <xf numFmtId="0" fontId="13" fillId="0" borderId="0" xfId="70" quotePrefix="1" applyFont="1" applyBorder="1">
      <alignment horizontal="center" vertical="center"/>
    </xf>
    <xf numFmtId="0" fontId="14" fillId="0" borderId="0" xfId="72" applyFont="1" applyBorder="1" applyAlignment="1">
      <alignment horizontal="right" vertical="center"/>
    </xf>
    <xf numFmtId="0" fontId="16" fillId="0" borderId="3" xfId="72" quotePrefix="1" applyFont="1" applyAlignment="1">
      <alignment horizontal="left" vertical="center" indent="1"/>
    </xf>
    <xf numFmtId="164" fontId="18" fillId="4" borderId="7" xfId="63" applyNumberFormat="1" applyFont="1" applyFill="1" applyBorder="1"/>
    <xf numFmtId="164" fontId="11" fillId="4" borderId="7" xfId="63" applyNumberFormat="1" applyFont="1" applyFill="1" applyBorder="1"/>
    <xf numFmtId="164" fontId="18" fillId="0" borderId="7" xfId="63" applyNumberFormat="1" applyFont="1" applyBorder="1"/>
    <xf numFmtId="164" fontId="11" fillId="0" borderId="7" xfId="63" applyNumberFormat="1" applyFont="1" applyBorder="1"/>
    <xf numFmtId="0" fontId="16" fillId="0" borderId="3" xfId="72" quotePrefix="1" applyFont="1">
      <alignment horizontal="left" vertical="center"/>
    </xf>
    <xf numFmtId="164" fontId="18" fillId="7" borderId="7" xfId="63" applyNumberFormat="1" applyFont="1" applyFill="1" applyBorder="1"/>
    <xf numFmtId="164" fontId="11" fillId="7" borderId="7" xfId="63" applyNumberFormat="1" applyFont="1" applyFill="1" applyBorder="1"/>
    <xf numFmtId="0" fontId="10" fillId="0" borderId="0" xfId="0" applyFont="1" applyAlignment="1">
      <alignment horizontal="left"/>
    </xf>
    <xf numFmtId="1" fontId="10" fillId="0" borderId="0" xfId="0" applyNumberFormat="1" applyFont="1" applyAlignment="1">
      <alignment horizontal="left"/>
    </xf>
    <xf numFmtId="0" fontId="19" fillId="0" borderId="0" xfId="72" applyFont="1" applyBorder="1">
      <alignment horizontal="left" vertical="center"/>
    </xf>
    <xf numFmtId="0" fontId="17" fillId="4" borderId="11" xfId="72" quotePrefix="1" applyFont="1" applyFill="1" applyBorder="1" applyAlignment="1">
      <alignment vertical="center"/>
    </xf>
    <xf numFmtId="164" fontId="11" fillId="4" borderId="12" xfId="63" applyNumberFormat="1" applyFont="1" applyFill="1" applyBorder="1"/>
    <xf numFmtId="0" fontId="16" fillId="0" borderId="11" xfId="72" quotePrefix="1" applyFont="1" applyBorder="1" applyAlignment="1">
      <alignment vertical="center"/>
    </xf>
    <xf numFmtId="164" fontId="11" fillId="0" borderId="12" xfId="63" applyNumberFormat="1" applyFont="1" applyBorder="1"/>
    <xf numFmtId="0" fontId="16" fillId="4" borderId="13" xfId="72" quotePrefix="1" applyFont="1" applyFill="1" applyBorder="1" applyAlignment="1">
      <alignment vertical="center"/>
    </xf>
    <xf numFmtId="164" fontId="18" fillId="4" borderId="14" xfId="63" applyNumberFormat="1" applyFont="1" applyFill="1" applyBorder="1"/>
    <xf numFmtId="164" fontId="11" fillId="4" borderId="14" xfId="63" applyNumberFormat="1" applyFont="1" applyFill="1" applyBorder="1"/>
    <xf numFmtId="164" fontId="11" fillId="4" borderId="15" xfId="63" applyNumberFormat="1" applyFont="1" applyFill="1" applyBorder="1"/>
    <xf numFmtId="0" fontId="16" fillId="7" borderId="11" xfId="72" quotePrefix="1" applyFont="1" applyFill="1" applyBorder="1" applyAlignment="1">
      <alignment vertical="center"/>
    </xf>
    <xf numFmtId="164" fontId="11" fillId="7" borderId="12" xfId="63" applyNumberFormat="1" applyFont="1" applyFill="1" applyBorder="1"/>
    <xf numFmtId="0" fontId="20" fillId="0" borderId="0" xfId="0" applyFont="1" applyAlignment="1">
      <alignment vertical="center" readingOrder="1"/>
    </xf>
    <xf numFmtId="0" fontId="16" fillId="4" borderId="11" xfId="72" quotePrefix="1" applyFont="1" applyFill="1" applyBorder="1" applyAlignment="1">
      <alignment vertical="center"/>
    </xf>
    <xf numFmtId="0" fontId="17" fillId="4" borderId="13" xfId="72" quotePrefix="1" applyFont="1" applyFill="1" applyBorder="1" applyAlignment="1">
      <alignment vertical="center"/>
    </xf>
    <xf numFmtId="164" fontId="18" fillId="4" borderId="15" xfId="63" applyNumberFormat="1" applyFont="1" applyFill="1" applyBorder="1"/>
    <xf numFmtId="0" fontId="17" fillId="7" borderId="11" xfId="72" quotePrefix="1" applyFont="1" applyFill="1" applyBorder="1" applyAlignment="1">
      <alignment vertical="center"/>
    </xf>
    <xf numFmtId="0" fontId="17" fillId="0" borderId="11" xfId="72" quotePrefix="1" applyFont="1" applyBorder="1" applyAlignment="1">
      <alignment vertical="center"/>
    </xf>
    <xf numFmtId="0" fontId="21" fillId="0" borderId="0" xfId="0" applyFont="1" applyAlignment="1">
      <alignment horizontal="left" vertical="center" readingOrder="1"/>
    </xf>
    <xf numFmtId="0" fontId="15" fillId="5" borderId="10" xfId="70" quotePrefix="1" applyFont="1" applyFill="1" applyBorder="1" applyAlignment="1">
      <alignment horizontal="center" vertical="center" wrapText="1"/>
    </xf>
    <xf numFmtId="0" fontId="15" fillId="5" borderId="12" xfId="70" quotePrefix="1" applyFont="1" applyFill="1" applyBorder="1" applyAlignment="1">
      <alignment horizontal="center" vertical="center" wrapText="1"/>
    </xf>
    <xf numFmtId="0" fontId="15" fillId="5" borderId="8" xfId="70" quotePrefix="1" applyFont="1" applyFill="1" applyBorder="1" applyAlignment="1">
      <alignment horizontal="center" vertical="center" wrapText="1"/>
    </xf>
    <xf numFmtId="0" fontId="15" fillId="5" borderId="11" xfId="70" quotePrefix="1" applyFont="1" applyFill="1" applyBorder="1" applyAlignment="1">
      <alignment horizontal="center" vertical="center" wrapText="1"/>
    </xf>
    <xf numFmtId="0" fontId="15" fillId="5" borderId="9" xfId="70" quotePrefix="1" applyFont="1" applyFill="1" applyBorder="1" applyAlignment="1">
      <alignment horizontal="center" vertical="center" wrapText="1"/>
    </xf>
    <xf numFmtId="0" fontId="15" fillId="5" borderId="7" xfId="70" quotePrefix="1" applyFont="1" applyFill="1" applyBorder="1" applyAlignment="1">
      <alignment horizontal="center" vertical="center" wrapText="1"/>
    </xf>
  </cellXfs>
  <cellStyles count="74">
    <cellStyle name="AF Column - IBM Cognos" xfId="1" xr:uid="{CE52FB92-5FF7-4C96-8C90-BD9F262C2ACF}"/>
    <cellStyle name="AF Data - IBM Cognos" xfId="2" xr:uid="{531A3382-086E-4BBE-B5A3-50406F95A048}"/>
    <cellStyle name="AF Data 0 - IBM Cognos" xfId="3" xr:uid="{41B79E79-5C53-4800-9FDB-558BAAE04CB7}"/>
    <cellStyle name="AF Data 1 - IBM Cognos" xfId="4" xr:uid="{9E128962-14B8-4592-9E1C-9E6DADF130FA}"/>
    <cellStyle name="AF Data 2 - IBM Cognos" xfId="5" xr:uid="{626BC5B4-0A8A-430B-B8DF-A12B3987F756}"/>
    <cellStyle name="AF Data 3 - IBM Cognos" xfId="6" xr:uid="{BDDD9C80-556A-4F83-932B-EC42D6BEC476}"/>
    <cellStyle name="AF Data 4 - IBM Cognos" xfId="7" xr:uid="{4D6F0952-2B0B-422B-907C-864836641FBC}"/>
    <cellStyle name="AF Data 5 - IBM Cognos" xfId="8" xr:uid="{DF3AEAE5-F7CB-4646-BF2E-1B18EB8B4BC1}"/>
    <cellStyle name="AF Data Leaf - IBM Cognos" xfId="9" xr:uid="{127FE09F-1EF1-4B57-B026-9E7F4B5C2799}"/>
    <cellStyle name="AF Header - IBM Cognos" xfId="10" xr:uid="{B0EAA4E2-4802-4C15-8217-500B6694C0F5}"/>
    <cellStyle name="AF Header 0 - IBM Cognos" xfId="11" xr:uid="{C96207DF-9B00-430F-8F74-112015C8EE04}"/>
    <cellStyle name="AF Header 1 - IBM Cognos" xfId="12" xr:uid="{2D370473-7FD7-40A8-B204-D24F6B192B92}"/>
    <cellStyle name="AF Header 2 - IBM Cognos" xfId="13" xr:uid="{030179CD-96EC-465E-9E15-20A9DD7C367D}"/>
    <cellStyle name="AF Header 3 - IBM Cognos" xfId="14" xr:uid="{DCFA18BB-C637-4CA9-B6DB-055498010B2F}"/>
    <cellStyle name="AF Header 4 - IBM Cognos" xfId="15" xr:uid="{2A7DA97A-9934-49E0-81D4-552B29936EB6}"/>
    <cellStyle name="AF Header 5 - IBM Cognos" xfId="16" xr:uid="{E8F24559-1976-462A-9292-D78A1121B73F}"/>
    <cellStyle name="AF Header Leaf - IBM Cognos" xfId="17" xr:uid="{BF092CA6-E82F-4447-9916-EB91AF857F95}"/>
    <cellStyle name="AF Row - IBM Cognos" xfId="18" xr:uid="{713823AC-450C-41CA-BB07-5A94335F991F}"/>
    <cellStyle name="AF Row 0 - IBM Cognos" xfId="19" xr:uid="{FAE76744-5190-4DB2-99C9-A432AD7B456E}"/>
    <cellStyle name="AF Row 1 - IBM Cognos" xfId="20" xr:uid="{12B9D43B-0EC4-4E8C-A46D-8C4DF83C84BF}"/>
    <cellStyle name="AF Row 2 - IBM Cognos" xfId="21" xr:uid="{086FAE36-07C6-4F3F-AE0D-A63F84552463}"/>
    <cellStyle name="AF Row 3 - IBM Cognos" xfId="22" xr:uid="{4684891F-0852-4CD7-A830-FC87E91BABA9}"/>
    <cellStyle name="AF Row 4 - IBM Cognos" xfId="23" xr:uid="{8DBB511C-5CF8-4B9E-9269-99C80D676392}"/>
    <cellStyle name="AF Row 5 - IBM Cognos" xfId="24" xr:uid="{EF909D87-21C0-4D37-890E-D4DE06A3DEA9}"/>
    <cellStyle name="AF Row Leaf - IBM Cognos" xfId="25" xr:uid="{0836ED9C-B4B0-4F0B-A543-782B725AFBFE}"/>
    <cellStyle name="AF Subnm - IBM Cognos" xfId="26" xr:uid="{A67E5E18-A6F6-4CC8-A106-347E006B2CF3}"/>
    <cellStyle name="AF Title - IBM Cognos" xfId="27" xr:uid="{AB110516-95CD-4A0D-9CE1-2A04F3B6BD30}"/>
    <cellStyle name="Calculated Column - IBM Cognos" xfId="28" xr:uid="{A8C14379-AB4E-4146-9B79-C909289FFC2B}"/>
    <cellStyle name="Calculated Column Name - IBM Cognos" xfId="29" xr:uid="{0E0F9EA3-E842-4EEA-A013-AB6D6DB856C6}"/>
    <cellStyle name="Calculated Row - IBM Cognos" xfId="30" xr:uid="{2A0171D9-E97C-41E0-843A-EEDC38B6E13E}"/>
    <cellStyle name="Calculated Row Name - IBM Cognos" xfId="31" xr:uid="{E76AA7AF-5A6E-4326-A7D1-8B7FC1187346}"/>
    <cellStyle name="Column Name - IBM Cognos" xfId="32" xr:uid="{7AD65F54-63A2-497A-8850-6DB1B82D027C}"/>
    <cellStyle name="Column Template - IBM Cognos" xfId="33" xr:uid="{5336C819-5555-43A3-A577-49C2E0D885C6}"/>
    <cellStyle name="Differs From Base - IBM Cognos" xfId="34" xr:uid="{6B9965FC-016C-4817-917C-F8CADC9EFA62}"/>
    <cellStyle name="DQR Column 0 - IBM Cognos" xfId="35" xr:uid="{AF82AE7E-F10E-4C4C-AC43-8687ACE0BDF7}"/>
    <cellStyle name="DQR Column 1 - IBM Cognos" xfId="36" xr:uid="{F291A04F-D0D5-4C5C-970A-AD76BF63AB16}"/>
    <cellStyle name="DQR Column 2 - IBM Cognos" xfId="37" xr:uid="{24353B63-FD43-4E8C-A59C-AA7962E9DB25}"/>
    <cellStyle name="DQR Column 3 - IBM Cognos" xfId="38" xr:uid="{0921E40B-4732-46BA-96C0-BDDDA74CECF8}"/>
    <cellStyle name="DQR Column 4 - IBM Cognos" xfId="39" xr:uid="{D9CFFB46-B92C-4CE9-89DC-380B5703C9D3}"/>
    <cellStyle name="DQR Column 5 - IBM Cognos" xfId="40" xr:uid="{6DB4FF34-44E2-4EA7-9A77-628ED279E5E6}"/>
    <cellStyle name="DQR Column Default - IBM Cognos" xfId="41" xr:uid="{E6D81F8B-02F1-4D6E-8119-3F505183DA20}"/>
    <cellStyle name="DQR Column Leaf - IBM Cognos" xfId="42" xr:uid="{421C5192-2B24-4569-AE87-5A41356EA665}"/>
    <cellStyle name="DQR Data Default - IBM Cognos" xfId="43" xr:uid="{74C2B52E-3C69-4B43-A6FE-9D793C224346}"/>
    <cellStyle name="DQR Default - IBM Cognos" xfId="44" xr:uid="{3FE457E4-EC03-4390-B7EB-DEC9C68053F4}"/>
    <cellStyle name="DQR Row 0 - IBM Cognos" xfId="45" xr:uid="{D8E01217-8550-4A0C-9E2C-46C265616C58}"/>
    <cellStyle name="DQR Row 1 - IBM Cognos" xfId="46" xr:uid="{CD40DB57-ECB0-452D-B36F-0D1811350F6B}"/>
    <cellStyle name="DQR Row 2 - IBM Cognos" xfId="47" xr:uid="{8286A88D-3E77-450E-B486-B67433FF780F}"/>
    <cellStyle name="DQR Row 3 - IBM Cognos" xfId="48" xr:uid="{BB96E480-E718-4AE3-91AE-0A7E8CC9837B}"/>
    <cellStyle name="DQR Row 4 - IBM Cognos" xfId="49" xr:uid="{D84FFEDC-457D-4DAE-90AC-5452FA9CE838}"/>
    <cellStyle name="DQR Row 5 - IBM Cognos" xfId="50" xr:uid="{EEBC6CDF-EE03-4140-B8E7-A02B4BA31178}"/>
    <cellStyle name="DQR Row Default - IBM Cognos" xfId="51" xr:uid="{AAD85B9B-4C6C-4B34-9CB5-16DD4DE4FCDB}"/>
    <cellStyle name="DQR Row Leaf - IBM Cognos" xfId="52" xr:uid="{961C7CA6-E6CD-4058-8E5B-F3A0A089C1D9}"/>
    <cellStyle name="Edit - IBM Cognos" xfId="53" xr:uid="{57E755C4-8737-4F8F-B223-D503809D75C4}"/>
    <cellStyle name="Formula - IBM Cognos" xfId="54" xr:uid="{E1FBD50B-9163-4AC7-AAAF-44CD1D1BBDB7}"/>
    <cellStyle name="Group Name - IBM Cognos" xfId="55" xr:uid="{F5FDEBF0-72EB-4997-ABDA-AB47F64096D8}"/>
    <cellStyle name="Hold Values - IBM Cognos" xfId="56" xr:uid="{A2F211CE-B4B7-47E0-AF4C-2BA0747E8FD2}"/>
    <cellStyle name="List Name - IBM Cognos" xfId="57" xr:uid="{08D2E55C-5BAE-458D-BA9D-2B905361C18C}"/>
    <cellStyle name="Locked - IBM Cognos" xfId="58" xr:uid="{29EEC286-628C-49DC-B888-2C7207962A3E}"/>
    <cellStyle name="Measure - IBM Cognos" xfId="59" xr:uid="{F7E05EBA-6979-488D-AEC0-1A565168534A}"/>
    <cellStyle name="Measure Header - IBM Cognos" xfId="60" xr:uid="{60F21F13-C37F-4920-8ACF-5529C6FA541B}"/>
    <cellStyle name="Measure Name - IBM Cognos" xfId="61" xr:uid="{C9A487FF-B4FB-4356-8FC8-B37DEEACD387}"/>
    <cellStyle name="Measure Summary - IBM Cognos" xfId="62" xr:uid="{01D65EF1-7D01-4E62-8852-9B6D662361F2}"/>
    <cellStyle name="Measure Summary TM1 - IBM Cognos" xfId="63" xr:uid="{C9773956-8773-43C2-BF0B-159A50E64E23}"/>
    <cellStyle name="Measure Template - IBM Cognos" xfId="64" xr:uid="{9EC67324-562F-4959-A9F0-BB53B104A41E}"/>
    <cellStyle name="More - IBM Cognos" xfId="65" xr:uid="{87FBBE88-B942-4369-9F85-430C29CC1979}"/>
    <cellStyle name="Normal" xfId="0" builtinId="0" customBuiltin="1"/>
    <cellStyle name="Pending Change - IBM Cognos" xfId="66" xr:uid="{7AED9CE7-E77F-43DB-92A9-029C5BA5F6B0}"/>
    <cellStyle name="Row Name - IBM Cognos" xfId="67" xr:uid="{9992019C-D3F1-42B3-A78D-2E37520B8B24}"/>
    <cellStyle name="Row Template - IBM Cognos" xfId="68" xr:uid="{1E3236B0-DC37-4929-8E3F-763152E0E677}"/>
    <cellStyle name="Summary Column Name - IBM Cognos" xfId="69" xr:uid="{1C6DCA78-2E5E-4AE0-BABE-CB628BDA0AE7}"/>
    <cellStyle name="Summary Column Name TM1 - IBM Cognos" xfId="70" xr:uid="{20729A8B-929A-42C7-BA09-EA1DA17154BC}"/>
    <cellStyle name="Summary Row Name - IBM Cognos" xfId="71" xr:uid="{649FBA90-8905-4193-8D4D-991B9D489D16}"/>
    <cellStyle name="Summary Row Name TM1 - IBM Cognos" xfId="72" xr:uid="{204EE04A-E4A0-4EE3-92A1-281EEC8F6CB7}"/>
    <cellStyle name="Unsaved Change - IBM Cognos" xfId="73" xr:uid="{CC6A2ACA-E7E4-489B-A24A-95E3C97A97DB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266700</xdr:colOff>
      <xdr:row>18</xdr:row>
      <xdr:rowOff>120650</xdr:rowOff>
    </xdr:from>
    <xdr:to>
      <xdr:col>9</xdr:col>
      <xdr:colOff>12700</xdr:colOff>
      <xdr:row>19</xdr:row>
      <xdr:rowOff>89537</xdr:rowOff>
    </xdr:to>
    <xdr:pic>
      <xdr:nvPicPr>
        <xdr:cNvPr id="2" name="Grafický objekt 3" descr="Grafický objekt 3">
          <a:extLst>
            <a:ext uri="{FF2B5EF4-FFF2-40B4-BE49-F238E27FC236}">
              <a16:creationId xmlns:a16="http://schemas.microsoft.com/office/drawing/2014/main" id="{5EBB1F1E-F941-44F1-9BFF-505B554084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3059" r="6254"/>
        <a:stretch/>
      </xdr:blipFill>
      <xdr:spPr>
        <a:xfrm>
          <a:off x="6743700" y="120650"/>
          <a:ext cx="2527300" cy="629287"/>
        </a:xfrm>
        <a:prstGeom prst="rect">
          <a:avLst/>
        </a:prstGeom>
        <a:ln w="12700">
          <a:miter lim="400000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7DFD2-288B-4AB0-82F2-3E040C1D9942}">
  <dimension ref="A1"/>
  <sheetViews>
    <sheetView workbookViewId="0"/>
  </sheetViews>
  <sheetFormatPr defaultRowHeight="14.4"/>
  <sheetData/>
  <pageMargins left="0.7" right="0.7" top="0.75" bottom="0.75" header="0.3" footer="0.3"/>
  <customProperties>
    <customPr name="CafeStyleVersion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E5BF-D193-4BAF-88A9-5605AA1047EF}">
  <sheetPr>
    <pageSetUpPr fitToPage="1"/>
  </sheetPr>
  <dimension ref="A1:M47"/>
  <sheetViews>
    <sheetView showGridLines="0" tabSelected="1" topLeftCell="B12" zoomScaleNormal="100" workbookViewId="0"/>
  </sheetViews>
  <sheetFormatPr defaultColWidth="9.109375" defaultRowHeight="13.8"/>
  <cols>
    <col min="1" max="1" width="41.33203125" style="1" hidden="1" customWidth="1"/>
    <col min="2" max="2" width="13.88671875" style="22" customWidth="1"/>
    <col min="3" max="3" width="1.5546875" style="1" customWidth="1"/>
    <col min="4" max="4" width="49.5546875" style="1" customWidth="1"/>
    <col min="5" max="5" width="13.5546875" style="1" bestFit="1" customWidth="1"/>
    <col min="6" max="6" width="15.88671875" style="1" customWidth="1"/>
    <col min="7" max="9" width="13.5546875" style="1" bestFit="1" customWidth="1"/>
    <col min="10" max="10" width="2.21875" style="1" customWidth="1"/>
    <col min="11" max="16384" width="9.109375" style="1"/>
  </cols>
  <sheetData>
    <row r="1" spans="1:5" hidden="1">
      <c r="A1" s="1" t="s">
        <v>18</v>
      </c>
      <c r="B1" s="22" t="str">
        <f>MID($E$14,2,2)</f>
        <v>11</v>
      </c>
      <c r="C1" s="2"/>
      <c r="D1" s="2" t="str" cm="1">
        <f t="array" ref="D1">_xll.DBR("Finance:}ElementAttributes_Financial Period",$E$14,"Previous Period")</f>
        <v>P10</v>
      </c>
    </row>
    <row r="2" spans="1:5" hidden="1">
      <c r="A2" s="1" t="s">
        <v>21</v>
      </c>
      <c r="B2" s="23">
        <f>B1*1</f>
        <v>11</v>
      </c>
      <c r="C2" s="3"/>
      <c r="D2" s="2" t="str">
        <f>MID($D$1,2,2)</f>
        <v>10</v>
      </c>
    </row>
    <row r="3" spans="1:5" hidden="1">
      <c r="A3" s="1" t="s">
        <v>22</v>
      </c>
      <c r="B3" s="22" t="str">
        <f>MID($E$13,3,2)</f>
        <v>24</v>
      </c>
      <c r="C3" s="2"/>
      <c r="D3" s="3">
        <f>D2*1</f>
        <v>10</v>
      </c>
    </row>
    <row r="4" spans="1:5" hidden="1">
      <c r="A4" s="1" t="s">
        <v>23</v>
      </c>
      <c r="B4" s="22">
        <f>B3-1</f>
        <v>23</v>
      </c>
      <c r="C4" s="2"/>
      <c r="D4" s="2" t="str">
        <f>MID($E$13,3,2)</f>
        <v>24</v>
      </c>
    </row>
    <row r="5" spans="1:5" hidden="1">
      <c r="A5" s="1" t="s">
        <v>24</v>
      </c>
      <c r="B5" s="22" t="str" cm="1">
        <f t="array" ref="B5">_xll.DBR("Finance:}ElementAttributes_Financial Period",$E$14,"Month")</f>
        <v>February</v>
      </c>
      <c r="C5" s="2"/>
      <c r="D5" s="2">
        <f>D4-1</f>
        <v>23</v>
      </c>
    </row>
    <row r="6" spans="1:5" hidden="1">
      <c r="A6" s="1" t="s">
        <v>25</v>
      </c>
      <c r="B6" s="22" t="str">
        <f>$B$5 &amp; "-" &amp;IF($B$2 &lt; 10,$B$4,$B$3)&amp;":"</f>
        <v>February-24:</v>
      </c>
      <c r="C6" s="2"/>
      <c r="D6" s="2" t="str" cm="1">
        <f t="array" ref="D6">_xll.DBR("Finance:}ElementAttributes_Financial Period",$D$1,"Mon")</f>
        <v>Jan</v>
      </c>
    </row>
    <row r="7" spans="1:5" hidden="1">
      <c r="B7" s="22" t="str" cm="1">
        <f t="array" ref="B7">_xll.DBR("Finance:}ElementAttributes_Financial Period",$E$14,"Mon")</f>
        <v>Feb</v>
      </c>
      <c r="D7" s="2" t="str">
        <f>$D$6 &amp; "-" &amp;IF($D$3 &lt; 10,$D$5,$D$4)</f>
        <v>Jan-24</v>
      </c>
    </row>
    <row r="8" spans="1:5" hidden="1">
      <c r="B8" s="22" t="str">
        <f>$B$7 &amp; "-" &amp;IF($B$2 &lt; 10,$B$4,$B$3)</f>
        <v>Feb-24</v>
      </c>
    </row>
    <row r="9" spans="1:5" hidden="1"/>
    <row r="10" spans="1:5" hidden="1"/>
    <row r="11" spans="1:5" hidden="1">
      <c r="D11" s="4" t="str">
        <f>_xll.VIEW("Finance:Net Debt",$E$12,$E$13,$E$14,"!","!","!")</f>
        <v>Finance:Net Debt</v>
      </c>
      <c r="E11" s="5"/>
    </row>
    <row r="12" spans="1:5">
      <c r="D12" s="6" t="s">
        <v>0</v>
      </c>
      <c r="E12" s="7" t="str">
        <f>_xll.SUBNM("Finance:Version","","Actual")</f>
        <v>Actual</v>
      </c>
    </row>
    <row r="13" spans="1:5">
      <c r="D13" s="8" t="s">
        <v>1</v>
      </c>
      <c r="E13" s="9" t="str">
        <f>_xll.SUBNM("Finance:Financial Year","Reporting Year - User Selection","FY24"," ")</f>
        <v>FY24</v>
      </c>
    </row>
    <row r="14" spans="1:5">
      <c r="D14" s="8" t="s">
        <v>2</v>
      </c>
      <c r="E14" s="10" t="str">
        <f>_xll.SUBNM("Finance:Financial Period","Reporting Period - User Selection",1," ")</f>
        <v>P11</v>
      </c>
    </row>
    <row r="15" spans="1:5">
      <c r="D15" s="6" t="s">
        <v>3</v>
      </c>
      <c r="E15" s="7" t="str">
        <f>_xll.SUBNM("Finance:Period YTD","","Period")</f>
        <v>Period</v>
      </c>
    </row>
    <row r="16" spans="1:5" hidden="1"/>
    <row r="17" spans="1:13" hidden="1"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</row>
    <row r="18" spans="1:13" hidden="1">
      <c r="B18" s="11"/>
      <c r="C18" s="11"/>
      <c r="D18" s="11"/>
      <c r="E18" s="12" t="s">
        <v>4</v>
      </c>
      <c r="F18" s="12" t="s">
        <v>5</v>
      </c>
      <c r="G18" s="12" t="s">
        <v>6</v>
      </c>
      <c r="H18" s="12" t="s">
        <v>7</v>
      </c>
      <c r="I18" s="12" t="s">
        <v>8</v>
      </c>
    </row>
    <row r="19" spans="1:13" ht="52.5" customHeight="1">
      <c r="B19" s="41" t="s">
        <v>28</v>
      </c>
      <c r="C19" s="41"/>
      <c r="D19" s="41"/>
      <c r="E19" s="41"/>
      <c r="F19" s="41"/>
      <c r="G19" s="41"/>
      <c r="H19" s="35"/>
      <c r="I19" s="35"/>
      <c r="J19" s="35"/>
      <c r="K19" s="35"/>
      <c r="L19" s="35"/>
      <c r="M19" s="35"/>
    </row>
    <row r="20" spans="1:13" ht="18" thickBot="1">
      <c r="B20" s="24" t="str">
        <f>$B$6</f>
        <v>February-24:</v>
      </c>
      <c r="C20" s="13"/>
      <c r="D20" s="11"/>
      <c r="E20" s="12"/>
      <c r="F20" s="12"/>
      <c r="G20" s="12"/>
      <c r="H20" s="12"/>
      <c r="I20" s="12"/>
    </row>
    <row r="21" spans="1:13">
      <c r="B21" s="11"/>
      <c r="C21" s="11"/>
      <c r="D21" s="44" t="s">
        <v>20</v>
      </c>
      <c r="E21" s="46" t="s">
        <v>4</v>
      </c>
      <c r="F21" s="46" t="s">
        <v>5</v>
      </c>
      <c r="G21" s="46" t="s">
        <v>6</v>
      </c>
      <c r="H21" s="46" t="s">
        <v>7</v>
      </c>
      <c r="I21" s="42" t="s">
        <v>8</v>
      </c>
    </row>
    <row r="22" spans="1:13">
      <c r="B22" s="11"/>
      <c r="C22" s="11"/>
      <c r="D22" s="45"/>
      <c r="E22" s="47"/>
      <c r="F22" s="47"/>
      <c r="G22" s="47"/>
      <c r="H22" s="47"/>
      <c r="I22" s="43"/>
    </row>
    <row r="23" spans="1:13">
      <c r="A23" s="14" t="s">
        <v>10</v>
      </c>
      <c r="D23" s="36" t="str">
        <f>"Balance b/f " &amp; $D$7</f>
        <v>Balance b/f Jan-24</v>
      </c>
      <c r="E23" s="15">
        <f>_xll.DBRW($D$11,$E$12,$E$13,$E$14,E$17,$A23,E$18)</f>
        <v>-12357658.437542092</v>
      </c>
      <c r="F23" s="15">
        <f>_xll.DBRW($D$11,$E$12,$E$13,$E$14,F$17,$A23,F$18)</f>
        <v>-24136347.078830406</v>
      </c>
      <c r="G23" s="16">
        <f>_xll.DBRW($D$11,$E$12,$E$13,$E$14,G$17,$A23,G$18)</f>
        <v>-36494005.516372502</v>
      </c>
      <c r="H23" s="15">
        <f>_xll.DBRW($D$11,$E$12,$E$13,$E$14,H$17,$A23,H$18)</f>
        <v>4591563.9390634215</v>
      </c>
      <c r="I23" s="26">
        <f>_xll.DBRW($D$11,$E$12,$E$13,$E$14,I$17,$A23,I$18)</f>
        <v>-31902441.577309079</v>
      </c>
    </row>
    <row r="24" spans="1:13">
      <c r="A24" s="14" t="s">
        <v>16</v>
      </c>
      <c r="D24" s="40" t="s">
        <v>19</v>
      </c>
      <c r="E24" s="17">
        <f>_xll.DBRW($D$11,$E$12,$E$13,$E$14,E$17,$A24,E$18)</f>
        <v>0</v>
      </c>
      <c r="F24" s="17">
        <f>_xll.DBRW($D$11,$E$12,$E$13,$E$14,F$17,$A24,F$18)</f>
        <v>0</v>
      </c>
      <c r="G24" s="18">
        <f>_xll.DBRW($D$11,$E$12,$E$13,$E$14,G$17,$A24,G$18)</f>
        <v>0</v>
      </c>
      <c r="H24" s="17">
        <f>_xll.DBRW($D$11,$E$12,$E$13,$E$14,H$17,$A24,H$18)</f>
        <v>0</v>
      </c>
      <c r="I24" s="28">
        <f>_xll.DBRW($D$11,$E$12,$E$13,$E$14,I$17,$A24,I$18)</f>
        <v>0</v>
      </c>
    </row>
    <row r="25" spans="1:13">
      <c r="A25" s="14" t="s">
        <v>11</v>
      </c>
      <c r="D25" s="25" t="s">
        <v>11</v>
      </c>
      <c r="E25" s="15">
        <f>_xll.DBRW($D$11,$E$12,$E$13,$E$14,E$17,$A25,E$18)</f>
        <v>-88754.283644924872</v>
      </c>
      <c r="F25" s="15">
        <f>_xll.DBRW($D$11,$E$12,$E$13,$E$14,F$17,$A25,F$18)</f>
        <v>0</v>
      </c>
      <c r="G25" s="16">
        <f>_xll.DBRW($D$11,$E$12,$E$13,$E$14,G$17,$A25,G$18)</f>
        <v>-88754.283644924872</v>
      </c>
      <c r="H25" s="15">
        <f>_xll.DBRW($D$11,$E$12,$E$13,$E$14,H$17,$A25,H$18)</f>
        <v>0</v>
      </c>
      <c r="I25" s="26">
        <f>_xll.DBRW($D$11,$E$12,$E$13,$E$14,I$17,$A25,I$18)</f>
        <v>-88754.283644924872</v>
      </c>
    </row>
    <row r="26" spans="1:13">
      <c r="A26" s="14" t="s">
        <v>12</v>
      </c>
      <c r="D26" s="40" t="s">
        <v>12</v>
      </c>
      <c r="E26" s="17">
        <f>_xll.DBRW($D$11,$E$12,$E$13,$E$14,E$17,$A26,E$18)</f>
        <v>0</v>
      </c>
      <c r="F26" s="17">
        <f>_xll.DBRW($D$11,$E$12,$E$13,$E$14,F$17,$A26,F$18)</f>
        <v>0</v>
      </c>
      <c r="G26" s="18">
        <f>_xll.DBRW($D$11,$E$12,$E$13,$E$14,G$17,$A26,G$18)</f>
        <v>0</v>
      </c>
      <c r="H26" s="17">
        <f>_xll.DBRW($D$11,$E$12,$E$13,$E$14,H$17,$A26,H$18)</f>
        <v>0</v>
      </c>
      <c r="I26" s="28">
        <f>_xll.DBRW($D$11,$E$12,$E$13,$E$14,I$17,$A26,I$18)</f>
        <v>0</v>
      </c>
    </row>
    <row r="27" spans="1:13">
      <c r="A27" s="14" t="s">
        <v>13</v>
      </c>
      <c r="D27" s="25" t="s">
        <v>13</v>
      </c>
      <c r="E27" s="15">
        <f>_xll.DBRW($D$11,$E$12,$E$13,$E$14,E$17,$A27,E$18)</f>
        <v>0</v>
      </c>
      <c r="F27" s="15">
        <f>_xll.DBRW($D$11,$E$12,$E$13,$E$14,F$17,$A27,F$18)</f>
        <v>0</v>
      </c>
      <c r="G27" s="16">
        <f>_xll.DBRW($D$11,$E$12,$E$13,$E$14,G$17,$A27,G$18)</f>
        <v>0</v>
      </c>
      <c r="H27" s="15">
        <f>_xll.DBRW($D$11,$E$12,$E$13,$E$14,H$17,$A27,H$18)</f>
        <v>0</v>
      </c>
      <c r="I27" s="26">
        <f>_xll.DBRW($D$11,$E$12,$E$13,$E$14,I$17,$A27,I$18)</f>
        <v>0</v>
      </c>
    </row>
    <row r="28" spans="1:13">
      <c r="A28" s="14" t="s">
        <v>14</v>
      </c>
      <c r="D28" s="40" t="s">
        <v>14</v>
      </c>
      <c r="E28" s="17">
        <f>_xll.DBRW($D$11,$E$12,$E$13,$E$14,E$17,$A28,E$18)</f>
        <v>0</v>
      </c>
      <c r="F28" s="17">
        <f>_xll.DBRW($D$11,$E$12,$E$13,$E$14,F$17,$A28,F$18)</f>
        <v>0</v>
      </c>
      <c r="G28" s="18">
        <f>_xll.DBRW($D$11,$E$12,$E$13,$E$14,G$17,$A28,G$18)</f>
        <v>0</v>
      </c>
      <c r="H28" s="17">
        <f>_xll.DBRW($D$11,$E$12,$E$13,$E$14,H$17,$A28,H$18)</f>
        <v>0</v>
      </c>
      <c r="I28" s="28">
        <f>_xll.DBRW($D$11,$E$12,$E$13,$E$14,I$17,$A28,I$18)</f>
        <v>0</v>
      </c>
    </row>
    <row r="29" spans="1:13">
      <c r="A29" s="14" t="s">
        <v>15</v>
      </c>
      <c r="D29" s="25" t="s">
        <v>15</v>
      </c>
      <c r="E29" s="15">
        <f>_xll.DBRW($D$11,$E$12,$E$13,$E$14,E$17,$A29,E$18)</f>
        <v>0</v>
      </c>
      <c r="F29" s="15">
        <f>_xll.DBRW($D$11,$E$12,$E$13,$E$14,F$17,$A29,F$18)</f>
        <v>0</v>
      </c>
      <c r="G29" s="16">
        <f>_xll.DBRW($D$11,$E$12,$E$13,$E$14,G$17,$A29,G$18)</f>
        <v>0</v>
      </c>
      <c r="H29" s="15">
        <f>_xll.DBRW($D$11,$E$12,$E$13,$E$14,H$17,$A29,H$18)</f>
        <v>0</v>
      </c>
      <c r="I29" s="26">
        <f>_xll.DBRW($D$11,$E$12,$E$13,$E$14,I$17,$A29,I$18)</f>
        <v>0</v>
      </c>
    </row>
    <row r="30" spans="1:13">
      <c r="A30" s="19" t="s">
        <v>9</v>
      </c>
      <c r="D30" s="27" t="s">
        <v>9</v>
      </c>
      <c r="E30" s="17">
        <f>_xll.DBRW($D$11,$E$12,$E$13,$E$14,E$17,$A30,E$18)</f>
        <v>329670.28320903517</v>
      </c>
      <c r="F30" s="17">
        <f>_xll.DBRW($D$11,$E$12,$E$13,$E$14,F$17,$A30,F$18)</f>
        <v>-632720.37780976295</v>
      </c>
      <c r="G30" s="18">
        <f>_xll.DBRW($D$11,$E$12,$E$13,$E$14,G$17,$A30,G$18)</f>
        <v>-303050.09460072964</v>
      </c>
      <c r="H30" s="17">
        <f>_xll.DBRW($D$11,$E$12,$E$13,$E$14,H$17,$A30,H$18)</f>
        <v>501067.84743367601</v>
      </c>
      <c r="I30" s="28">
        <f>_xll.DBRW($D$11,$E$12,$E$13,$E$14,I$17,$A30,I$18)</f>
        <v>198017.75283295289</v>
      </c>
    </row>
    <row r="31" spans="1:13" ht="14.4" thickBot="1">
      <c r="A31" s="14" t="s">
        <v>17</v>
      </c>
      <c r="D31" s="29" t="str">
        <f>"Balance c/f "  &amp; $B$8</f>
        <v>Balance c/f Feb-24</v>
      </c>
      <c r="E31" s="30">
        <f>_xll.DBRW($D$11,$E$12,$E$13,$E$14,E$17,$A31,E$18)</f>
        <v>-12116742.437977983</v>
      </c>
      <c r="F31" s="30">
        <f>_xll.DBRW($D$11,$E$12,$E$13,$E$14,F$17,$A31,F$18)</f>
        <v>-24769067.456640169</v>
      </c>
      <c r="G31" s="31">
        <f>_xll.DBRW($D$11,$E$12,$E$13,$E$14,G$17,$A31,G$18)</f>
        <v>-36885809.894618154</v>
      </c>
      <c r="H31" s="30">
        <f>_xll.DBRW($D$11,$E$12,$E$13,$E$14,H$17,$A31,H$18)</f>
        <v>5092631.7864970975</v>
      </c>
      <c r="I31" s="32">
        <f>_xll.DBRW($D$11,$E$12,$E$13,$E$14,I$17,$A31,I$18)</f>
        <v>-31793178.108121056</v>
      </c>
    </row>
    <row r="32" spans="1:13" ht="7.95" customHeight="1"/>
    <row r="33" spans="1:9" ht="7.2" hidden="1" customHeight="1"/>
    <row r="34" spans="1:9" hidden="1">
      <c r="E34" s="1" t="s">
        <v>26</v>
      </c>
      <c r="F34" s="1" t="s">
        <v>26</v>
      </c>
      <c r="G34" s="1" t="s">
        <v>26</v>
      </c>
      <c r="H34" s="1" t="s">
        <v>26</v>
      </c>
      <c r="I34" s="1" t="s">
        <v>26</v>
      </c>
    </row>
    <row r="35" spans="1:9" hidden="1">
      <c r="B35" s="11"/>
      <c r="C35" s="11"/>
      <c r="D35" s="11"/>
      <c r="E35" s="12" t="s">
        <v>4</v>
      </c>
      <c r="F35" s="12" t="s">
        <v>5</v>
      </c>
      <c r="G35" s="12" t="s">
        <v>6</v>
      </c>
      <c r="H35" s="12" t="s">
        <v>7</v>
      </c>
      <c r="I35" s="12" t="s">
        <v>8</v>
      </c>
    </row>
    <row r="36" spans="1:9" ht="18" thickBot="1">
      <c r="B36" s="24" t="s">
        <v>27</v>
      </c>
      <c r="C36" s="13"/>
      <c r="D36" s="11"/>
      <c r="E36" s="12"/>
      <c r="F36" s="12"/>
      <c r="G36" s="12"/>
      <c r="H36" s="12"/>
      <c r="I36" s="12"/>
    </row>
    <row r="37" spans="1:9">
      <c r="B37" s="11"/>
      <c r="C37" s="11"/>
      <c r="D37" s="44" t="s">
        <v>20</v>
      </c>
      <c r="E37" s="46" t="s">
        <v>4</v>
      </c>
      <c r="F37" s="46" t="s">
        <v>5</v>
      </c>
      <c r="G37" s="46" t="s">
        <v>6</v>
      </c>
      <c r="H37" s="46" t="s">
        <v>7</v>
      </c>
      <c r="I37" s="42" t="s">
        <v>8</v>
      </c>
    </row>
    <row r="38" spans="1:9">
      <c r="B38" s="11"/>
      <c r="C38" s="11"/>
      <c r="D38" s="45"/>
      <c r="E38" s="47"/>
      <c r="F38" s="47"/>
      <c r="G38" s="47"/>
      <c r="H38" s="47"/>
      <c r="I38" s="43"/>
    </row>
    <row r="39" spans="1:9">
      <c r="A39" s="14" t="s">
        <v>10</v>
      </c>
      <c r="D39" s="36" t="str">
        <f>"Balance b/f  Mar"  &amp; " " &amp; $B$4</f>
        <v>Balance b/f  Mar 23</v>
      </c>
      <c r="E39" s="15">
        <f>_xll.DBRW($D$11,$E$12,$E$13,$E$14,E$34,$A39,E$18)</f>
        <v>-11845965.5</v>
      </c>
      <c r="F39" s="15">
        <f>_xll.DBRW($D$11,$E$12,$E$13,$E$14,F$34,$A39,F$18)</f>
        <v>-32791012.890000001</v>
      </c>
      <c r="G39" s="16">
        <f>_xll.DBRW($D$11,$E$12,$E$13,$E$14,G$34,$A39,G$18)</f>
        <v>-44636978.390000001</v>
      </c>
      <c r="H39" s="15">
        <f>_xll.DBRW($D$11,$E$12,$E$13,$E$14,H$34,$A39,H$18)</f>
        <v>10363700.779999999</v>
      </c>
      <c r="I39" s="26">
        <f>_xll.DBRW($D$11,$E$12,$E$13,$E$14,I$34,$A39,I$18)</f>
        <v>-34273277.609999999</v>
      </c>
    </row>
    <row r="40" spans="1:9">
      <c r="A40" s="14" t="s">
        <v>16</v>
      </c>
      <c r="D40" s="39" t="s">
        <v>19</v>
      </c>
      <c r="E40" s="20">
        <f>_xll.DBRW($D$11,$E$12,$E$13,$E$14,E$34,$A40,E$18)</f>
        <v>0</v>
      </c>
      <c r="F40" s="20">
        <f>_xll.DBRW($D$11,$E$12,$E$13,$E$14,F$34,$A40,F$18)</f>
        <v>0</v>
      </c>
      <c r="G40" s="21">
        <f>_xll.DBRW($D$11,$E$12,$E$13,$E$14,G$34,$A40,G$18)</f>
        <v>0</v>
      </c>
      <c r="H40" s="20">
        <f>_xll.DBRW($D$11,$E$12,$E$13,$E$14,H$34,$A40,H$18)</f>
        <v>0</v>
      </c>
      <c r="I40" s="34">
        <f>_xll.DBRW($D$11,$E$12,$E$13,$E$14,I$34,$A40,I$18)</f>
        <v>0</v>
      </c>
    </row>
    <row r="41" spans="1:9">
      <c r="A41" s="14" t="s">
        <v>11</v>
      </c>
      <c r="D41" s="25" t="s">
        <v>11</v>
      </c>
      <c r="E41" s="15">
        <f>_xll.DBRW($D$11,$E$12,$E$13,$E$14,E$34,$A41,E$18)</f>
        <v>-4352412.0275955312</v>
      </c>
      <c r="F41" s="15">
        <f>_xll.DBRW($D$11,$E$12,$E$13,$E$14,F$34,$A41,F$18)</f>
        <v>0</v>
      </c>
      <c r="G41" s="16">
        <f>_xll.DBRW($D$11,$E$12,$E$13,$E$14,G$34,$A41,G$18)</f>
        <v>-4352412.0275955312</v>
      </c>
      <c r="H41" s="15">
        <f>_xll.DBRW($D$11,$E$12,$E$13,$E$14,H$34,$A41,H$18)</f>
        <v>0</v>
      </c>
      <c r="I41" s="26">
        <f>_xll.DBRW($D$11,$E$12,$E$13,$E$14,I$34,$A41,I$18)</f>
        <v>-4352412.0275955312</v>
      </c>
    </row>
    <row r="42" spans="1:9">
      <c r="A42" s="14" t="s">
        <v>12</v>
      </c>
      <c r="D42" s="39" t="s">
        <v>12</v>
      </c>
      <c r="E42" s="20">
        <f>_xll.DBRW($D$11,$E$12,$E$13,$E$14,E$34,$A42,E$18)</f>
        <v>0</v>
      </c>
      <c r="F42" s="20">
        <f>_xll.DBRW($D$11,$E$12,$E$13,$E$14,F$34,$A42,F$18)</f>
        <v>0</v>
      </c>
      <c r="G42" s="21">
        <f>_xll.DBRW($D$11,$E$12,$E$13,$E$14,G$34,$A42,G$18)</f>
        <v>0</v>
      </c>
      <c r="H42" s="20">
        <f>_xll.DBRW($D$11,$E$12,$E$13,$E$14,H$34,$A42,H$18)</f>
        <v>0</v>
      </c>
      <c r="I42" s="34">
        <f>_xll.DBRW($D$11,$E$12,$E$13,$E$14,I$34,$A42,I$18)</f>
        <v>0</v>
      </c>
    </row>
    <row r="43" spans="1:9">
      <c r="A43" s="14" t="s">
        <v>13</v>
      </c>
      <c r="D43" s="25" t="s">
        <v>13</v>
      </c>
      <c r="E43" s="15">
        <f>_xll.DBRW($D$11,$E$12,$E$13,$E$14,E$34,$A43,E$18)</f>
        <v>0</v>
      </c>
      <c r="F43" s="15">
        <f>_xll.DBRW($D$11,$E$12,$E$13,$E$14,F$34,$A43,F$18)</f>
        <v>0</v>
      </c>
      <c r="G43" s="16">
        <f>_xll.DBRW($D$11,$E$12,$E$13,$E$14,G$34,$A43,G$18)</f>
        <v>0</v>
      </c>
      <c r="H43" s="15">
        <f>_xll.DBRW($D$11,$E$12,$E$13,$E$14,H$34,$A43,H$18)</f>
        <v>0</v>
      </c>
      <c r="I43" s="26">
        <f>_xll.DBRW($D$11,$E$12,$E$13,$E$14,I$34,$A43,I$18)</f>
        <v>0</v>
      </c>
    </row>
    <row r="44" spans="1:9">
      <c r="A44" s="14" t="s">
        <v>14</v>
      </c>
      <c r="D44" s="39" t="s">
        <v>14</v>
      </c>
      <c r="E44" s="20">
        <f>_xll.DBRW($D$11,$E$12,$E$13,$E$14,E$34,$A44,E$18)</f>
        <v>0</v>
      </c>
      <c r="F44" s="20">
        <f>_xll.DBRW($D$11,$E$12,$E$13,$E$14,F$34,$A44,F$18)</f>
        <v>-19000</v>
      </c>
      <c r="G44" s="21">
        <f>_xll.DBRW($D$11,$E$12,$E$13,$E$14,G$34,$A44,G$18)</f>
        <v>0</v>
      </c>
      <c r="H44" s="20">
        <f>_xll.DBRW($D$11,$E$12,$E$13,$E$14,H$34,$A44,H$18)</f>
        <v>0</v>
      </c>
      <c r="I44" s="34">
        <f>_xll.DBRW($D$11,$E$12,$E$13,$E$14,I$34,$A44,I$18)</f>
        <v>0</v>
      </c>
    </row>
    <row r="45" spans="1:9">
      <c r="A45" s="14" t="s">
        <v>15</v>
      </c>
      <c r="D45" s="25" t="s">
        <v>15</v>
      </c>
      <c r="E45" s="15">
        <f>_xll.DBRW($D$11,$E$12,$E$13,$E$14,E$34,$A45,E$18)</f>
        <v>0</v>
      </c>
      <c r="F45" s="15">
        <f>_xll.DBRW($D$11,$E$12,$E$13,$E$14,F$34,$A45,F$18)</f>
        <v>-379000</v>
      </c>
      <c r="G45" s="16">
        <f>_xll.DBRW($D$11,$E$12,$E$13,$E$14,G$34,$A45,G$18)</f>
        <v>0</v>
      </c>
      <c r="H45" s="15">
        <f>_xll.DBRW($D$11,$E$12,$E$13,$E$14,H$34,$A45,H$18)</f>
        <v>0</v>
      </c>
      <c r="I45" s="26">
        <f>_xll.DBRW($D$11,$E$12,$E$13,$E$14,I$34,$A45,I$18)</f>
        <v>0</v>
      </c>
    </row>
    <row r="46" spans="1:9">
      <c r="A46" s="19" t="s">
        <v>9</v>
      </c>
      <c r="D46" s="33" t="s">
        <v>9</v>
      </c>
      <c r="E46" s="20">
        <f>_xll.DBRW($D$11,$E$12,$E$13,$E$14,E$34,$A46,E$18)</f>
        <v>4081635.0896175485</v>
      </c>
      <c r="F46" s="20">
        <f>_xll.DBRW($D$11,$E$12,$E$13,$E$14,F$34,$A46,F$18)</f>
        <v>8021945.4333598316</v>
      </c>
      <c r="G46" s="21">
        <f>_xll.DBRW($D$11,$E$12,$E$13,$E$14,G$34,$A46,G$18)</f>
        <v>12103580.522977382</v>
      </c>
      <c r="H46" s="20">
        <f>_xll.DBRW($D$11,$E$12,$E$13,$E$14,H$34,$A46,H$18)</f>
        <v>-5271068.9935029019</v>
      </c>
      <c r="I46" s="34">
        <f>_xll.DBRW($D$11,$E$12,$E$13,$E$14,I$34,$A46,I$18)</f>
        <v>6832511.5294744782</v>
      </c>
    </row>
    <row r="47" spans="1:9" ht="14.4" thickBot="1">
      <c r="A47" s="14" t="s">
        <v>17</v>
      </c>
      <c r="D47" s="37" t="str">
        <f>"Balance c/f "  &amp; $B$8</f>
        <v>Balance c/f Feb-24</v>
      </c>
      <c r="E47" s="30">
        <f>_xll.DBRW($D$11,$E$12,$E$13,$E$14,E$34,$A47,E$18)</f>
        <v>-12116742.437977983</v>
      </c>
      <c r="F47" s="30">
        <f>_xll.DBRW($D$11,$E$12,$E$13,$E$14,F$34,$A47,F$18)</f>
        <v>-24769067.456640169</v>
      </c>
      <c r="G47" s="31">
        <f>_xll.DBRW($D$11,$E$12,$E$13,$E$14,G$34,$A47,G$18)</f>
        <v>-36885809.894618154</v>
      </c>
      <c r="H47" s="30">
        <f>_xll.DBRW($D$11,$E$12,$E$13,$E$14,H$34,$A47,H$18)</f>
        <v>5092631.7864970975</v>
      </c>
      <c r="I47" s="38">
        <f>_xll.DBRW($D$11,$E$12,$E$13,$E$14,I$34,$A47,I$18)</f>
        <v>-31793178.108121056</v>
      </c>
    </row>
  </sheetData>
  <mergeCells count="13">
    <mergeCell ref="B19:G19"/>
    <mergeCell ref="I37:I38"/>
    <mergeCell ref="D21:D22"/>
    <mergeCell ref="E21:E22"/>
    <mergeCell ref="F21:F22"/>
    <mergeCell ref="G21:G22"/>
    <mergeCell ref="H21:H22"/>
    <mergeCell ref="I21:I22"/>
    <mergeCell ref="D37:D38"/>
    <mergeCell ref="E37:E38"/>
    <mergeCell ref="F37:F38"/>
    <mergeCell ref="G37:G38"/>
    <mergeCell ref="H37:H38"/>
  </mergeCells>
  <pageMargins left="0.70866141732283472" right="0.70866141732283472" top="0.74803149606299213" bottom="0.74803149606299213" header="0.31496062992125984" footer="0.31496062992125984"/>
  <pageSetup paperSize="9" scale="95" orientation="landscape" r:id="rId1"/>
  <customProperties>
    <customPr name="COR_LastLabelRowStart" r:id="rId2"/>
  </customProperties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0020B176441945BD7E573E66826F55" ma:contentTypeVersion="17" ma:contentTypeDescription="Create a new document." ma:contentTypeScope="" ma:versionID="510e00940fd809b3e8182d0a8cd4afad">
  <xsd:schema xmlns:xsd="http://www.w3.org/2001/XMLSchema" xmlns:xs="http://www.w3.org/2001/XMLSchema" xmlns:p="http://schemas.microsoft.com/office/2006/metadata/properties" xmlns:ns3="20e8896c-88ae-4820-ab91-7a6501b7cc39" xmlns:ns4="04cf5e9a-c5f9-4623-b378-f4ec62296da8" targetNamespace="http://schemas.microsoft.com/office/2006/metadata/properties" ma:root="true" ma:fieldsID="7510e49b83dc8df47b921e6c34e62654" ns3:_="" ns4:_="">
    <xsd:import namespace="20e8896c-88ae-4820-ab91-7a6501b7cc39"/>
    <xsd:import namespace="04cf5e9a-c5f9-4623-b378-f4ec62296d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8896c-88ae-4820-ab91-7a6501b7cc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f5e9a-c5f9-4623-b378-f4ec62296da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0e8896c-88ae-4820-ab91-7a6501b7cc39" xsi:nil="true"/>
  </documentManagement>
</p:properties>
</file>

<file path=customXml/itemProps1.xml><?xml version="1.0" encoding="utf-8"?>
<ds:datastoreItem xmlns:ds="http://schemas.openxmlformats.org/officeDocument/2006/customXml" ds:itemID="{FE163544-5DBA-460F-8466-27233F1882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DF60FB-E378-43F4-8EA9-BB2C03A8C4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e8896c-88ae-4820-ab91-7a6501b7cc39"/>
    <ds:schemaRef ds:uri="04cf5e9a-c5f9-4623-b378-f4ec62296d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30619F-BD81-4F24-84E3-B54787C5C9B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Net Debt</vt:lpstr>
      <vt:lpstr>'Net Debt'!Print_Area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Hutchison</dc:creator>
  <cp:lastModifiedBy>Andrew Dale</cp:lastModifiedBy>
  <dcterms:created xsi:type="dcterms:W3CDTF">2024-03-05T13:43:11Z</dcterms:created>
  <dcterms:modified xsi:type="dcterms:W3CDTF">2024-04-24T11:20:26Z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0x010100110020B176441945BD7E573E66826F55</vt:lpwstr>
  </property>
</Properties>
</file>