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e601e4a333e5d4/Documents/mekong/tsl-nutrients/00_data/"/>
    </mc:Choice>
  </mc:AlternateContent>
  <xr:revisionPtr revIDLastSave="2" documentId="13_ncr:1_{0F8BE46E-B82D-DA45-962C-FB93485B35EC}" xr6:coauthVersionLast="47" xr6:coauthVersionMax="47" xr10:uidLastSave="{A7714120-57DA-4B78-95A3-9483F3A9F15C}"/>
  <bookViews>
    <workbookView xWindow="3510" yWindow="0" windowWidth="28800" windowHeight="20985" firstSheet="2" activeTab="10" xr2:uid="{A82E21AE-EA28-F14C-81E4-BBC6DE62F0F7}"/>
  </bookViews>
  <sheets>
    <sheet name="Dry_Integrated" sheetId="1" r:id="rId1"/>
    <sheet name="Rainy_Integrated " sheetId="8" r:id="rId2"/>
    <sheet name="Dry_Surf" sheetId="2" r:id="rId3"/>
    <sheet name="Dry_Btm" sheetId="3" r:id="rId4"/>
    <sheet name="Rainy_Surf" sheetId="4" r:id="rId5"/>
    <sheet name="Rainy_Mid" sheetId="5" r:id="rId6"/>
    <sheet name="Rainy_Btm" sheetId="6" r:id="rId7"/>
    <sheet name="Schla_Dry" sheetId="9" r:id="rId8"/>
    <sheet name="SDIN_Dry" sheetId="12" r:id="rId9"/>
    <sheet name="Schla_Rainy" sheetId="10" r:id="rId10"/>
    <sheet name="SDIN_Rainy" sheetId="13" r:id="rId11"/>
    <sheet name="Sheet6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J23" i="1"/>
  <c r="J22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5" i="8"/>
  <c r="J24" i="8"/>
  <c r="J23" i="8"/>
  <c r="J22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0" i="8"/>
  <c r="J19" i="8"/>
  <c r="K25" i="4"/>
  <c r="K24" i="4"/>
  <c r="K23" i="4"/>
  <c r="K22" i="4"/>
  <c r="K25" i="3"/>
  <c r="K24" i="3"/>
  <c r="K23" i="3"/>
  <c r="K22" i="3"/>
  <c r="K25" i="2"/>
  <c r="K24" i="2"/>
  <c r="K23" i="2"/>
  <c r="K22" i="2"/>
  <c r="I22" i="8"/>
  <c r="AC20" i="13"/>
  <c r="T20" i="13"/>
  <c r="AC19" i="13"/>
  <c r="T19" i="13"/>
  <c r="AC18" i="13"/>
  <c r="T18" i="13"/>
  <c r="AC17" i="13"/>
  <c r="T17" i="13"/>
  <c r="AC16" i="13"/>
  <c r="T16" i="13"/>
  <c r="AC15" i="13"/>
  <c r="T15" i="13"/>
  <c r="AC14" i="13"/>
  <c r="T14" i="13"/>
  <c r="AC13" i="13"/>
  <c r="T13" i="13"/>
  <c r="AC12" i="13"/>
  <c r="T12" i="13"/>
  <c r="AC11" i="13"/>
  <c r="T11" i="13"/>
  <c r="AC10" i="13"/>
  <c r="T10" i="13"/>
  <c r="AC9" i="13"/>
  <c r="T9" i="13"/>
  <c r="AC8" i="13"/>
  <c r="T8" i="13"/>
  <c r="AC7" i="13"/>
  <c r="T7" i="13"/>
  <c r="AC6" i="13"/>
  <c r="T6" i="13"/>
  <c r="AC5" i="13"/>
  <c r="T5" i="13"/>
  <c r="AC4" i="13"/>
  <c r="T4" i="13"/>
  <c r="AC3" i="13"/>
  <c r="T3" i="13"/>
  <c r="I32" i="1"/>
  <c r="I27" i="1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I35" i="8"/>
  <c r="H35" i="8"/>
  <c r="I34" i="8"/>
  <c r="H34" i="8"/>
  <c r="I33" i="8"/>
  <c r="H33" i="8"/>
  <c r="I32" i="8"/>
  <c r="H32" i="8"/>
  <c r="I30" i="8"/>
  <c r="H30" i="8"/>
  <c r="I29" i="8"/>
  <c r="H29" i="8"/>
  <c r="I28" i="8"/>
  <c r="H28" i="8"/>
  <c r="I27" i="8"/>
  <c r="H27" i="8"/>
  <c r="I25" i="8"/>
  <c r="H25" i="8"/>
  <c r="I24" i="8"/>
  <c r="H24" i="8"/>
  <c r="I23" i="8"/>
  <c r="H23" i="8"/>
  <c r="H22" i="8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F20" i="13"/>
  <c r="F19" i="13"/>
  <c r="F13" i="13"/>
  <c r="F12" i="13"/>
  <c r="F11" i="13"/>
  <c r="F5" i="13"/>
  <c r="F4" i="13"/>
  <c r="F3" i="13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O20" i="13"/>
  <c r="O19" i="13"/>
  <c r="O18" i="13"/>
  <c r="F18" i="13"/>
  <c r="O17" i="13"/>
  <c r="F17" i="13"/>
  <c r="O16" i="13"/>
  <c r="F16" i="13"/>
  <c r="O15" i="13"/>
  <c r="F15" i="13"/>
  <c r="O14" i="13"/>
  <c r="F14" i="13"/>
  <c r="O13" i="13"/>
  <c r="O12" i="13"/>
  <c r="O11" i="13"/>
  <c r="O10" i="13"/>
  <c r="F10" i="13"/>
  <c r="O9" i="13"/>
  <c r="F9" i="13"/>
  <c r="O8" i="13"/>
  <c r="F8" i="13"/>
  <c r="O7" i="13"/>
  <c r="F7" i="13"/>
  <c r="O6" i="13"/>
  <c r="F6" i="13"/>
  <c r="O5" i="13"/>
  <c r="O4" i="13"/>
  <c r="O3" i="13"/>
  <c r="H35" i="1"/>
  <c r="H34" i="1"/>
  <c r="H33" i="1"/>
  <c r="H32" i="1"/>
  <c r="H30" i="1"/>
  <c r="H29" i="1"/>
  <c r="H28" i="1"/>
  <c r="H27" i="1"/>
  <c r="H25" i="1"/>
  <c r="H24" i="1"/>
  <c r="H23" i="1"/>
  <c r="H22" i="1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A14" i="1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A18" i="12"/>
  <c r="A17" i="12"/>
  <c r="A16" i="12"/>
  <c r="A15" i="12"/>
  <c r="A13" i="12"/>
  <c r="A12" i="12"/>
  <c r="A11" i="12"/>
  <c r="A10" i="12"/>
  <c r="A9" i="12"/>
  <c r="A8" i="12"/>
  <c r="A7" i="12"/>
  <c r="A6" i="12"/>
  <c r="A5" i="12"/>
  <c r="A4" i="12"/>
  <c r="A3" i="12"/>
  <c r="F27" i="8"/>
  <c r="H27" i="6"/>
  <c r="K35" i="8"/>
  <c r="G35" i="8"/>
  <c r="F35" i="8"/>
  <c r="D35" i="8"/>
  <c r="K34" i="8"/>
  <c r="G34" i="8"/>
  <c r="F34" i="8"/>
  <c r="D34" i="8"/>
  <c r="K33" i="8"/>
  <c r="G33" i="8"/>
  <c r="F33" i="8"/>
  <c r="D33" i="8"/>
  <c r="K32" i="8"/>
  <c r="G32" i="8"/>
  <c r="F32" i="8"/>
  <c r="D32" i="8"/>
  <c r="K35" i="1"/>
  <c r="K34" i="1"/>
  <c r="K33" i="1"/>
  <c r="K32" i="1"/>
  <c r="G35" i="1"/>
  <c r="F35" i="1"/>
  <c r="D35" i="1"/>
  <c r="G34" i="1"/>
  <c r="F34" i="1"/>
  <c r="D34" i="1"/>
  <c r="G33" i="1"/>
  <c r="F33" i="1"/>
  <c r="D33" i="1"/>
  <c r="G32" i="1"/>
  <c r="F32" i="1"/>
  <c r="D32" i="1"/>
  <c r="L35" i="6"/>
  <c r="J35" i="6"/>
  <c r="I35" i="6"/>
  <c r="H35" i="6"/>
  <c r="G35" i="6"/>
  <c r="F35" i="6"/>
  <c r="E35" i="6"/>
  <c r="L34" i="6"/>
  <c r="J34" i="6"/>
  <c r="I34" i="6"/>
  <c r="H34" i="6"/>
  <c r="G34" i="6"/>
  <c r="F34" i="6"/>
  <c r="E34" i="6"/>
  <c r="L33" i="6"/>
  <c r="J33" i="6"/>
  <c r="I33" i="6"/>
  <c r="H33" i="6"/>
  <c r="G33" i="6"/>
  <c r="F33" i="6"/>
  <c r="E33" i="6"/>
  <c r="L32" i="6"/>
  <c r="J32" i="6"/>
  <c r="I32" i="6"/>
  <c r="H32" i="6"/>
  <c r="G32" i="6"/>
  <c r="F32" i="6"/>
  <c r="E32" i="6"/>
  <c r="L35" i="5"/>
  <c r="J35" i="5"/>
  <c r="I35" i="5"/>
  <c r="H35" i="5"/>
  <c r="G35" i="5"/>
  <c r="F35" i="5"/>
  <c r="E35" i="5"/>
  <c r="L34" i="5"/>
  <c r="J34" i="5"/>
  <c r="I34" i="5"/>
  <c r="H34" i="5"/>
  <c r="G34" i="5"/>
  <c r="F34" i="5"/>
  <c r="E34" i="5"/>
  <c r="L33" i="5"/>
  <c r="J33" i="5"/>
  <c r="I33" i="5"/>
  <c r="H33" i="5"/>
  <c r="G33" i="5"/>
  <c r="F33" i="5"/>
  <c r="E33" i="5"/>
  <c r="L32" i="5"/>
  <c r="J32" i="5"/>
  <c r="I32" i="5"/>
  <c r="H32" i="5"/>
  <c r="G32" i="5"/>
  <c r="F32" i="5"/>
  <c r="E32" i="5"/>
  <c r="L35" i="4"/>
  <c r="J35" i="4"/>
  <c r="I35" i="4"/>
  <c r="H35" i="4"/>
  <c r="G35" i="4"/>
  <c r="F35" i="4"/>
  <c r="E35" i="4"/>
  <c r="L34" i="4"/>
  <c r="J34" i="4"/>
  <c r="I34" i="4"/>
  <c r="H34" i="4"/>
  <c r="G34" i="4"/>
  <c r="F34" i="4"/>
  <c r="E34" i="4"/>
  <c r="L33" i="4"/>
  <c r="J33" i="4"/>
  <c r="I33" i="4"/>
  <c r="H33" i="4"/>
  <c r="G33" i="4"/>
  <c r="F33" i="4"/>
  <c r="E33" i="4"/>
  <c r="L32" i="4"/>
  <c r="J32" i="4"/>
  <c r="I32" i="4"/>
  <c r="H32" i="4"/>
  <c r="G32" i="4"/>
  <c r="F32" i="4"/>
  <c r="E32" i="4"/>
  <c r="L35" i="3"/>
  <c r="J35" i="3"/>
  <c r="I35" i="3"/>
  <c r="H35" i="3"/>
  <c r="G35" i="3"/>
  <c r="F35" i="3"/>
  <c r="E35" i="3"/>
  <c r="L34" i="3"/>
  <c r="J34" i="3"/>
  <c r="I34" i="3"/>
  <c r="H34" i="3"/>
  <c r="G34" i="3"/>
  <c r="F34" i="3"/>
  <c r="E34" i="3"/>
  <c r="L33" i="3"/>
  <c r="J33" i="3"/>
  <c r="I33" i="3"/>
  <c r="H33" i="3"/>
  <c r="G33" i="3"/>
  <c r="F33" i="3"/>
  <c r="E33" i="3"/>
  <c r="L32" i="3"/>
  <c r="J32" i="3"/>
  <c r="I32" i="3"/>
  <c r="H32" i="3"/>
  <c r="G32" i="3"/>
  <c r="F32" i="3"/>
  <c r="E32" i="3"/>
  <c r="L35" i="2"/>
  <c r="J35" i="2"/>
  <c r="I35" i="2"/>
  <c r="H35" i="2"/>
  <c r="G35" i="2"/>
  <c r="F35" i="2"/>
  <c r="L34" i="2"/>
  <c r="J34" i="2"/>
  <c r="I34" i="2"/>
  <c r="H34" i="2"/>
  <c r="G34" i="2"/>
  <c r="F34" i="2"/>
  <c r="L33" i="2"/>
  <c r="J33" i="2"/>
  <c r="I33" i="2"/>
  <c r="H33" i="2"/>
  <c r="G33" i="2"/>
  <c r="F33" i="2"/>
  <c r="L32" i="2"/>
  <c r="J32" i="2"/>
  <c r="I32" i="2"/>
  <c r="H32" i="2"/>
  <c r="G32" i="2"/>
  <c r="F32" i="2"/>
  <c r="E35" i="2"/>
  <c r="E34" i="2"/>
  <c r="E33" i="2"/>
  <c r="E32" i="2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I33" i="1" l="1"/>
  <c r="I24" i="1"/>
  <c r="I34" i="1"/>
  <c r="I23" i="1"/>
  <c r="I29" i="1"/>
  <c r="I25" i="1"/>
  <c r="I30" i="1"/>
  <c r="I35" i="1"/>
  <c r="I28" i="1"/>
  <c r="I22" i="1"/>
  <c r="K30" i="8" l="1"/>
  <c r="K29" i="8"/>
  <c r="K28" i="8"/>
  <c r="K27" i="8"/>
  <c r="K25" i="8"/>
  <c r="K24" i="8"/>
  <c r="K23" i="8"/>
  <c r="K22" i="8"/>
  <c r="K30" i="1"/>
  <c r="K29" i="1"/>
  <c r="K28" i="1"/>
  <c r="K27" i="1"/>
  <c r="K25" i="1"/>
  <c r="K24" i="1"/>
  <c r="K23" i="1"/>
  <c r="K22" i="1"/>
  <c r="L30" i="6" l="1"/>
  <c r="J30" i="6"/>
  <c r="I30" i="6"/>
  <c r="H30" i="6"/>
  <c r="G30" i="6"/>
  <c r="F30" i="6"/>
  <c r="E30" i="6"/>
  <c r="L29" i="6"/>
  <c r="J29" i="6"/>
  <c r="I29" i="6"/>
  <c r="H29" i="6"/>
  <c r="G29" i="6"/>
  <c r="F29" i="6"/>
  <c r="E29" i="6"/>
  <c r="L28" i="6"/>
  <c r="J28" i="6"/>
  <c r="I28" i="6"/>
  <c r="H28" i="6"/>
  <c r="G28" i="6"/>
  <c r="F28" i="6"/>
  <c r="E28" i="6"/>
  <c r="L27" i="6"/>
  <c r="J27" i="6"/>
  <c r="I27" i="6"/>
  <c r="G27" i="6"/>
  <c r="F27" i="6"/>
  <c r="E27" i="6"/>
  <c r="L25" i="6"/>
  <c r="J25" i="6"/>
  <c r="I25" i="6"/>
  <c r="H25" i="6"/>
  <c r="G25" i="6"/>
  <c r="F25" i="6"/>
  <c r="E25" i="6"/>
  <c r="L24" i="6"/>
  <c r="J24" i="6"/>
  <c r="I24" i="6"/>
  <c r="H24" i="6"/>
  <c r="G24" i="6"/>
  <c r="F24" i="6"/>
  <c r="E24" i="6"/>
  <c r="L23" i="6"/>
  <c r="J23" i="6"/>
  <c r="I23" i="6"/>
  <c r="H23" i="6"/>
  <c r="G23" i="6"/>
  <c r="F23" i="6"/>
  <c r="E23" i="6"/>
  <c r="L22" i="6"/>
  <c r="J22" i="6"/>
  <c r="I22" i="6"/>
  <c r="H22" i="6"/>
  <c r="G22" i="6"/>
  <c r="F22" i="6"/>
  <c r="E22" i="6"/>
  <c r="L30" i="5"/>
  <c r="J30" i="5"/>
  <c r="I30" i="5"/>
  <c r="H30" i="5"/>
  <c r="G30" i="5"/>
  <c r="F30" i="5"/>
  <c r="E30" i="5"/>
  <c r="L29" i="5"/>
  <c r="J29" i="5"/>
  <c r="I29" i="5"/>
  <c r="H29" i="5"/>
  <c r="G29" i="5"/>
  <c r="F29" i="5"/>
  <c r="E29" i="5"/>
  <c r="L28" i="5"/>
  <c r="J28" i="5"/>
  <c r="I28" i="5"/>
  <c r="H28" i="5"/>
  <c r="G28" i="5"/>
  <c r="F28" i="5"/>
  <c r="E28" i="5"/>
  <c r="L27" i="5"/>
  <c r="J27" i="5"/>
  <c r="I27" i="5"/>
  <c r="H27" i="5"/>
  <c r="G27" i="5"/>
  <c r="F27" i="5"/>
  <c r="E27" i="5"/>
  <c r="L25" i="5"/>
  <c r="J25" i="5"/>
  <c r="I25" i="5"/>
  <c r="H25" i="5"/>
  <c r="G25" i="5"/>
  <c r="F25" i="5"/>
  <c r="E25" i="5"/>
  <c r="L24" i="5"/>
  <c r="J24" i="5"/>
  <c r="I24" i="5"/>
  <c r="H24" i="5"/>
  <c r="G24" i="5"/>
  <c r="F24" i="5"/>
  <c r="E24" i="5"/>
  <c r="L23" i="5"/>
  <c r="J23" i="5"/>
  <c r="I23" i="5"/>
  <c r="H23" i="5"/>
  <c r="G23" i="5"/>
  <c r="F23" i="5"/>
  <c r="E23" i="5"/>
  <c r="L22" i="5"/>
  <c r="J22" i="5"/>
  <c r="I22" i="5"/>
  <c r="H22" i="5"/>
  <c r="G22" i="5"/>
  <c r="F22" i="5"/>
  <c r="E22" i="5"/>
  <c r="L30" i="4"/>
  <c r="J30" i="4"/>
  <c r="I30" i="4"/>
  <c r="H30" i="4"/>
  <c r="G30" i="4"/>
  <c r="F30" i="4"/>
  <c r="E30" i="4"/>
  <c r="L29" i="4"/>
  <c r="J29" i="4"/>
  <c r="I29" i="4"/>
  <c r="H29" i="4"/>
  <c r="G29" i="4"/>
  <c r="F29" i="4"/>
  <c r="E29" i="4"/>
  <c r="L28" i="4"/>
  <c r="J28" i="4"/>
  <c r="I28" i="4"/>
  <c r="H28" i="4"/>
  <c r="G28" i="4"/>
  <c r="F28" i="4"/>
  <c r="E28" i="4"/>
  <c r="L27" i="4"/>
  <c r="J27" i="4"/>
  <c r="I27" i="4"/>
  <c r="H27" i="4"/>
  <c r="G27" i="4"/>
  <c r="F27" i="4"/>
  <c r="E27" i="4"/>
  <c r="L25" i="4"/>
  <c r="J25" i="4"/>
  <c r="I25" i="4"/>
  <c r="H25" i="4"/>
  <c r="G25" i="4"/>
  <c r="F25" i="4"/>
  <c r="E25" i="4"/>
  <c r="L24" i="4"/>
  <c r="J24" i="4"/>
  <c r="I24" i="4"/>
  <c r="H24" i="4"/>
  <c r="G24" i="4"/>
  <c r="F24" i="4"/>
  <c r="E24" i="4"/>
  <c r="L23" i="4"/>
  <c r="J23" i="4"/>
  <c r="I23" i="4"/>
  <c r="H23" i="4"/>
  <c r="G23" i="4"/>
  <c r="F23" i="4"/>
  <c r="E23" i="4"/>
  <c r="L22" i="4"/>
  <c r="J22" i="4"/>
  <c r="I22" i="4"/>
  <c r="H22" i="4"/>
  <c r="G22" i="4"/>
  <c r="F22" i="4"/>
  <c r="E22" i="4"/>
  <c r="L30" i="3"/>
  <c r="J30" i="3"/>
  <c r="I30" i="3"/>
  <c r="H30" i="3"/>
  <c r="G30" i="3"/>
  <c r="F30" i="3"/>
  <c r="E30" i="3"/>
  <c r="L29" i="3"/>
  <c r="J29" i="3"/>
  <c r="I29" i="3"/>
  <c r="H29" i="3"/>
  <c r="G29" i="3"/>
  <c r="F29" i="3"/>
  <c r="E29" i="3"/>
  <c r="L28" i="3"/>
  <c r="J28" i="3"/>
  <c r="I28" i="3"/>
  <c r="H28" i="3"/>
  <c r="G28" i="3"/>
  <c r="F28" i="3"/>
  <c r="E28" i="3"/>
  <c r="L27" i="3"/>
  <c r="J27" i="3"/>
  <c r="I27" i="3"/>
  <c r="H27" i="3"/>
  <c r="G27" i="3"/>
  <c r="F27" i="3"/>
  <c r="E27" i="3"/>
  <c r="L25" i="3"/>
  <c r="J25" i="3"/>
  <c r="I25" i="3"/>
  <c r="H25" i="3"/>
  <c r="G25" i="3"/>
  <c r="F25" i="3"/>
  <c r="E25" i="3"/>
  <c r="L24" i="3"/>
  <c r="J24" i="3"/>
  <c r="I24" i="3"/>
  <c r="H24" i="3"/>
  <c r="G24" i="3"/>
  <c r="F24" i="3"/>
  <c r="E24" i="3"/>
  <c r="L23" i="3"/>
  <c r="J23" i="3"/>
  <c r="I23" i="3"/>
  <c r="H23" i="3"/>
  <c r="G23" i="3"/>
  <c r="F23" i="3"/>
  <c r="E23" i="3"/>
  <c r="L22" i="3"/>
  <c r="J22" i="3"/>
  <c r="I22" i="3"/>
  <c r="H22" i="3"/>
  <c r="G22" i="3"/>
  <c r="F22" i="3"/>
  <c r="E22" i="3"/>
  <c r="L30" i="2"/>
  <c r="J30" i="2"/>
  <c r="I30" i="2"/>
  <c r="H30" i="2"/>
  <c r="G30" i="2"/>
  <c r="F30" i="2"/>
  <c r="L29" i="2"/>
  <c r="J29" i="2"/>
  <c r="I29" i="2"/>
  <c r="H29" i="2"/>
  <c r="G29" i="2"/>
  <c r="F29" i="2"/>
  <c r="L28" i="2"/>
  <c r="J28" i="2"/>
  <c r="I28" i="2"/>
  <c r="H28" i="2"/>
  <c r="G28" i="2"/>
  <c r="F28" i="2"/>
  <c r="L27" i="2"/>
  <c r="J27" i="2"/>
  <c r="I27" i="2"/>
  <c r="H27" i="2"/>
  <c r="G27" i="2"/>
  <c r="F27" i="2"/>
  <c r="L25" i="2"/>
  <c r="J25" i="2"/>
  <c r="I25" i="2"/>
  <c r="H25" i="2"/>
  <c r="G25" i="2"/>
  <c r="F25" i="2"/>
  <c r="L24" i="2"/>
  <c r="J24" i="2"/>
  <c r="I24" i="2"/>
  <c r="H24" i="2"/>
  <c r="G24" i="2"/>
  <c r="F24" i="2"/>
  <c r="L23" i="2"/>
  <c r="J23" i="2"/>
  <c r="I23" i="2"/>
  <c r="H23" i="2"/>
  <c r="G23" i="2"/>
  <c r="F23" i="2"/>
  <c r="L22" i="2"/>
  <c r="J22" i="2"/>
  <c r="I22" i="2"/>
  <c r="H22" i="2"/>
  <c r="G22" i="2"/>
  <c r="F22" i="2"/>
  <c r="E30" i="2"/>
  <c r="E29" i="2"/>
  <c r="E28" i="2"/>
  <c r="E27" i="2"/>
  <c r="E25" i="2"/>
  <c r="E24" i="2"/>
  <c r="E23" i="2"/>
  <c r="E22" i="2"/>
  <c r="G30" i="8"/>
  <c r="F30" i="8"/>
  <c r="D30" i="8"/>
  <c r="G29" i="8"/>
  <c r="F29" i="8"/>
  <c r="D29" i="8"/>
  <c r="G28" i="8"/>
  <c r="F28" i="8"/>
  <c r="D28" i="8"/>
  <c r="G27" i="8"/>
  <c r="D27" i="8"/>
  <c r="G30" i="1"/>
  <c r="F30" i="1"/>
  <c r="G29" i="1"/>
  <c r="F29" i="1"/>
  <c r="G28" i="1"/>
  <c r="F28" i="1"/>
  <c r="G27" i="1"/>
  <c r="F27" i="1"/>
  <c r="D30" i="1"/>
  <c r="D29" i="1"/>
  <c r="D28" i="1"/>
  <c r="D27" i="1"/>
  <c r="G25" i="1"/>
  <c r="F25" i="1"/>
  <c r="D25" i="1"/>
  <c r="G24" i="1"/>
  <c r="F24" i="1"/>
  <c r="D24" i="1"/>
  <c r="G23" i="1"/>
  <c r="F23" i="1"/>
  <c r="D23" i="1"/>
  <c r="G22" i="1"/>
  <c r="F22" i="1"/>
  <c r="D22" i="1"/>
  <c r="G25" i="8"/>
  <c r="F25" i="8"/>
  <c r="G24" i="8"/>
  <c r="F24" i="8"/>
  <c r="G23" i="8"/>
  <c r="F23" i="8"/>
  <c r="G22" i="8"/>
  <c r="F22" i="8"/>
  <c r="D25" i="8"/>
  <c r="D24" i="8"/>
  <c r="D23" i="8"/>
  <c r="D22" i="8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30" i="8" s="1"/>
  <c r="E29" i="8" l="1"/>
  <c r="E27" i="8"/>
  <c r="E28" i="8"/>
  <c r="E33" i="8"/>
  <c r="E35" i="8"/>
  <c r="E34" i="8"/>
  <c r="E32" i="8"/>
  <c r="E34" i="1"/>
  <c r="E32" i="1"/>
  <c r="E35" i="1"/>
  <c r="E33" i="1"/>
  <c r="E28" i="1"/>
  <c r="E29" i="1"/>
  <c r="E23" i="8"/>
  <c r="E24" i="8"/>
  <c r="E27" i="1"/>
  <c r="E30" i="1"/>
  <c r="E22" i="1"/>
  <c r="E24" i="1"/>
  <c r="E23" i="1"/>
  <c r="E25" i="1"/>
  <c r="E22" i="8"/>
  <c r="E25" i="8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35" i="6" l="1"/>
  <c r="M34" i="6"/>
  <c r="M33" i="6"/>
  <c r="M32" i="6"/>
  <c r="M32" i="5"/>
  <c r="M34" i="5"/>
  <c r="M35" i="5"/>
  <c r="M33" i="5"/>
  <c r="M35" i="4"/>
  <c r="M34" i="4"/>
  <c r="M33" i="4"/>
  <c r="M32" i="4"/>
  <c r="M33" i="3"/>
  <c r="M34" i="3"/>
  <c r="M35" i="3"/>
  <c r="M32" i="3"/>
  <c r="M22" i="2"/>
  <c r="M30" i="2"/>
  <c r="M23" i="2"/>
  <c r="M25" i="2"/>
  <c r="M28" i="2"/>
  <c r="M24" i="2"/>
  <c r="M27" i="2"/>
  <c r="M29" i="2"/>
  <c r="M34" i="2"/>
  <c r="M35" i="2"/>
  <c r="M32" i="2"/>
  <c r="M33" i="2"/>
  <c r="M30" i="6"/>
  <c r="M29" i="6"/>
  <c r="M28" i="6"/>
  <c r="M27" i="6"/>
  <c r="M25" i="6"/>
  <c r="M24" i="6"/>
  <c r="M23" i="6"/>
  <c r="M22" i="6"/>
  <c r="M30" i="5"/>
  <c r="M29" i="5"/>
  <c r="M28" i="5"/>
  <c r="M27" i="5"/>
  <c r="M25" i="5"/>
  <c r="M24" i="5"/>
  <c r="M23" i="5"/>
  <c r="M22" i="5"/>
  <c r="M30" i="4"/>
  <c r="M29" i="4"/>
  <c r="M28" i="4"/>
  <c r="M27" i="4"/>
  <c r="M25" i="4"/>
  <c r="M24" i="4"/>
  <c r="M23" i="4"/>
  <c r="M22" i="4"/>
  <c r="M30" i="3"/>
  <c r="M29" i="3"/>
  <c r="M28" i="3"/>
  <c r="M27" i="3"/>
  <c r="M25" i="3"/>
  <c r="M24" i="3"/>
  <c r="M23" i="3"/>
  <c r="M22" i="3"/>
</calcChain>
</file>

<file path=xl/sharedStrings.xml><?xml version="1.0" encoding="utf-8"?>
<sst xmlns="http://schemas.openxmlformats.org/spreadsheetml/2006/main" count="322" uniqueCount="43">
  <si>
    <t>2014 Mar</t>
    <phoneticPr fontId="1"/>
  </si>
  <si>
    <t>2014 Oct</t>
    <phoneticPr fontId="1"/>
  </si>
  <si>
    <t>9 SR FP</t>
    <phoneticPr fontId="1"/>
  </si>
  <si>
    <t>12 BB FP</t>
    <phoneticPr fontId="1"/>
  </si>
  <si>
    <t>Water Depth</t>
    <phoneticPr fontId="1"/>
  </si>
  <si>
    <t>1% Depth</t>
    <phoneticPr fontId="1"/>
  </si>
  <si>
    <t>k</t>
    <phoneticPr fontId="1"/>
  </si>
  <si>
    <t>Schla</t>
    <phoneticPr fontId="1"/>
  </si>
  <si>
    <t>DO</t>
  </si>
  <si>
    <t>Temp</t>
    <phoneticPr fontId="1"/>
  </si>
  <si>
    <t>pH</t>
    <phoneticPr fontId="1"/>
  </si>
  <si>
    <t>Chl a</t>
    <phoneticPr fontId="1"/>
  </si>
  <si>
    <t>NO3+NO2 (uM)</t>
  </si>
  <si>
    <t>NH4 (uM)</t>
  </si>
  <si>
    <t>PO4 (uM)</t>
  </si>
  <si>
    <t>N/P ratio</t>
  </si>
  <si>
    <t>Dry _Surf</t>
    <phoneticPr fontId="1"/>
  </si>
  <si>
    <t>Dry _Btm</t>
    <phoneticPr fontId="1"/>
  </si>
  <si>
    <t>Station</t>
    <phoneticPr fontId="1"/>
  </si>
  <si>
    <t>Sampling Depth</t>
    <phoneticPr fontId="1"/>
  </si>
  <si>
    <t>Rainy_Surf</t>
    <phoneticPr fontId="1"/>
  </si>
  <si>
    <t>Rainy_Mid</t>
    <phoneticPr fontId="1"/>
  </si>
  <si>
    <t>PO4 (uM)</t>
    <phoneticPr fontId="1"/>
  </si>
  <si>
    <t>Rainy_Btm</t>
    <phoneticPr fontId="1"/>
  </si>
  <si>
    <t>Mean</t>
    <phoneticPr fontId="1"/>
  </si>
  <si>
    <t>SD</t>
    <phoneticPr fontId="1"/>
  </si>
  <si>
    <t>Min</t>
    <phoneticPr fontId="1"/>
  </si>
  <si>
    <t>Max</t>
    <phoneticPr fontId="1"/>
  </si>
  <si>
    <t>South</t>
    <phoneticPr fontId="1"/>
  </si>
  <si>
    <t>North</t>
    <phoneticPr fontId="1"/>
  </si>
  <si>
    <t>All</t>
    <phoneticPr fontId="1"/>
  </si>
  <si>
    <t>Chl a_0m</t>
    <phoneticPr fontId="1"/>
  </si>
  <si>
    <t>POC</t>
    <phoneticPr fontId="1"/>
  </si>
  <si>
    <t>DP</t>
    <phoneticPr fontId="1"/>
  </si>
  <si>
    <t>PO4/DP</t>
    <phoneticPr fontId="1"/>
  </si>
  <si>
    <t>DIN</t>
  </si>
  <si>
    <t>DIN</t>
    <phoneticPr fontId="1"/>
  </si>
  <si>
    <t>SDIN</t>
  </si>
  <si>
    <t>SDIN</t>
    <phoneticPr fontId="1"/>
  </si>
  <si>
    <t>umol L-1 = mmol m-3</t>
    <phoneticPr fontId="1"/>
  </si>
  <si>
    <t>mmol m-2</t>
    <phoneticPr fontId="1"/>
  </si>
  <si>
    <t>SDIP</t>
  </si>
  <si>
    <t>SDIP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</si>
</sst>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_ "/>
    <numFmt numFmtId="166" formatCode="0.0000"/>
  </numFmts>
  <fonts count="4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theme="1"/>
      <name val="Calibri"/>
      <family val="3"/>
      <charset val="128"/>
      <scheme val="minor"/>
    </font>
    <font>
      <sz val="12"/>
      <color rgb="FF000000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1" xfId="0" applyBorder="1">
      <alignment vertical="center"/>
    </xf>
    <xf numFmtId="2" fontId="0" fillId="0" borderId="1" xfId="0" applyNumberFormat="1" applyBorder="1">
      <alignment vertical="center"/>
    </xf>
    <xf numFmtId="164" fontId="0" fillId="0" borderId="1" xfId="0" applyNumberFormat="1" applyBorder="1">
      <alignment vertical="center"/>
    </xf>
    <xf numFmtId="0" fontId="0" fillId="2" borderId="1" xfId="0" applyFill="1" applyBorder="1" applyAlignment="1"/>
    <xf numFmtId="0" fontId="0" fillId="2" borderId="0" xfId="0" applyFill="1">
      <alignment vertical="center"/>
    </xf>
    <xf numFmtId="2" fontId="0" fillId="2" borderId="1" xfId="0" applyNumberFormat="1" applyFill="1" applyBorder="1">
      <alignment vertical="center"/>
    </xf>
    <xf numFmtId="164" fontId="0" fillId="2" borderId="1" xfId="0" applyNumberFormat="1" applyFill="1" applyBorder="1">
      <alignment vertical="center"/>
    </xf>
    <xf numFmtId="2" fontId="0" fillId="0" borderId="0" xfId="0" applyNumberFormat="1">
      <alignment vertical="center"/>
    </xf>
    <xf numFmtId="164" fontId="0" fillId="0" borderId="0" xfId="0" applyNumberFormat="1">
      <alignment vertical="center"/>
    </xf>
    <xf numFmtId="164" fontId="0" fillId="0" borderId="2" xfId="0" applyNumberFormat="1" applyBorder="1" applyAlignment="1"/>
    <xf numFmtId="164" fontId="0" fillId="0" borderId="0" xfId="0" applyNumberFormat="1" applyAlignment="1"/>
    <xf numFmtId="164" fontId="2" fillId="0" borderId="1" xfId="0" applyNumberFormat="1" applyFont="1" applyBorder="1" applyAlignment="1"/>
    <xf numFmtId="165" fontId="0" fillId="0" borderId="0" xfId="0" applyNumberForma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166" fontId="0" fillId="0" borderId="0" xfId="0" applyNumberFormat="1">
      <alignment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Dry_Integrated!$K$2</c:f>
              <c:strCache>
                <c:ptCount val="1"/>
                <c:pt idx="0">
                  <c:v>Chl a_0m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Dry_Integrated!$K$3:$K$18</c:f>
              <c:numCache>
                <c:formatCode>0.0</c:formatCode>
                <c:ptCount val="16"/>
                <c:pt idx="0">
                  <c:v>15.918988799999999</c:v>
                </c:pt>
                <c:pt idx="1">
                  <c:v>53.048424000000011</c:v>
                </c:pt>
                <c:pt idx="2">
                  <c:v>10.355373599999998</c:v>
                </c:pt>
                <c:pt idx="3">
                  <c:v>53.539200000000015</c:v>
                </c:pt>
                <c:pt idx="4">
                  <c:v>10.377681599999999</c:v>
                </c:pt>
                <c:pt idx="5">
                  <c:v>26.323439999999998</c:v>
                </c:pt>
                <c:pt idx="6">
                  <c:v>30.918888000000003</c:v>
                </c:pt>
                <c:pt idx="7">
                  <c:v>9.3916679999999992</c:v>
                </c:pt>
                <c:pt idx="8">
                  <c:v>60.633144000000037</c:v>
                </c:pt>
                <c:pt idx="9">
                  <c:v>28.866552000000006</c:v>
                </c:pt>
                <c:pt idx="10">
                  <c:v>28.821936000000001</c:v>
                </c:pt>
                <c:pt idx="11">
                  <c:v>14.8705128</c:v>
                </c:pt>
                <c:pt idx="12">
                  <c:v>154.14828000000003</c:v>
                </c:pt>
                <c:pt idx="13">
                  <c:v>58.268496000000013</c:v>
                </c:pt>
                <c:pt idx="14">
                  <c:v>43.277520000000017</c:v>
                </c:pt>
                <c:pt idx="15">
                  <c:v>108.28303200000001</c:v>
                </c:pt>
              </c:numCache>
            </c:numRef>
          </c:xVal>
          <c:yVal>
            <c:numRef>
              <c:f>Dry_Integrated!$F$3:$F$18</c:f>
              <c:numCache>
                <c:formatCode>0.00</c:formatCode>
                <c:ptCount val="16"/>
                <c:pt idx="0">
                  <c:v>5.5496999999999996</c:v>
                </c:pt>
                <c:pt idx="1">
                  <c:v>2.9531000000000001</c:v>
                </c:pt>
                <c:pt idx="2">
                  <c:v>7.1791999999999998</c:v>
                </c:pt>
                <c:pt idx="3">
                  <c:v>5.6467999999999998</c:v>
                </c:pt>
                <c:pt idx="4">
                  <c:v>3.8895</c:v>
                </c:pt>
                <c:pt idx="5">
                  <c:v>3.5636000000000001</c:v>
                </c:pt>
                <c:pt idx="6">
                  <c:v>3.6901999999999999</c:v>
                </c:pt>
                <c:pt idx="7">
                  <c:v>3.1294</c:v>
                </c:pt>
                <c:pt idx="8">
                  <c:v>5.9047999999999998</c:v>
                </c:pt>
                <c:pt idx="9">
                  <c:v>4.0888</c:v>
                </c:pt>
                <c:pt idx="10">
                  <c:v>5.5590999999999999</c:v>
                </c:pt>
                <c:pt idx="11">
                  <c:v>4.0324</c:v>
                </c:pt>
                <c:pt idx="12">
                  <c:v>2.9512</c:v>
                </c:pt>
                <c:pt idx="13">
                  <c:v>5.0949</c:v>
                </c:pt>
                <c:pt idx="14">
                  <c:v>3.6981999999999999</c:v>
                </c:pt>
                <c:pt idx="15">
                  <c:v>4.9416000000000002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7-984F-B9CF-E5CD10B7B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641423"/>
        <c:axId val="876643071"/>
      </c:scatterChart>
      <c:valAx>
        <c:axId val="87664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43071"/>
        <c:crosses val="autoZero"/>
        <c:crossBetween val="midCat"/>
      </c:valAx>
      <c:valAx>
        <c:axId val="8766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4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Dry_Integrated!$K$2</c:f>
              <c:strCache>
                <c:ptCount val="1"/>
                <c:pt idx="0">
                  <c:v>Chl a_0m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Dry_Integrated!$K$3:$K$9</c:f>
              <c:numCache>
                <c:formatCode>0.0</c:formatCode>
                <c:ptCount val="7"/>
                <c:pt idx="0">
                  <c:v>15.918988799999999</c:v>
                </c:pt>
                <c:pt idx="1">
                  <c:v>53.048424000000011</c:v>
                </c:pt>
                <c:pt idx="2">
                  <c:v>10.355373599999998</c:v>
                </c:pt>
                <c:pt idx="3">
                  <c:v>53.539200000000015</c:v>
                </c:pt>
                <c:pt idx="4">
                  <c:v>10.377681599999999</c:v>
                </c:pt>
                <c:pt idx="5">
                  <c:v>26.323439999999998</c:v>
                </c:pt>
                <c:pt idx="6">
                  <c:v>30.918888000000003</c:v>
                </c:pt>
              </c:numCache>
            </c:numRef>
          </c:xVal>
          <c:yVal>
            <c:numRef>
              <c:f>Dry_Integrated!$F$3:$F$9</c:f>
              <c:numCache>
                <c:formatCode>0.00</c:formatCode>
                <c:ptCount val="7"/>
                <c:pt idx="0">
                  <c:v>5.5496999999999996</c:v>
                </c:pt>
                <c:pt idx="1">
                  <c:v>2.9531000000000001</c:v>
                </c:pt>
                <c:pt idx="2">
                  <c:v>7.1791999999999998</c:v>
                </c:pt>
                <c:pt idx="3">
                  <c:v>5.6467999999999998</c:v>
                </c:pt>
                <c:pt idx="4">
                  <c:v>3.8895</c:v>
                </c:pt>
                <c:pt idx="5">
                  <c:v>3.5636000000000001</c:v>
                </c:pt>
                <c:pt idx="6">
                  <c:v>3.6901999999999999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4-FC41-8AB2-7EF12D17E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641423"/>
        <c:axId val="876643071"/>
      </c:scatterChart>
      <c:valAx>
        <c:axId val="87664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43071"/>
        <c:crosses val="autoZero"/>
        <c:crossBetween val="midCat"/>
      </c:valAx>
      <c:valAx>
        <c:axId val="8766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4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Dry_Integrated!$K$2</c:f>
              <c:strCache>
                <c:ptCount val="1"/>
                <c:pt idx="0">
                  <c:v>Chl a_0m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Dry_Integrated!$K$10:$K$18</c:f>
              <c:numCache>
                <c:formatCode>0.0</c:formatCode>
                <c:ptCount val="9"/>
                <c:pt idx="0">
                  <c:v>9.3916679999999992</c:v>
                </c:pt>
                <c:pt idx="1">
                  <c:v>60.633144000000037</c:v>
                </c:pt>
                <c:pt idx="2">
                  <c:v>28.866552000000006</c:v>
                </c:pt>
                <c:pt idx="3">
                  <c:v>28.821936000000001</c:v>
                </c:pt>
                <c:pt idx="4">
                  <c:v>14.8705128</c:v>
                </c:pt>
                <c:pt idx="5">
                  <c:v>154.14828000000003</c:v>
                </c:pt>
                <c:pt idx="6">
                  <c:v>58.268496000000013</c:v>
                </c:pt>
                <c:pt idx="7">
                  <c:v>43.277520000000017</c:v>
                </c:pt>
                <c:pt idx="8">
                  <c:v>108.28303200000001</c:v>
                </c:pt>
              </c:numCache>
            </c:numRef>
          </c:xVal>
          <c:yVal>
            <c:numRef>
              <c:f>Dry_Integrated!$F$10:$F$18</c:f>
              <c:numCache>
                <c:formatCode>0.00</c:formatCode>
                <c:ptCount val="9"/>
                <c:pt idx="0">
                  <c:v>3.1294</c:v>
                </c:pt>
                <c:pt idx="1">
                  <c:v>5.9047999999999998</c:v>
                </c:pt>
                <c:pt idx="2">
                  <c:v>4.0888</c:v>
                </c:pt>
                <c:pt idx="3">
                  <c:v>5.5590999999999999</c:v>
                </c:pt>
                <c:pt idx="4">
                  <c:v>4.0324</c:v>
                </c:pt>
                <c:pt idx="5">
                  <c:v>2.9512</c:v>
                </c:pt>
                <c:pt idx="6">
                  <c:v>5.0949</c:v>
                </c:pt>
                <c:pt idx="7">
                  <c:v>3.6981999999999999</c:v>
                </c:pt>
                <c:pt idx="8">
                  <c:v>4.9416000000000002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2-6D47-8C09-DC9A87F76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641423"/>
        <c:axId val="876643071"/>
      </c:scatterChart>
      <c:valAx>
        <c:axId val="87664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43071"/>
        <c:crosses val="autoZero"/>
        <c:crossBetween val="midCat"/>
      </c:valAx>
      <c:valAx>
        <c:axId val="8766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4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'Rainy_Integrated '!$K$2</c:f>
              <c:strCache>
                <c:ptCount val="1"/>
                <c:pt idx="0">
                  <c:v>Chl a_0m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050721784776903"/>
                  <c:y val="-0.10689814814814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'Rainy_Integrated '!$K$3:$K$18</c:f>
              <c:numCache>
                <c:formatCode>0.0</c:formatCode>
                <c:ptCount val="16"/>
                <c:pt idx="0">
                  <c:v>9.9499999999999993</c:v>
                </c:pt>
                <c:pt idx="1">
                  <c:v>7.46</c:v>
                </c:pt>
                <c:pt idx="2">
                  <c:v>7.99</c:v>
                </c:pt>
                <c:pt idx="3">
                  <c:v>11.08</c:v>
                </c:pt>
                <c:pt idx="4">
                  <c:v>20.63</c:v>
                </c:pt>
                <c:pt idx="5">
                  <c:v>14.66</c:v>
                </c:pt>
                <c:pt idx="6">
                  <c:v>4.9400000000000004</c:v>
                </c:pt>
                <c:pt idx="7">
                  <c:v>8.0299999999999994</c:v>
                </c:pt>
                <c:pt idx="8">
                  <c:v>10.75</c:v>
                </c:pt>
                <c:pt idx="9">
                  <c:v>7.44</c:v>
                </c:pt>
                <c:pt idx="10">
                  <c:v>4.4000000000000004</c:v>
                </c:pt>
                <c:pt idx="11">
                  <c:v>2.87</c:v>
                </c:pt>
                <c:pt idx="12">
                  <c:v>6.41</c:v>
                </c:pt>
                <c:pt idx="13">
                  <c:v>5.05</c:v>
                </c:pt>
                <c:pt idx="14">
                  <c:v>10.51</c:v>
                </c:pt>
                <c:pt idx="15">
                  <c:v>16.86</c:v>
                </c:pt>
              </c:numCache>
            </c:numRef>
          </c:xVal>
          <c:yVal>
            <c:numRef>
              <c:f>'Rainy_Integrated '!$F$3:$F$18</c:f>
              <c:numCache>
                <c:formatCode>0.00</c:formatCode>
                <c:ptCount val="16"/>
                <c:pt idx="0">
                  <c:v>1.0959000000000001</c:v>
                </c:pt>
                <c:pt idx="1">
                  <c:v>0.90539999999999998</c:v>
                </c:pt>
                <c:pt idx="2">
                  <c:v>1.0267999999999999</c:v>
                </c:pt>
                <c:pt idx="3">
                  <c:v>1.0563</c:v>
                </c:pt>
                <c:pt idx="4">
                  <c:v>1.5061</c:v>
                </c:pt>
                <c:pt idx="5">
                  <c:v>1.3489</c:v>
                </c:pt>
                <c:pt idx="6">
                  <c:v>1.1063000000000001</c:v>
                </c:pt>
                <c:pt idx="7">
                  <c:v>1.0250999999999999</c:v>
                </c:pt>
                <c:pt idx="8">
                  <c:v>0.98860000000000003</c:v>
                </c:pt>
                <c:pt idx="9">
                  <c:v>1.0799000000000001</c:v>
                </c:pt>
                <c:pt idx="10">
                  <c:v>1.0394000000000001</c:v>
                </c:pt>
                <c:pt idx="11">
                  <c:v>0.98480000000000001</c:v>
                </c:pt>
                <c:pt idx="12">
                  <c:v>0.86809999999999998</c:v>
                </c:pt>
                <c:pt idx="13">
                  <c:v>1.0096000000000001</c:v>
                </c:pt>
                <c:pt idx="14">
                  <c:v>1.0407999999999999</c:v>
                </c:pt>
                <c:pt idx="15">
                  <c:v>1.3029999999999999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2-B142-BB2F-3D4B9CAF1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529551"/>
        <c:axId val="826924991"/>
      </c:scatterChart>
      <c:valAx>
        <c:axId val="80352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24991"/>
        <c:crosses val="autoZero"/>
        <c:crossBetween val="midCat"/>
      </c:valAx>
      <c:valAx>
        <c:axId val="82692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5</xdr:row>
      <xdr:rowOff>25400</xdr:rowOff>
    </xdr:from>
    <xdr:to>
      <xdr:col>17</xdr:col>
      <xdr:colOff>381000</xdr:colOff>
      <xdr:row>15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712AF7-6B89-824D-B07A-066101952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609600</xdr:colOff>
      <xdr:row>16</xdr:row>
      <xdr:rowOff>228600</xdr:rowOff>
    </xdr:from>
    <xdr:to>
      <xdr:col>17</xdr:col>
      <xdr:colOff>419100</xdr:colOff>
      <xdr:row>27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0187211-0CFF-1946-90FC-FC7F1DFCE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28</xdr:row>
      <xdr:rowOff>139700</xdr:rowOff>
    </xdr:from>
    <xdr:to>
      <xdr:col>17</xdr:col>
      <xdr:colOff>381000</xdr:colOff>
      <xdr:row>39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2130950-BCA9-0543-AF80-FFABBB927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920750</xdr:colOff>
      <xdr:row>1</xdr:row>
      <xdr:rowOff>95250</xdr:rowOff>
    </xdr:from>
    <xdr:to>
      <xdr:col>16</xdr:col>
      <xdr:colOff>730250</xdr:colOff>
      <xdr:row>12</xdr:row>
      <xdr:rowOff>44450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1EB89B9-70FD-9449-8876-BF664A8F5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7560-2588-C04C-85F6-0053DEBC8878}">
  <dimension ref="A2:K35"/>
  <sheetViews>
    <sheetView workbookViewId="0">
      <pane ySplit="4410" topLeftCell="A14"/>
      <selection activeCell="G9" sqref="G9"/>
      <selection pane="bottomLeft" activeCell="R27" sqref="R27"/>
    </sheetView>
  </sheetViews>
  <sheetFormatPr defaultColWidth="11" defaultRowHeight="15.75"/>
  <cols>
    <col min="7" max="7" width="11.125" bestFit="1" customWidth="1"/>
    <col min="8" max="9" width="11.125" customWidth="1"/>
    <col min="11" max="11" width="11.125" style="24" bestFit="1" customWidth="1"/>
  </cols>
  <sheetData>
    <row r="2" spans="1:11">
      <c r="B2" s="18" t="s">
        <v>18</v>
      </c>
      <c r="C2" s="18" t="s">
        <v>0</v>
      </c>
      <c r="D2" s="18" t="s">
        <v>4</v>
      </c>
      <c r="E2" s="18" t="s">
        <v>5</v>
      </c>
      <c r="F2" s="18" t="s">
        <v>6</v>
      </c>
      <c r="G2" s="18" t="s">
        <v>7</v>
      </c>
      <c r="H2" s="24" t="s">
        <v>37</v>
      </c>
      <c r="I2" s="24" t="s">
        <v>41</v>
      </c>
      <c r="K2" s="18" t="s">
        <v>31</v>
      </c>
    </row>
    <row r="3" spans="1:11">
      <c r="A3" t="s">
        <v>28</v>
      </c>
      <c r="B3" s="18">
        <v>1</v>
      </c>
      <c r="C3" s="18">
        <v>4</v>
      </c>
      <c r="D3" s="17">
        <v>2</v>
      </c>
      <c r="E3" s="17">
        <f>LN(100)/F3</f>
        <v>0.82980524820946933</v>
      </c>
      <c r="F3" s="22">
        <v>5.5496999999999996</v>
      </c>
      <c r="G3" s="17">
        <v>27.823429919999995</v>
      </c>
      <c r="H3" s="26">
        <v>7.7320000000000011</v>
      </c>
      <c r="I3" s="25">
        <v>0.625</v>
      </c>
      <c r="J3" s="32">
        <f>H3/I3</f>
        <v>12.371200000000002</v>
      </c>
      <c r="K3" s="17">
        <v>15.918988799999999</v>
      </c>
    </row>
    <row r="4" spans="1:11">
      <c r="B4" s="18">
        <v>2</v>
      </c>
      <c r="C4" s="18">
        <v>1</v>
      </c>
      <c r="D4" s="17">
        <v>1.4</v>
      </c>
      <c r="E4" s="17">
        <f t="shared" ref="E4:E18" si="0">LN(100)/F4</f>
        <v>1.5594359100565818</v>
      </c>
      <c r="F4" s="22">
        <v>2.9531000000000001</v>
      </c>
      <c r="G4" s="17">
        <v>90.329553599999997</v>
      </c>
      <c r="H4" s="26">
        <v>2.2279999999999998</v>
      </c>
      <c r="I4" s="25">
        <v>0.14600000000000002</v>
      </c>
      <c r="J4" s="32">
        <f t="shared" ref="J4:J18" si="1">H4/I4</f>
        <v>15.260273972602736</v>
      </c>
      <c r="K4" s="17">
        <v>53.048424000000011</v>
      </c>
    </row>
    <row r="5" spans="1:11">
      <c r="B5" s="18">
        <v>3</v>
      </c>
      <c r="C5" s="18">
        <v>2</v>
      </c>
      <c r="D5" s="17">
        <v>2.2000000000000002</v>
      </c>
      <c r="E5" s="17">
        <f t="shared" si="0"/>
        <v>0.64146007716571374</v>
      </c>
      <c r="F5" s="22">
        <v>7.1791999999999998</v>
      </c>
      <c r="G5" s="17">
        <v>21.132814560000003</v>
      </c>
      <c r="H5" s="26">
        <v>4.8179999999999996</v>
      </c>
      <c r="I5" s="25">
        <v>1.2200000000000002</v>
      </c>
      <c r="J5" s="32">
        <f t="shared" si="1"/>
        <v>3.9491803278688513</v>
      </c>
      <c r="K5" s="17">
        <v>10.355373599999998</v>
      </c>
    </row>
    <row r="6" spans="1:11">
      <c r="B6" s="18">
        <v>4</v>
      </c>
      <c r="C6" s="18">
        <v>3</v>
      </c>
      <c r="D6" s="17">
        <v>2.2000000000000002</v>
      </c>
      <c r="E6" s="17">
        <f t="shared" si="0"/>
        <v>0.81553626584757599</v>
      </c>
      <c r="F6" s="22">
        <v>5.6467999999999998</v>
      </c>
      <c r="G6" s="17">
        <v>70.013211840000011</v>
      </c>
      <c r="H6" s="26">
        <v>4.3240000000000007</v>
      </c>
      <c r="I6" s="25">
        <v>0.94799999999999995</v>
      </c>
      <c r="J6" s="32">
        <f t="shared" si="1"/>
        <v>4.561181434599157</v>
      </c>
      <c r="K6" s="17">
        <v>53.539200000000015</v>
      </c>
    </row>
    <row r="7" spans="1:11">
      <c r="B7" s="18">
        <v>5</v>
      </c>
      <c r="C7" s="18">
        <v>5</v>
      </c>
      <c r="D7" s="17">
        <v>2.2000000000000002</v>
      </c>
      <c r="E7" s="17">
        <f t="shared" si="0"/>
        <v>1.1840005620229057</v>
      </c>
      <c r="F7" s="22">
        <v>3.8895</v>
      </c>
      <c r="G7" s="17">
        <v>22.075996800000002</v>
      </c>
      <c r="H7" s="26">
        <v>1.5180000000000002</v>
      </c>
      <c r="I7" s="25">
        <v>0.66999999999999993</v>
      </c>
      <c r="J7" s="32">
        <f t="shared" si="1"/>
        <v>2.2656716417910454</v>
      </c>
      <c r="K7" s="17">
        <v>10.377681599999999</v>
      </c>
    </row>
    <row r="8" spans="1:11">
      <c r="B8" s="18">
        <v>6</v>
      </c>
      <c r="C8" s="18">
        <v>6</v>
      </c>
      <c r="D8" s="17">
        <v>2.4</v>
      </c>
      <c r="E8" s="17">
        <f t="shared" si="0"/>
        <v>1.292280330561256</v>
      </c>
      <c r="F8" s="22">
        <v>3.5636000000000001</v>
      </c>
      <c r="G8" s="17">
        <v>75.298423199999988</v>
      </c>
      <c r="H8" s="26">
        <v>1.7789999999999999</v>
      </c>
      <c r="I8" s="25">
        <v>0.71899999999999997</v>
      </c>
      <c r="J8" s="32">
        <f t="shared" si="1"/>
        <v>2.4742698191933239</v>
      </c>
      <c r="K8" s="17">
        <v>26.323439999999998</v>
      </c>
    </row>
    <row r="9" spans="1:11">
      <c r="B9" s="18">
        <v>7</v>
      </c>
      <c r="C9" s="18">
        <v>7</v>
      </c>
      <c r="D9" s="17">
        <v>2.4</v>
      </c>
      <c r="E9" s="17">
        <f t="shared" si="0"/>
        <v>1.2479459611912882</v>
      </c>
      <c r="F9" s="22">
        <v>3.6901999999999999</v>
      </c>
      <c r="G9" s="17">
        <v>53.383043999999998</v>
      </c>
      <c r="H9" s="26">
        <v>2.0649999999999999</v>
      </c>
      <c r="I9" s="25">
        <v>0.79999999999999982</v>
      </c>
      <c r="J9" s="32">
        <f t="shared" si="1"/>
        <v>2.5812500000000007</v>
      </c>
      <c r="K9" s="17">
        <v>30.918888000000003</v>
      </c>
    </row>
    <row r="10" spans="1:11">
      <c r="A10" t="s">
        <v>29</v>
      </c>
      <c r="B10" s="18">
        <v>8</v>
      </c>
      <c r="C10" s="18">
        <v>8</v>
      </c>
      <c r="D10" s="17">
        <v>2</v>
      </c>
      <c r="E10" s="17">
        <f t="shared" si="0"/>
        <v>1.4715824713964631</v>
      </c>
      <c r="F10" s="22">
        <v>3.1294</v>
      </c>
      <c r="G10" s="17">
        <v>40.45109639999999</v>
      </c>
      <c r="H10" s="26">
        <v>2.1749999999999998</v>
      </c>
      <c r="I10" s="25">
        <v>0.6120000000000001</v>
      </c>
      <c r="J10" s="32">
        <f t="shared" si="1"/>
        <v>3.5539215686274499</v>
      </c>
      <c r="K10" s="17">
        <v>9.3916679999999992</v>
      </c>
    </row>
    <row r="11" spans="1:11">
      <c r="B11" s="18">
        <v>9</v>
      </c>
      <c r="C11" s="18">
        <v>11</v>
      </c>
      <c r="D11" s="17">
        <v>2.2000000000000002</v>
      </c>
      <c r="E11" s="17">
        <f t="shared" si="0"/>
        <v>0.77990282244751585</v>
      </c>
      <c r="F11" s="22">
        <v>5.9047999999999998</v>
      </c>
      <c r="G11" s="17">
        <v>103.57158240000003</v>
      </c>
      <c r="H11" s="26">
        <v>5.274</v>
      </c>
      <c r="I11" s="25">
        <v>0.26600000000000001</v>
      </c>
      <c r="J11" s="32">
        <f t="shared" si="1"/>
        <v>19.82706766917293</v>
      </c>
      <c r="K11" s="17">
        <v>60.633144000000037</v>
      </c>
    </row>
    <row r="12" spans="1:11">
      <c r="B12" s="18">
        <v>10</v>
      </c>
      <c r="C12" s="18">
        <v>16</v>
      </c>
      <c r="D12" s="17">
        <v>2.2000000000000002</v>
      </c>
      <c r="E12" s="17">
        <f t="shared" si="0"/>
        <v>1.1262889322021354</v>
      </c>
      <c r="F12" s="22">
        <v>4.0888</v>
      </c>
      <c r="G12" s="17">
        <v>146.59925280000004</v>
      </c>
      <c r="H12" s="26">
        <v>2.508</v>
      </c>
      <c r="I12" s="25">
        <v>0.54</v>
      </c>
      <c r="J12" s="32">
        <f t="shared" si="1"/>
        <v>4.6444444444444439</v>
      </c>
      <c r="K12" s="17">
        <v>28.866552000000006</v>
      </c>
    </row>
    <row r="13" spans="1:11">
      <c r="B13" s="18">
        <v>11</v>
      </c>
      <c r="C13" s="18">
        <v>10</v>
      </c>
      <c r="D13" s="17">
        <v>2.2000000000000002</v>
      </c>
      <c r="E13" s="17">
        <f t="shared" si="0"/>
        <v>0.82840211292980737</v>
      </c>
      <c r="F13" s="22">
        <v>5.5590999999999999</v>
      </c>
      <c r="G13" s="17">
        <v>54.087084480000009</v>
      </c>
      <c r="H13" s="26">
        <v>3.8540000000000001</v>
      </c>
      <c r="I13" s="25">
        <v>0.71399999999999997</v>
      </c>
      <c r="J13" s="32">
        <f t="shared" si="1"/>
        <v>5.3977591036414569</v>
      </c>
      <c r="K13" s="17">
        <v>28.821936000000001</v>
      </c>
    </row>
    <row r="14" spans="1:11">
      <c r="B14" s="18">
        <v>12</v>
      </c>
      <c r="C14" s="18">
        <v>12</v>
      </c>
      <c r="D14" s="17">
        <v>2.2000000000000002</v>
      </c>
      <c r="E14" s="17">
        <f t="shared" si="0"/>
        <v>1.1420420062464269</v>
      </c>
      <c r="F14" s="22">
        <v>4.0324</v>
      </c>
      <c r="G14" s="17">
        <v>27.489702240000003</v>
      </c>
      <c r="H14" s="26">
        <v>5.9479999999999995</v>
      </c>
      <c r="I14" s="25">
        <v>1.032</v>
      </c>
      <c r="J14" s="32">
        <f t="shared" si="1"/>
        <v>5.7635658914728678</v>
      </c>
      <c r="K14" s="17">
        <v>14.8705128</v>
      </c>
    </row>
    <row r="15" spans="1:11">
      <c r="B15" s="18">
        <v>13</v>
      </c>
      <c r="C15" s="18">
        <v>15</v>
      </c>
      <c r="D15" s="17">
        <v>1.8</v>
      </c>
      <c r="E15" s="17">
        <f t="shared" si="0"/>
        <v>1.5604398841109013</v>
      </c>
      <c r="F15" s="22">
        <v>2.9512</v>
      </c>
      <c r="G15" s="17">
        <v>145.05107760000001</v>
      </c>
      <c r="H15" s="26">
        <v>1.694</v>
      </c>
      <c r="I15" s="25">
        <v>0.37200000000000005</v>
      </c>
      <c r="J15" s="32">
        <f t="shared" si="1"/>
        <v>4.5537634408602141</v>
      </c>
      <c r="K15" s="17">
        <v>154.14828000000003</v>
      </c>
    </row>
    <row r="16" spans="1:11">
      <c r="B16" s="18">
        <v>14</v>
      </c>
      <c r="C16" s="18">
        <v>9</v>
      </c>
      <c r="D16" s="17">
        <v>2.2000000000000002</v>
      </c>
      <c r="E16" s="17">
        <f t="shared" si="0"/>
        <v>0.90387842469687174</v>
      </c>
      <c r="F16" s="22">
        <v>5.0949</v>
      </c>
      <c r="G16" s="17">
        <v>164.22257279999999</v>
      </c>
      <c r="H16" s="26">
        <v>2.6780000000000004</v>
      </c>
      <c r="I16" s="25">
        <v>0.40199999999999997</v>
      </c>
      <c r="J16" s="32">
        <f t="shared" si="1"/>
        <v>6.6616915422885583</v>
      </c>
      <c r="K16" s="17">
        <v>58.268496000000013</v>
      </c>
    </row>
    <row r="17" spans="1:11">
      <c r="B17" s="18">
        <v>15</v>
      </c>
      <c r="C17" s="18">
        <v>13</v>
      </c>
      <c r="D17" s="17">
        <v>2.2000000000000002</v>
      </c>
      <c r="E17" s="17">
        <f t="shared" si="0"/>
        <v>1.2452463863468963</v>
      </c>
      <c r="F17" s="22">
        <v>3.6981999999999999</v>
      </c>
      <c r="G17" s="17">
        <v>67.070340480000027</v>
      </c>
      <c r="H17" s="26">
        <v>3.5500000000000003</v>
      </c>
      <c r="I17" s="25">
        <v>0.46799999999999997</v>
      </c>
      <c r="J17" s="32">
        <f t="shared" si="1"/>
        <v>7.5854700854700869</v>
      </c>
      <c r="K17" s="17">
        <v>43.277520000000017</v>
      </c>
    </row>
    <row r="18" spans="1:11">
      <c r="B18" s="18">
        <v>16</v>
      </c>
      <c r="C18" s="18">
        <v>14</v>
      </c>
      <c r="D18" s="17">
        <v>2</v>
      </c>
      <c r="E18" s="17">
        <f t="shared" si="0"/>
        <v>0.93191884935812119</v>
      </c>
      <c r="F18" s="22">
        <v>4.9416000000000002</v>
      </c>
      <c r="G18" s="17">
        <v>209.35165680000003</v>
      </c>
      <c r="H18" s="26">
        <v>2.2170000000000001</v>
      </c>
      <c r="I18" s="25">
        <v>0.30000000000000004</v>
      </c>
      <c r="J18" s="32">
        <f t="shared" si="1"/>
        <v>7.3899999999999988</v>
      </c>
      <c r="K18" s="17">
        <v>108.28303200000001</v>
      </c>
    </row>
    <row r="19" spans="1:11">
      <c r="B19" s="21">
        <v>17</v>
      </c>
      <c r="C19" s="21"/>
      <c r="D19" s="20"/>
      <c r="E19" s="20"/>
      <c r="F19" s="23"/>
      <c r="G19" s="20"/>
      <c r="H19" s="28"/>
      <c r="I19" s="28"/>
      <c r="K19" s="17"/>
    </row>
    <row r="20" spans="1:11">
      <c r="B20" s="21">
        <v>18</v>
      </c>
      <c r="C20" s="21"/>
      <c r="D20" s="20"/>
      <c r="E20" s="20"/>
      <c r="F20" s="23"/>
      <c r="G20" s="20"/>
      <c r="H20" s="28"/>
      <c r="I20" s="28"/>
      <c r="K20" s="17"/>
    </row>
    <row r="21" spans="1:11">
      <c r="B21" s="18"/>
      <c r="C21" s="18"/>
      <c r="D21" s="18"/>
      <c r="E21" s="18"/>
      <c r="F21" s="18"/>
      <c r="G21" s="17"/>
      <c r="H21" s="26"/>
      <c r="I21" s="26"/>
      <c r="K21" s="17"/>
    </row>
    <row r="22" spans="1:11">
      <c r="A22" t="s">
        <v>30</v>
      </c>
      <c r="B22" s="18" t="s">
        <v>24</v>
      </c>
      <c r="C22" s="18"/>
      <c r="D22" s="17">
        <f>AVERAGE(D3:D18)</f>
        <v>2.1124999999999998</v>
      </c>
      <c r="E22" s="17">
        <f t="shared" ref="E22:G22" si="2">AVERAGE(E3:E18)</f>
        <v>1.0975103902993704</v>
      </c>
      <c r="F22" s="22">
        <f t="shared" si="2"/>
        <v>4.4920312500000001</v>
      </c>
      <c r="G22" s="17">
        <f t="shared" si="2"/>
        <v>82.371927495000023</v>
      </c>
      <c r="H22" s="17">
        <f t="shared" ref="H22:I22" si="3">AVERAGE(H3:H18)</f>
        <v>3.3976250000000001</v>
      </c>
      <c r="I22" s="22">
        <f t="shared" si="3"/>
        <v>0.61462499999999998</v>
      </c>
      <c r="J22" s="33">
        <f t="shared" ref="J22" si="4">AVERAGE(J3:J18)</f>
        <v>6.8025444338770713</v>
      </c>
      <c r="K22" s="17">
        <f t="shared" ref="K22" si="5">AVERAGE(K3:K18)</f>
        <v>44.190196050000004</v>
      </c>
    </row>
    <row r="23" spans="1:11">
      <c r="B23" s="18" t="s">
        <v>25</v>
      </c>
      <c r="C23" s="18"/>
      <c r="D23" s="17">
        <f>STDEV(D3:D18)</f>
        <v>0.24186773244896009</v>
      </c>
      <c r="E23" s="17">
        <f t="shared" ref="E23:G23" si="6">STDEV(E3:E18)</f>
        <v>0.28955803389026241</v>
      </c>
      <c r="F23" s="22">
        <f t="shared" si="6"/>
        <v>1.234081695685096</v>
      </c>
      <c r="G23" s="17">
        <f t="shared" si="6"/>
        <v>56.919846723570423</v>
      </c>
      <c r="H23" s="17">
        <f t="shared" ref="H23:I23" si="7">STDEV(H3:H18)</f>
        <v>1.7947386392824261</v>
      </c>
      <c r="I23" s="22">
        <f t="shared" si="7"/>
        <v>0.29228020231734259</v>
      </c>
      <c r="J23" s="33">
        <f t="shared" ref="J23" si="8">STDEV(J3:J18)</f>
        <v>4.9449097941661808</v>
      </c>
      <c r="K23" s="17">
        <f t="shared" ref="K23" si="9">STDEV(K3:K18)</f>
        <v>39.122215278175496</v>
      </c>
    </row>
    <row r="24" spans="1:11">
      <c r="B24" s="18" t="s">
        <v>26</v>
      </c>
      <c r="C24" s="18"/>
      <c r="D24" s="17">
        <f>MIN(D3:D18)</f>
        <v>1.4</v>
      </c>
      <c r="E24" s="17">
        <f t="shared" ref="E24:G24" si="10">MIN(E3:E18)</f>
        <v>0.64146007716571374</v>
      </c>
      <c r="F24" s="17">
        <f t="shared" si="10"/>
        <v>2.9512</v>
      </c>
      <c r="G24" s="17">
        <f t="shared" si="10"/>
        <v>21.132814560000003</v>
      </c>
      <c r="H24" s="17">
        <f t="shared" ref="H24:I24" si="11">MIN(H3:H18)</f>
        <v>1.5180000000000002</v>
      </c>
      <c r="I24" s="22">
        <f t="shared" si="11"/>
        <v>0.14600000000000002</v>
      </c>
      <c r="J24" s="33">
        <f t="shared" ref="J24" si="12">MIN(J3:J18)</f>
        <v>2.2656716417910454</v>
      </c>
      <c r="K24" s="17">
        <f t="shared" ref="K24" si="13">MIN(K3:K18)</f>
        <v>9.3916679999999992</v>
      </c>
    </row>
    <row r="25" spans="1:11">
      <c r="B25" s="18" t="s">
        <v>27</v>
      </c>
      <c r="C25" s="18"/>
      <c r="D25" s="17">
        <f>MAX(D3:D18)</f>
        <v>2.4</v>
      </c>
      <c r="E25" s="17">
        <f t="shared" ref="E25:G25" si="14">MAX(E3:E18)</f>
        <v>1.5604398841109013</v>
      </c>
      <c r="F25" s="17">
        <f t="shared" si="14"/>
        <v>7.1791999999999998</v>
      </c>
      <c r="G25" s="17">
        <f t="shared" si="14"/>
        <v>209.35165680000003</v>
      </c>
      <c r="H25" s="17">
        <f t="shared" ref="H25:I25" si="15">MAX(H3:H18)</f>
        <v>7.7320000000000011</v>
      </c>
      <c r="I25" s="22">
        <f t="shared" si="15"/>
        <v>1.2200000000000002</v>
      </c>
      <c r="J25" s="33">
        <f t="shared" ref="J25" si="16">MAX(J3:J18)</f>
        <v>19.82706766917293</v>
      </c>
      <c r="K25" s="17">
        <f t="shared" ref="K25" si="17">MAX(K3:K18)</f>
        <v>154.14828000000003</v>
      </c>
    </row>
    <row r="26" spans="1:11">
      <c r="I26" s="10"/>
      <c r="K26" s="26"/>
    </row>
    <row r="27" spans="1:11">
      <c r="A27" t="s">
        <v>28</v>
      </c>
      <c r="B27" s="18" t="s">
        <v>24</v>
      </c>
      <c r="C27" s="18"/>
      <c r="D27" s="17">
        <f>AVERAGE(D3:D9)</f>
        <v>2.1142857142857143</v>
      </c>
      <c r="E27" s="17">
        <f t="shared" ref="E27:G27" si="18">AVERAGE(E3:E9)</f>
        <v>1.08149490786497</v>
      </c>
      <c r="F27" s="22">
        <f t="shared" si="18"/>
        <v>4.6388714285714281</v>
      </c>
      <c r="G27" s="17">
        <f t="shared" si="18"/>
        <v>51.436639131428571</v>
      </c>
      <c r="H27" s="17">
        <f t="shared" ref="H27:I27" si="19">AVERAGE(H3:H9)</f>
        <v>3.4948571428571431</v>
      </c>
      <c r="I27" s="22">
        <f t="shared" si="19"/>
        <v>0.73257142857142854</v>
      </c>
      <c r="K27" s="17">
        <f t="shared" ref="K27" si="20">AVERAGE(K3:K9)</f>
        <v>28.640285142857145</v>
      </c>
    </row>
    <row r="28" spans="1:11">
      <c r="B28" s="18" t="s">
        <v>25</v>
      </c>
      <c r="C28" s="18"/>
      <c r="D28" s="17">
        <f>STDEV(D3:D9)</f>
        <v>0.34364987719368884</v>
      </c>
      <c r="E28" s="17">
        <f t="shared" ref="E28:G28" si="21">STDEV(E3:E9)</f>
        <v>0.32628816368222846</v>
      </c>
      <c r="F28" s="22">
        <f t="shared" si="21"/>
        <v>1.5142856904761888</v>
      </c>
      <c r="G28" s="17">
        <f t="shared" si="21"/>
        <v>28.192415739393073</v>
      </c>
      <c r="H28" s="17">
        <f t="shared" ref="H28:I28" si="22">STDEV(H3:H9)</f>
        <v>2.2691082263429263</v>
      </c>
      <c r="I28" s="22">
        <f t="shared" si="22"/>
        <v>0.32870445547272265</v>
      </c>
      <c r="K28" s="17">
        <f t="shared" ref="K28" si="23">STDEV(K3:K9)</f>
        <v>18.511100565452875</v>
      </c>
    </row>
    <row r="29" spans="1:11">
      <c r="B29" s="18" t="s">
        <v>26</v>
      </c>
      <c r="C29" s="18"/>
      <c r="D29" s="17">
        <f>MIN(D3:D9)</f>
        <v>1.4</v>
      </c>
      <c r="E29" s="17">
        <f t="shared" ref="E29:G29" si="24">MIN(E3:E9)</f>
        <v>0.64146007716571374</v>
      </c>
      <c r="F29" s="22">
        <f t="shared" si="24"/>
        <v>2.9531000000000001</v>
      </c>
      <c r="G29" s="17">
        <f t="shared" si="24"/>
        <v>21.132814560000003</v>
      </c>
      <c r="H29" s="17">
        <f t="shared" ref="H29:I29" si="25">MIN(H3:H9)</f>
        <v>1.5180000000000002</v>
      </c>
      <c r="I29" s="22">
        <f t="shared" si="25"/>
        <v>0.14600000000000002</v>
      </c>
      <c r="K29" s="17">
        <f t="shared" ref="K29" si="26">MIN(K3:K9)</f>
        <v>10.355373599999998</v>
      </c>
    </row>
    <row r="30" spans="1:11">
      <c r="B30" s="18" t="s">
        <v>27</v>
      </c>
      <c r="C30" s="18"/>
      <c r="D30" s="17">
        <f>MAX(D3:D9)</f>
        <v>2.4</v>
      </c>
      <c r="E30" s="17">
        <f t="shared" ref="E30:G30" si="27">MAX(E3:E9)</f>
        <v>1.5594359100565818</v>
      </c>
      <c r="F30" s="22">
        <f t="shared" si="27"/>
        <v>7.1791999999999998</v>
      </c>
      <c r="G30" s="17">
        <f t="shared" si="27"/>
        <v>90.329553599999997</v>
      </c>
      <c r="H30" s="17">
        <f t="shared" ref="H30:I30" si="28">MAX(H3:H9)</f>
        <v>7.7320000000000011</v>
      </c>
      <c r="I30" s="22">
        <f t="shared" si="28"/>
        <v>1.2200000000000002</v>
      </c>
      <c r="K30" s="17">
        <f t="shared" ref="K30" si="29">MAX(K3:K9)</f>
        <v>53.539200000000015</v>
      </c>
    </row>
    <row r="31" spans="1:11">
      <c r="F31" s="10"/>
      <c r="I31" s="10"/>
      <c r="K31" s="26"/>
    </row>
    <row r="32" spans="1:11">
      <c r="A32" t="s">
        <v>29</v>
      </c>
      <c r="B32" s="18" t="s">
        <v>24</v>
      </c>
      <c r="C32" s="18"/>
      <c r="D32" s="17">
        <f>AVERAGE(D10:D18)</f>
        <v>2.1111111111111112</v>
      </c>
      <c r="E32" s="17">
        <f>AVERAGE(E10:E18)</f>
        <v>1.1099668766372379</v>
      </c>
      <c r="F32" s="22">
        <f>AVERAGE(F10:F18)</f>
        <v>4.3778222222222221</v>
      </c>
      <c r="G32" s="17">
        <f>AVERAGE(G10:G18)</f>
        <v>106.43270733333333</v>
      </c>
      <c r="H32" s="17">
        <f t="shared" ref="H32:I32" si="30">AVERAGE(H10:H18)</f>
        <v>3.3220000000000001</v>
      </c>
      <c r="I32" s="22">
        <f t="shared" si="30"/>
        <v>0.52288888888888896</v>
      </c>
      <c r="K32" s="17">
        <f>AVERAGE(K10:K18)</f>
        <v>56.284571200000009</v>
      </c>
    </row>
    <row r="33" spans="2:11">
      <c r="B33" s="18" t="s">
        <v>25</v>
      </c>
      <c r="C33" s="18"/>
      <c r="D33" s="17">
        <f>STDEV(D10:D18)</f>
        <v>0.14529663145135585</v>
      </c>
      <c r="E33" s="17">
        <f>STDEV(E10:E18)</f>
        <v>0.27741712368087668</v>
      </c>
      <c r="F33" s="22">
        <f>STDEV(F10:F18)</f>
        <v>1.0498612989078326</v>
      </c>
      <c r="G33" s="17">
        <f>STDEV(G10:G18)</f>
        <v>63.166373405242965</v>
      </c>
      <c r="H33" s="17">
        <f t="shared" ref="H33:I33" si="31">STDEV(H10:H18)</f>
        <v>1.4707794702129882</v>
      </c>
      <c r="I33" s="22">
        <f t="shared" si="31"/>
        <v>0.23979597809619541</v>
      </c>
      <c r="K33" s="17">
        <f>STDEV(K10:K18)</f>
        <v>47.293217751401407</v>
      </c>
    </row>
    <row r="34" spans="2:11">
      <c r="B34" s="18" t="s">
        <v>26</v>
      </c>
      <c r="C34" s="18"/>
      <c r="D34" s="17">
        <f>MIN(D10:D18)</f>
        <v>1.8</v>
      </c>
      <c r="E34" s="17">
        <f>MIN(E10:E18)</f>
        <v>0.77990282244751585</v>
      </c>
      <c r="F34" s="22">
        <f>MIN(F10:F18)</f>
        <v>2.9512</v>
      </c>
      <c r="G34" s="17">
        <f>MIN(G10:G18)</f>
        <v>27.489702240000003</v>
      </c>
      <c r="H34" s="17">
        <f t="shared" ref="H34:I34" si="32">MIN(H10:H18)</f>
        <v>1.694</v>
      </c>
      <c r="I34" s="22">
        <f t="shared" si="32"/>
        <v>0.26600000000000001</v>
      </c>
      <c r="K34" s="17">
        <f>MIN(K10:K18)</f>
        <v>9.3916679999999992</v>
      </c>
    </row>
    <row r="35" spans="2:11">
      <c r="B35" s="18" t="s">
        <v>27</v>
      </c>
      <c r="C35" s="18"/>
      <c r="D35" s="17">
        <f>MAX(D10:D18)</f>
        <v>2.2000000000000002</v>
      </c>
      <c r="E35" s="17">
        <f>MAX(E10:E18)</f>
        <v>1.5604398841109013</v>
      </c>
      <c r="F35" s="22">
        <f>MAX(F10:F18)</f>
        <v>5.9047999999999998</v>
      </c>
      <c r="G35" s="17">
        <f>MAX(G10:G18)</f>
        <v>209.35165680000003</v>
      </c>
      <c r="H35" s="17">
        <f t="shared" ref="H35:I35" si="33">MAX(H10:H18)</f>
        <v>5.9479999999999995</v>
      </c>
      <c r="I35" s="22">
        <f t="shared" si="33"/>
        <v>1.032</v>
      </c>
      <c r="K35" s="17">
        <f>MAX(K10:K18)</f>
        <v>154.14828000000003</v>
      </c>
    </row>
  </sheetData>
  <sortState xmlns:xlrd2="http://schemas.microsoft.com/office/spreadsheetml/2017/richdata2" ref="G3:L20">
    <sortCondition ref="G3:G20"/>
  </sortState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76155-98A0-714F-AFA0-28A3ABCA046F}">
  <dimension ref="A1:U22"/>
  <sheetViews>
    <sheetView workbookViewId="0">
      <selection activeCell="F3" sqref="F3:F20"/>
    </sheetView>
  </sheetViews>
  <sheetFormatPr defaultColWidth="11" defaultRowHeight="15.75"/>
  <cols>
    <col min="7" max="10" width="6.375" customWidth="1"/>
    <col min="12" max="15" width="4.625" customWidth="1"/>
    <col min="17" max="20" width="5.25" customWidth="1"/>
  </cols>
  <sheetData>
    <row r="1" spans="1:21">
      <c r="H1" t="s">
        <v>20</v>
      </c>
      <c r="M1" t="s">
        <v>21</v>
      </c>
      <c r="R1" t="s">
        <v>23</v>
      </c>
    </row>
    <row r="2" spans="1:21">
      <c r="A2" s="1" t="s">
        <v>18</v>
      </c>
      <c r="B2" s="1" t="s">
        <v>1</v>
      </c>
      <c r="C2" s="2" t="s">
        <v>4</v>
      </c>
      <c r="D2" s="2" t="s">
        <v>7</v>
      </c>
      <c r="F2" s="2" t="s">
        <v>7</v>
      </c>
      <c r="G2" s="1" t="s">
        <v>18</v>
      </c>
      <c r="H2" s="1" t="s">
        <v>1</v>
      </c>
      <c r="I2" s="1" t="s">
        <v>19</v>
      </c>
      <c r="J2" s="3" t="s">
        <v>11</v>
      </c>
      <c r="L2" s="1" t="s">
        <v>18</v>
      </c>
      <c r="M2" s="1" t="s">
        <v>1</v>
      </c>
      <c r="N2" s="1" t="s">
        <v>19</v>
      </c>
      <c r="O2" s="3" t="s">
        <v>11</v>
      </c>
      <c r="Q2" s="1" t="s">
        <v>18</v>
      </c>
      <c r="R2" s="1" t="s">
        <v>1</v>
      </c>
      <c r="S2" s="1" t="s">
        <v>19</v>
      </c>
      <c r="T2" s="3" t="s">
        <v>11</v>
      </c>
    </row>
    <row r="3" spans="1:21">
      <c r="A3" s="1">
        <v>1</v>
      </c>
      <c r="B3" s="1">
        <v>1</v>
      </c>
      <c r="C3">
        <v>5.8</v>
      </c>
      <c r="D3">
        <v>62.24</v>
      </c>
      <c r="F3" s="11">
        <f>(J3+O3)*(N3-I3)/2+(O3+T3)*(S3-N3)/2+T3*(C3-S3)</f>
        <v>63.194999999999993</v>
      </c>
      <c r="G3" s="1">
        <v>1</v>
      </c>
      <c r="H3" s="1">
        <v>1</v>
      </c>
      <c r="I3" s="1">
        <v>0</v>
      </c>
      <c r="J3" s="5">
        <v>9.9499999999999993</v>
      </c>
      <c r="L3" s="1">
        <v>1</v>
      </c>
      <c r="M3" s="1">
        <v>1</v>
      </c>
      <c r="N3" s="1">
        <v>3</v>
      </c>
      <c r="O3" s="5">
        <v>12.17</v>
      </c>
      <c r="Q3" s="1">
        <v>1</v>
      </c>
      <c r="R3" s="1">
        <v>1</v>
      </c>
      <c r="S3" s="4">
        <v>5.5</v>
      </c>
      <c r="T3" s="4">
        <v>9.5500000000000007</v>
      </c>
      <c r="U3" s="15">
        <f>C3-S3</f>
        <v>0.29999999999999982</v>
      </c>
    </row>
    <row r="4" spans="1:21">
      <c r="A4" s="1">
        <v>2</v>
      </c>
      <c r="B4" s="1">
        <v>2</v>
      </c>
      <c r="C4">
        <v>5.6</v>
      </c>
      <c r="D4">
        <v>56.28</v>
      </c>
      <c r="F4" s="11">
        <f t="shared" ref="F4:F20" si="0">(J4+O4)*(N4-I4)/2+(O4+T4)*(S4-N4)/2+T4*(C4-S4)</f>
        <v>56.277999999999999</v>
      </c>
      <c r="G4" s="1">
        <v>2</v>
      </c>
      <c r="H4" s="1">
        <v>2</v>
      </c>
      <c r="I4" s="1">
        <v>0</v>
      </c>
      <c r="J4" s="5">
        <v>7.46</v>
      </c>
      <c r="L4" s="1">
        <v>2</v>
      </c>
      <c r="M4" s="1">
        <v>2</v>
      </c>
      <c r="N4" s="1">
        <v>3</v>
      </c>
      <c r="O4" s="5">
        <v>10.84</v>
      </c>
      <c r="Q4" s="1">
        <v>2</v>
      </c>
      <c r="R4" s="1">
        <v>2</v>
      </c>
      <c r="S4" s="4">
        <v>5.4</v>
      </c>
      <c r="T4" s="4">
        <v>11.3</v>
      </c>
      <c r="U4" s="15">
        <f t="shared" ref="U4:U20" si="1">C4-S4</f>
        <v>0.19999999999999929</v>
      </c>
    </row>
    <row r="5" spans="1:21">
      <c r="A5" s="1">
        <v>3</v>
      </c>
      <c r="B5" s="1">
        <v>3</v>
      </c>
      <c r="C5">
        <v>7.5</v>
      </c>
      <c r="D5">
        <v>90.59</v>
      </c>
      <c r="F5" s="11">
        <f t="shared" si="0"/>
        <v>90.590500000000006</v>
      </c>
      <c r="G5" s="1">
        <v>3</v>
      </c>
      <c r="H5" s="1">
        <v>3</v>
      </c>
      <c r="I5" s="1">
        <v>0</v>
      </c>
      <c r="J5" s="5">
        <v>7.99</v>
      </c>
      <c r="L5" s="1">
        <v>3</v>
      </c>
      <c r="M5" s="1">
        <v>3</v>
      </c>
      <c r="N5" s="1">
        <v>4</v>
      </c>
      <c r="O5" s="5">
        <v>12.21</v>
      </c>
      <c r="Q5" s="1">
        <v>3</v>
      </c>
      <c r="R5" s="1">
        <v>3</v>
      </c>
      <c r="S5" s="4">
        <v>7.3</v>
      </c>
      <c r="T5" s="4">
        <v>16.239999999999998</v>
      </c>
      <c r="U5" s="15">
        <f t="shared" si="1"/>
        <v>0.20000000000000018</v>
      </c>
    </row>
    <row r="6" spans="1:21">
      <c r="A6" s="1">
        <v>4</v>
      </c>
      <c r="B6" s="1">
        <v>4</v>
      </c>
      <c r="C6">
        <v>6.8</v>
      </c>
      <c r="D6">
        <v>42.79</v>
      </c>
      <c r="F6" s="11">
        <f t="shared" si="0"/>
        <v>93.728999999999999</v>
      </c>
      <c r="G6" s="1">
        <v>4</v>
      </c>
      <c r="H6" s="1">
        <v>4</v>
      </c>
      <c r="I6" s="1">
        <v>0</v>
      </c>
      <c r="J6" s="5">
        <v>11.08</v>
      </c>
      <c r="L6" s="1">
        <v>4</v>
      </c>
      <c r="M6" s="1">
        <v>4</v>
      </c>
      <c r="N6" s="1">
        <v>3</v>
      </c>
      <c r="O6" s="5">
        <v>14.75</v>
      </c>
      <c r="Q6" s="1">
        <v>4</v>
      </c>
      <c r="R6" s="1">
        <v>4</v>
      </c>
      <c r="S6" s="4">
        <v>6.5</v>
      </c>
      <c r="T6" s="4">
        <v>14.23</v>
      </c>
      <c r="U6" s="15">
        <f t="shared" si="1"/>
        <v>0.29999999999999982</v>
      </c>
    </row>
    <row r="7" spans="1:21">
      <c r="A7" s="1">
        <v>5</v>
      </c>
      <c r="B7" s="1">
        <v>5</v>
      </c>
      <c r="C7">
        <v>8.1999999999999993</v>
      </c>
      <c r="D7">
        <v>157.36000000000001</v>
      </c>
      <c r="F7" s="11">
        <f t="shared" si="0"/>
        <v>162.852</v>
      </c>
      <c r="G7" s="1">
        <v>5</v>
      </c>
      <c r="H7" s="1">
        <v>5</v>
      </c>
      <c r="I7" s="1">
        <v>0</v>
      </c>
      <c r="J7" s="5">
        <v>20.63</v>
      </c>
      <c r="L7" s="1">
        <v>5</v>
      </c>
      <c r="M7" s="1">
        <v>5</v>
      </c>
      <c r="N7" s="1">
        <v>4</v>
      </c>
      <c r="O7" s="5">
        <v>20.399999999999999</v>
      </c>
      <c r="Q7" s="1">
        <v>5</v>
      </c>
      <c r="R7" s="1">
        <v>5</v>
      </c>
      <c r="S7" s="4">
        <v>7.7</v>
      </c>
      <c r="T7" s="4">
        <v>18.32</v>
      </c>
      <c r="U7" s="15">
        <f t="shared" si="1"/>
        <v>0.49999999999999911</v>
      </c>
    </row>
    <row r="8" spans="1:21">
      <c r="A8" s="1">
        <v>6</v>
      </c>
      <c r="B8" s="1">
        <v>6</v>
      </c>
      <c r="C8">
        <v>7.5</v>
      </c>
      <c r="D8">
        <v>116.64</v>
      </c>
      <c r="F8" s="11">
        <f t="shared" si="0"/>
        <v>114.28100000000001</v>
      </c>
      <c r="G8" s="1">
        <v>6</v>
      </c>
      <c r="H8" s="1">
        <v>6</v>
      </c>
      <c r="I8" s="1">
        <v>0</v>
      </c>
      <c r="J8" s="5">
        <v>14.66</v>
      </c>
      <c r="L8" s="1">
        <v>6</v>
      </c>
      <c r="M8" s="1">
        <v>6</v>
      </c>
      <c r="N8" s="1">
        <v>4</v>
      </c>
      <c r="O8" s="5">
        <v>14.95</v>
      </c>
      <c r="Q8" s="1">
        <v>6</v>
      </c>
      <c r="R8" s="1">
        <v>6</v>
      </c>
      <c r="S8" s="4">
        <v>7.2</v>
      </c>
      <c r="T8" s="4">
        <v>16.39</v>
      </c>
      <c r="U8" s="15">
        <f t="shared" si="1"/>
        <v>0.29999999999999982</v>
      </c>
    </row>
    <row r="9" spans="1:21">
      <c r="A9" s="1">
        <v>7</v>
      </c>
      <c r="B9" s="1">
        <v>7</v>
      </c>
      <c r="C9">
        <v>7</v>
      </c>
      <c r="D9">
        <v>42.86</v>
      </c>
      <c r="F9" s="11">
        <f t="shared" si="0"/>
        <v>42.856000000000002</v>
      </c>
      <c r="G9" s="1">
        <v>7</v>
      </c>
      <c r="H9" s="1">
        <v>7</v>
      </c>
      <c r="I9" s="1">
        <v>0</v>
      </c>
      <c r="J9" s="5">
        <v>4.9400000000000004</v>
      </c>
      <c r="L9" s="1">
        <v>7</v>
      </c>
      <c r="M9" s="1">
        <v>7</v>
      </c>
      <c r="N9" s="1">
        <v>4</v>
      </c>
      <c r="O9" s="5">
        <v>8</v>
      </c>
      <c r="Q9" s="1">
        <v>7</v>
      </c>
      <c r="R9" s="1">
        <v>7</v>
      </c>
      <c r="S9" s="4">
        <v>6.8</v>
      </c>
      <c r="T9" s="4">
        <v>3.61</v>
      </c>
      <c r="U9" s="15">
        <f t="shared" si="1"/>
        <v>0.20000000000000018</v>
      </c>
    </row>
    <row r="10" spans="1:21">
      <c r="A10" s="1">
        <v>8</v>
      </c>
      <c r="B10" s="1">
        <v>8</v>
      </c>
      <c r="C10">
        <v>6.8</v>
      </c>
      <c r="D10">
        <v>43.34</v>
      </c>
      <c r="F10" s="11">
        <f t="shared" si="0"/>
        <v>44.44</v>
      </c>
      <c r="G10" s="1">
        <v>8</v>
      </c>
      <c r="H10" s="1">
        <v>8</v>
      </c>
      <c r="I10" s="1">
        <v>0</v>
      </c>
      <c r="J10" s="5">
        <v>8.0299999999999994</v>
      </c>
      <c r="L10" s="1">
        <v>8</v>
      </c>
      <c r="M10" s="1">
        <v>8</v>
      </c>
      <c r="N10" s="1">
        <v>4</v>
      </c>
      <c r="O10" s="5">
        <v>3.51</v>
      </c>
      <c r="Q10" s="1">
        <v>8</v>
      </c>
      <c r="R10" s="1">
        <v>8</v>
      </c>
      <c r="S10" s="4">
        <v>6.5</v>
      </c>
      <c r="T10" s="4">
        <v>10.95</v>
      </c>
      <c r="U10" s="15">
        <f t="shared" si="1"/>
        <v>0.29999999999999982</v>
      </c>
    </row>
    <row r="11" spans="1:21">
      <c r="A11" s="1">
        <v>9</v>
      </c>
      <c r="B11" s="1">
        <v>15</v>
      </c>
      <c r="C11">
        <v>7</v>
      </c>
      <c r="D11">
        <v>72.31</v>
      </c>
      <c r="F11" s="11">
        <f t="shared" si="0"/>
        <v>72.305999999999983</v>
      </c>
      <c r="G11" s="1">
        <v>9</v>
      </c>
      <c r="H11" s="1">
        <v>15</v>
      </c>
      <c r="I11" s="1">
        <v>0</v>
      </c>
      <c r="J11" s="5">
        <v>10.75</v>
      </c>
      <c r="L11" s="1">
        <v>9</v>
      </c>
      <c r="M11" s="1">
        <v>15</v>
      </c>
      <c r="N11" s="1">
        <v>4</v>
      </c>
      <c r="O11" s="5">
        <v>9.7899999999999991</v>
      </c>
      <c r="Q11" s="1">
        <v>9</v>
      </c>
      <c r="R11" s="1">
        <v>15</v>
      </c>
      <c r="S11" s="4">
        <v>6.8</v>
      </c>
      <c r="T11" s="4">
        <v>10.95</v>
      </c>
      <c r="U11" s="15">
        <f t="shared" si="1"/>
        <v>0.20000000000000018</v>
      </c>
    </row>
    <row r="12" spans="1:21">
      <c r="A12" s="1">
        <v>10</v>
      </c>
      <c r="B12" s="1">
        <v>14</v>
      </c>
      <c r="C12">
        <v>6.8</v>
      </c>
      <c r="D12">
        <v>61.67</v>
      </c>
      <c r="F12" s="11">
        <f t="shared" si="0"/>
        <v>62.79</v>
      </c>
      <c r="G12" s="1">
        <v>10</v>
      </c>
      <c r="H12" s="1">
        <v>14</v>
      </c>
      <c r="I12" s="1">
        <v>0</v>
      </c>
      <c r="J12" s="5">
        <v>7.44</v>
      </c>
      <c r="L12" s="1">
        <v>10</v>
      </c>
      <c r="M12" s="1">
        <v>14</v>
      </c>
      <c r="N12" s="1">
        <v>4</v>
      </c>
      <c r="O12" s="5">
        <v>9.4</v>
      </c>
      <c r="Q12" s="1">
        <v>10</v>
      </c>
      <c r="R12" s="1">
        <v>14</v>
      </c>
      <c r="S12" s="4">
        <v>6.5</v>
      </c>
      <c r="T12" s="4">
        <v>11.2</v>
      </c>
      <c r="U12" s="15">
        <f t="shared" si="1"/>
        <v>0.29999999999999982</v>
      </c>
    </row>
    <row r="13" spans="1:21">
      <c r="A13" s="1">
        <v>11</v>
      </c>
      <c r="B13" s="1">
        <v>16</v>
      </c>
      <c r="C13">
        <v>7</v>
      </c>
      <c r="D13">
        <v>42.41</v>
      </c>
      <c r="F13" s="11">
        <f t="shared" si="0"/>
        <v>42.412000000000006</v>
      </c>
      <c r="G13" s="1">
        <v>11</v>
      </c>
      <c r="H13" s="1">
        <v>16</v>
      </c>
      <c r="I13" s="1">
        <v>0</v>
      </c>
      <c r="J13" s="5">
        <v>4.4000000000000004</v>
      </c>
      <c r="L13" s="1">
        <v>11</v>
      </c>
      <c r="M13" s="1">
        <v>16</v>
      </c>
      <c r="N13" s="1">
        <v>4</v>
      </c>
      <c r="O13" s="5">
        <v>6.46</v>
      </c>
      <c r="Q13" s="1">
        <v>11</v>
      </c>
      <c r="R13" s="1">
        <v>16</v>
      </c>
      <c r="S13" s="4">
        <v>6.8</v>
      </c>
      <c r="T13" s="4">
        <v>7.28</v>
      </c>
      <c r="U13" s="15">
        <f t="shared" si="1"/>
        <v>0.20000000000000018</v>
      </c>
    </row>
    <row r="14" spans="1:21">
      <c r="A14" s="1">
        <v>12</v>
      </c>
      <c r="B14" s="1">
        <v>17</v>
      </c>
      <c r="C14">
        <v>7</v>
      </c>
      <c r="D14">
        <v>37.42</v>
      </c>
      <c r="F14" s="11">
        <f t="shared" si="0"/>
        <v>37.423999999999992</v>
      </c>
      <c r="G14" s="1">
        <v>12</v>
      </c>
      <c r="H14" s="1">
        <v>17</v>
      </c>
      <c r="I14" s="1">
        <v>0</v>
      </c>
      <c r="J14" s="5">
        <v>2.87</v>
      </c>
      <c r="L14" s="1">
        <v>12</v>
      </c>
      <c r="M14" s="1">
        <v>17</v>
      </c>
      <c r="N14" s="1">
        <v>4</v>
      </c>
      <c r="O14" s="5">
        <v>6.42</v>
      </c>
      <c r="Q14" s="1">
        <v>12</v>
      </c>
      <c r="R14" s="1">
        <v>17</v>
      </c>
      <c r="S14" s="4">
        <v>6.8</v>
      </c>
      <c r="T14" s="4">
        <v>6.16</v>
      </c>
      <c r="U14" s="15">
        <f t="shared" si="1"/>
        <v>0.20000000000000018</v>
      </c>
    </row>
    <row r="15" spans="1:21">
      <c r="A15" s="1">
        <v>13</v>
      </c>
      <c r="B15" s="1">
        <v>11</v>
      </c>
      <c r="C15">
        <v>7</v>
      </c>
      <c r="D15">
        <v>50.41</v>
      </c>
      <c r="F15" s="11">
        <f t="shared" si="0"/>
        <v>50.411999999999999</v>
      </c>
      <c r="G15" s="1">
        <v>13</v>
      </c>
      <c r="H15" s="1">
        <v>11</v>
      </c>
      <c r="I15" s="1">
        <v>0</v>
      </c>
      <c r="J15" s="5">
        <v>6.41</v>
      </c>
      <c r="L15" s="1">
        <v>13</v>
      </c>
      <c r="M15" s="1">
        <v>11</v>
      </c>
      <c r="N15" s="1">
        <v>4</v>
      </c>
      <c r="O15" s="5">
        <v>7.72</v>
      </c>
      <c r="Q15" s="1">
        <v>13</v>
      </c>
      <c r="R15" s="1">
        <v>11</v>
      </c>
      <c r="S15" s="4">
        <v>6.8</v>
      </c>
      <c r="T15" s="4">
        <v>7.09</v>
      </c>
      <c r="U15" s="15">
        <f t="shared" si="1"/>
        <v>0.20000000000000018</v>
      </c>
    </row>
    <row r="16" spans="1:21">
      <c r="A16" s="1">
        <v>14</v>
      </c>
      <c r="B16" s="1">
        <v>13</v>
      </c>
      <c r="C16">
        <v>7.8</v>
      </c>
      <c r="D16">
        <v>40.81</v>
      </c>
      <c r="F16" s="11">
        <f t="shared" si="0"/>
        <v>41.344999999999999</v>
      </c>
      <c r="G16" s="1">
        <v>14</v>
      </c>
      <c r="H16" s="1">
        <v>13</v>
      </c>
      <c r="I16" s="1">
        <v>0</v>
      </c>
      <c r="J16" s="5">
        <v>5.05</v>
      </c>
      <c r="L16" s="1">
        <v>14</v>
      </c>
      <c r="M16" s="1">
        <v>13</v>
      </c>
      <c r="N16" s="1">
        <v>4</v>
      </c>
      <c r="O16" s="5">
        <v>5.38</v>
      </c>
      <c r="Q16" s="1">
        <v>14</v>
      </c>
      <c r="R16" s="1">
        <v>13</v>
      </c>
      <c r="S16" s="4">
        <v>7.5</v>
      </c>
      <c r="T16" s="4">
        <v>5.4</v>
      </c>
      <c r="U16" s="15">
        <f t="shared" si="1"/>
        <v>0.29999999999999982</v>
      </c>
    </row>
    <row r="17" spans="1:21">
      <c r="A17" s="1">
        <v>15</v>
      </c>
      <c r="B17" s="1">
        <v>18</v>
      </c>
      <c r="C17">
        <v>7</v>
      </c>
      <c r="D17">
        <v>64.67</v>
      </c>
      <c r="F17" s="11">
        <f t="shared" si="0"/>
        <v>64.665999999999997</v>
      </c>
      <c r="G17" s="1">
        <v>15</v>
      </c>
      <c r="H17" s="1">
        <v>18</v>
      </c>
      <c r="I17" s="1">
        <v>0</v>
      </c>
      <c r="J17" s="5">
        <v>10.51</v>
      </c>
      <c r="L17" s="1">
        <v>15</v>
      </c>
      <c r="M17" s="1">
        <v>18</v>
      </c>
      <c r="N17" s="1">
        <v>4</v>
      </c>
      <c r="O17" s="5">
        <v>9.59</v>
      </c>
      <c r="Q17" s="1">
        <v>15</v>
      </c>
      <c r="R17" s="1">
        <v>18</v>
      </c>
      <c r="S17" s="4">
        <v>6.8</v>
      </c>
      <c r="T17" s="4">
        <v>6.9</v>
      </c>
      <c r="U17" s="15">
        <f t="shared" si="1"/>
        <v>0.20000000000000018</v>
      </c>
    </row>
    <row r="18" spans="1:21">
      <c r="A18" s="1">
        <v>16</v>
      </c>
      <c r="B18" s="1">
        <v>10</v>
      </c>
      <c r="C18">
        <v>6.5</v>
      </c>
      <c r="D18">
        <v>116.67</v>
      </c>
      <c r="F18" s="11">
        <f t="shared" si="0"/>
        <v>117.714</v>
      </c>
      <c r="G18" s="1">
        <v>16</v>
      </c>
      <c r="H18" s="1">
        <v>10</v>
      </c>
      <c r="I18" s="1">
        <v>0</v>
      </c>
      <c r="J18" s="5">
        <v>16.86</v>
      </c>
      <c r="L18" s="1">
        <v>16</v>
      </c>
      <c r="M18" s="1">
        <v>10</v>
      </c>
      <c r="N18" s="1">
        <v>4</v>
      </c>
      <c r="O18" s="5">
        <v>22.38</v>
      </c>
      <c r="Q18" s="1">
        <v>16</v>
      </c>
      <c r="R18" s="1">
        <v>10</v>
      </c>
      <c r="S18" s="4">
        <v>6.2</v>
      </c>
      <c r="T18" s="4">
        <v>10.44</v>
      </c>
      <c r="U18" s="15">
        <f t="shared" si="1"/>
        <v>0.29999999999999982</v>
      </c>
    </row>
    <row r="19" spans="1:21">
      <c r="A19" s="6">
        <v>17</v>
      </c>
      <c r="B19" s="6" t="s">
        <v>2</v>
      </c>
      <c r="C19" s="7">
        <v>3.6</v>
      </c>
      <c r="D19" s="7">
        <v>44.41</v>
      </c>
      <c r="F19" s="11">
        <f t="shared" si="0"/>
        <v>44.406999999999996</v>
      </c>
      <c r="G19" s="6">
        <v>17</v>
      </c>
      <c r="H19" s="6" t="s">
        <v>2</v>
      </c>
      <c r="I19" s="6"/>
      <c r="J19" s="9">
        <v>12.83</v>
      </c>
      <c r="L19" s="6">
        <v>17</v>
      </c>
      <c r="M19" s="6" t="s">
        <v>2</v>
      </c>
      <c r="N19" s="6">
        <v>2</v>
      </c>
      <c r="O19" s="9">
        <v>13.99</v>
      </c>
      <c r="Q19" s="6">
        <v>17</v>
      </c>
      <c r="R19" s="6" t="s">
        <v>2</v>
      </c>
      <c r="S19" s="8">
        <v>3.4</v>
      </c>
      <c r="T19" s="8">
        <v>8.66</v>
      </c>
      <c r="U19" s="15">
        <f t="shared" si="1"/>
        <v>0.20000000000000018</v>
      </c>
    </row>
    <row r="20" spans="1:21">
      <c r="A20" s="6">
        <v>18</v>
      </c>
      <c r="B20" s="6" t="s">
        <v>3</v>
      </c>
      <c r="C20" s="7">
        <v>4.5</v>
      </c>
      <c r="D20" s="7">
        <v>68.739999999999995</v>
      </c>
      <c r="F20" s="11">
        <f t="shared" si="0"/>
        <v>70.945000000000007</v>
      </c>
      <c r="G20" s="6">
        <v>18</v>
      </c>
      <c r="H20" s="6" t="s">
        <v>3</v>
      </c>
      <c r="I20" s="6"/>
      <c r="J20" s="9">
        <v>10.28</v>
      </c>
      <c r="L20" s="6">
        <v>18</v>
      </c>
      <c r="M20" s="6" t="s">
        <v>3</v>
      </c>
      <c r="N20" s="6">
        <v>2</v>
      </c>
      <c r="O20" s="9">
        <v>24.82</v>
      </c>
      <c r="Q20" s="6">
        <v>18</v>
      </c>
      <c r="R20" s="6" t="s">
        <v>3</v>
      </c>
      <c r="S20" s="8">
        <v>4</v>
      </c>
      <c r="T20" s="8">
        <v>7.35</v>
      </c>
      <c r="U20" s="15">
        <f t="shared" si="1"/>
        <v>0.5</v>
      </c>
    </row>
    <row r="21" spans="1:21">
      <c r="A21" s="1"/>
      <c r="B21" s="1"/>
      <c r="G21" s="1"/>
      <c r="H21" s="1"/>
      <c r="I21" s="1"/>
      <c r="J21" s="3"/>
      <c r="L21" s="1"/>
      <c r="M21" s="1"/>
      <c r="N21" s="1"/>
      <c r="O21" s="3"/>
      <c r="Q21" s="1"/>
      <c r="R21" s="1"/>
      <c r="S21" s="1"/>
      <c r="T21" s="3"/>
    </row>
    <row r="22" spans="1:21">
      <c r="A22" s="1"/>
      <c r="B22" s="1"/>
      <c r="G22" s="1"/>
      <c r="H22" s="1"/>
      <c r="I22" s="1"/>
      <c r="J22" s="3"/>
      <c r="L22" s="1"/>
      <c r="M22" s="1"/>
      <c r="N22" s="1"/>
      <c r="O22" s="3"/>
      <c r="Q22" s="1"/>
      <c r="R22" s="1"/>
      <c r="S22" s="1"/>
      <c r="T22" s="3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CB12-BD76-1D42-9453-E8CEA03D8670}">
  <dimension ref="A1:AC22"/>
  <sheetViews>
    <sheetView tabSelected="1" workbookViewId="0">
      <selection activeCell="H2" sqref="H2"/>
    </sheetView>
  </sheetViews>
  <sheetFormatPr defaultColWidth="11" defaultRowHeight="15.75"/>
  <cols>
    <col min="1" max="1" width="6.5" bestFit="1" customWidth="1"/>
    <col min="2" max="2" width="8.25" bestFit="1" customWidth="1"/>
    <col min="3" max="3" width="6.625" customWidth="1"/>
    <col min="4" max="5" width="3.25" customWidth="1"/>
    <col min="6" max="6" width="6.625" customWidth="1"/>
    <col min="7" max="15" width="5.25" customWidth="1"/>
    <col min="17" max="17" width="6.625" customWidth="1"/>
    <col min="18" max="19" width="3.25" customWidth="1"/>
    <col min="20" max="20" width="6.625" customWidth="1"/>
    <col min="21" max="29" width="5.25" customWidth="1"/>
  </cols>
  <sheetData>
    <row r="1" spans="1:29">
      <c r="F1" t="s">
        <v>40</v>
      </c>
      <c r="G1" t="s">
        <v>20</v>
      </c>
      <c r="J1" t="s">
        <v>21</v>
      </c>
      <c r="N1" t="s">
        <v>23</v>
      </c>
      <c r="T1" t="s">
        <v>40</v>
      </c>
      <c r="U1" t="s">
        <v>20</v>
      </c>
      <c r="X1" t="s">
        <v>21</v>
      </c>
      <c r="AB1" t="s">
        <v>23</v>
      </c>
    </row>
    <row r="2" spans="1:29">
      <c r="A2" s="1" t="s">
        <v>18</v>
      </c>
      <c r="B2" s="1" t="s">
        <v>1</v>
      </c>
      <c r="C2" s="2" t="s">
        <v>4</v>
      </c>
      <c r="F2" s="2" t="s">
        <v>38</v>
      </c>
      <c r="G2" s="1" t="s">
        <v>19</v>
      </c>
      <c r="H2" s="3" t="s">
        <v>35</v>
      </c>
      <c r="J2" s="1" t="s">
        <v>19</v>
      </c>
      <c r="K2" s="3" t="s">
        <v>35</v>
      </c>
      <c r="M2" s="1" t="s">
        <v>19</v>
      </c>
      <c r="N2" s="3" t="s">
        <v>35</v>
      </c>
      <c r="Q2" s="2" t="s">
        <v>4</v>
      </c>
      <c r="T2" s="2" t="s">
        <v>42</v>
      </c>
      <c r="U2" s="1" t="s">
        <v>19</v>
      </c>
      <c r="V2" s="3" t="s">
        <v>14</v>
      </c>
      <c r="X2" s="1" t="s">
        <v>19</v>
      </c>
      <c r="Y2" s="3" t="s">
        <v>14</v>
      </c>
      <c r="AA2" s="1" t="s">
        <v>19</v>
      </c>
      <c r="AB2" s="3" t="s">
        <v>14</v>
      </c>
    </row>
    <row r="3" spans="1:29">
      <c r="A3" s="1">
        <v>1</v>
      </c>
      <c r="B3" s="1">
        <v>1</v>
      </c>
      <c r="C3">
        <v>5.8</v>
      </c>
      <c r="F3" s="11">
        <f t="shared" ref="F3:F20" si="0">(H3+K3)*(J3-G3)/2+(K3+N3)*(M3-J3)/2+N3*(C3-M3)</f>
        <v>9.9939999999999998</v>
      </c>
      <c r="G3" s="1">
        <v>0</v>
      </c>
      <c r="H3" s="5">
        <v>1.3</v>
      </c>
      <c r="J3" s="1">
        <v>3</v>
      </c>
      <c r="K3" s="5">
        <v>2.5700000000000003</v>
      </c>
      <c r="M3" s="4">
        <v>5.5</v>
      </c>
      <c r="N3" s="4">
        <v>0.63</v>
      </c>
      <c r="O3" s="15">
        <f t="shared" ref="O3:O20" si="1">C3-M3</f>
        <v>0.29999999999999982</v>
      </c>
      <c r="Q3">
        <v>5.8</v>
      </c>
      <c r="T3" s="11">
        <f t="shared" ref="T3:T20" si="2">(V3+Y3)*(X3-U3)/2+(Y3+AB3)*(AA3-X3)/2+AB3*(Q3-AA3)</f>
        <v>0.39949999999999997</v>
      </c>
      <c r="U3" s="1">
        <v>0</v>
      </c>
      <c r="V3" s="5">
        <v>0.06</v>
      </c>
      <c r="X3" s="1">
        <v>3</v>
      </c>
      <c r="Y3" s="5">
        <v>0.09</v>
      </c>
      <c r="AA3" s="4">
        <v>5.5</v>
      </c>
      <c r="AB3" s="4">
        <v>0.04</v>
      </c>
      <c r="AC3" s="15">
        <f t="shared" ref="AC3:AC20" si="3">Q3-AA3</f>
        <v>0.29999999999999982</v>
      </c>
    </row>
    <row r="4" spans="1:29">
      <c r="A4" s="1">
        <v>2</v>
      </c>
      <c r="B4" s="1">
        <v>2</v>
      </c>
      <c r="C4">
        <v>5.6</v>
      </c>
      <c r="F4" s="11">
        <f t="shared" si="0"/>
        <v>4.4650000000000007</v>
      </c>
      <c r="G4" s="1">
        <v>0</v>
      </c>
      <c r="H4" s="5">
        <v>0.84000000000000008</v>
      </c>
      <c r="J4" s="1">
        <v>3</v>
      </c>
      <c r="K4" s="5">
        <v>0.85</v>
      </c>
      <c r="M4" s="4">
        <v>5.4</v>
      </c>
      <c r="N4" s="4">
        <v>0.65</v>
      </c>
      <c r="O4" s="15">
        <f t="shared" si="1"/>
        <v>0.19999999999999929</v>
      </c>
      <c r="Q4">
        <v>5.6</v>
      </c>
      <c r="T4" s="11">
        <f t="shared" si="2"/>
        <v>0.32</v>
      </c>
      <c r="U4" s="1">
        <v>0</v>
      </c>
      <c r="V4" s="5">
        <v>0.05</v>
      </c>
      <c r="X4" s="1">
        <v>3</v>
      </c>
      <c r="Y4" s="5">
        <v>7.0000000000000007E-2</v>
      </c>
      <c r="AA4" s="4">
        <v>5.4</v>
      </c>
      <c r="AB4" s="4">
        <v>0.04</v>
      </c>
      <c r="AC4" s="15">
        <f t="shared" si="3"/>
        <v>0.19999999999999929</v>
      </c>
    </row>
    <row r="5" spans="1:29">
      <c r="A5" s="1">
        <v>3</v>
      </c>
      <c r="B5" s="1">
        <v>3</v>
      </c>
      <c r="C5">
        <v>7.5</v>
      </c>
      <c r="F5" s="11">
        <f t="shared" si="0"/>
        <v>5.6804999999999994</v>
      </c>
      <c r="G5" s="1">
        <v>0</v>
      </c>
      <c r="H5" s="5">
        <v>0.55000000000000004</v>
      </c>
      <c r="J5" s="1">
        <v>4</v>
      </c>
      <c r="K5" s="5">
        <v>0.52</v>
      </c>
      <c r="M5" s="4">
        <v>7.3</v>
      </c>
      <c r="N5" s="4">
        <v>1.45</v>
      </c>
      <c r="O5" s="15">
        <f t="shared" si="1"/>
        <v>0.20000000000000018</v>
      </c>
      <c r="Q5">
        <v>7.5</v>
      </c>
      <c r="T5" s="11">
        <f t="shared" si="2"/>
        <v>0.33450000000000002</v>
      </c>
      <c r="U5" s="1">
        <v>0</v>
      </c>
      <c r="V5" s="5">
        <v>0.02</v>
      </c>
      <c r="X5" s="1">
        <v>4</v>
      </c>
      <c r="Y5" s="5">
        <v>0.03</v>
      </c>
      <c r="AA5" s="4">
        <v>7.3</v>
      </c>
      <c r="AB5" s="4">
        <v>0.1</v>
      </c>
      <c r="AC5" s="15">
        <f t="shared" si="3"/>
        <v>0.20000000000000018</v>
      </c>
    </row>
    <row r="6" spans="1:29">
      <c r="A6" s="1">
        <v>4</v>
      </c>
      <c r="B6" s="1">
        <v>4</v>
      </c>
      <c r="C6">
        <v>6.8</v>
      </c>
      <c r="F6" s="11">
        <f t="shared" si="0"/>
        <v>9.4660000000000011</v>
      </c>
      <c r="G6" s="1">
        <v>0</v>
      </c>
      <c r="H6" s="5">
        <v>4.21</v>
      </c>
      <c r="J6" s="1">
        <v>3</v>
      </c>
      <c r="K6" s="5">
        <v>0.61</v>
      </c>
      <c r="M6" s="4">
        <v>6.5</v>
      </c>
      <c r="N6" s="4">
        <v>0.57000000000000006</v>
      </c>
      <c r="O6" s="15">
        <f t="shared" si="1"/>
        <v>0.29999999999999982</v>
      </c>
      <c r="Q6">
        <v>6.8</v>
      </c>
      <c r="T6" s="11">
        <f t="shared" si="2"/>
        <v>0.36699999999999999</v>
      </c>
      <c r="U6" s="1">
        <v>0</v>
      </c>
      <c r="V6" s="5">
        <v>0.06</v>
      </c>
      <c r="X6" s="1">
        <v>3</v>
      </c>
      <c r="Y6" s="5">
        <v>0.06</v>
      </c>
      <c r="AA6" s="4">
        <v>6.5</v>
      </c>
      <c r="AB6" s="4">
        <v>0.04</v>
      </c>
      <c r="AC6" s="15">
        <f t="shared" si="3"/>
        <v>0.29999999999999982</v>
      </c>
    </row>
    <row r="7" spans="1:29">
      <c r="A7" s="1">
        <v>5</v>
      </c>
      <c r="B7" s="1">
        <v>5</v>
      </c>
      <c r="C7">
        <v>8.1999999999999993</v>
      </c>
      <c r="F7" s="11">
        <f t="shared" si="0"/>
        <v>11.977499999999999</v>
      </c>
      <c r="G7" s="1">
        <v>0</v>
      </c>
      <c r="H7" s="5">
        <v>1.53</v>
      </c>
      <c r="J7" s="1">
        <v>4</v>
      </c>
      <c r="K7" s="5">
        <v>1.48</v>
      </c>
      <c r="M7" s="4">
        <v>7.7</v>
      </c>
      <c r="N7" s="4">
        <v>1.37</v>
      </c>
      <c r="O7" s="15">
        <f t="shared" si="1"/>
        <v>0.49999999999999911</v>
      </c>
      <c r="Q7">
        <v>8.1999999999999993</v>
      </c>
      <c r="T7" s="11">
        <f t="shared" si="2"/>
        <v>0.85050000000000003</v>
      </c>
      <c r="U7" s="1">
        <v>0</v>
      </c>
      <c r="V7" s="5">
        <v>0.08</v>
      </c>
      <c r="X7" s="1">
        <v>4</v>
      </c>
      <c r="Y7" s="5">
        <v>0.1</v>
      </c>
      <c r="AA7" s="4">
        <v>7.7</v>
      </c>
      <c r="AB7" s="4">
        <v>0.13</v>
      </c>
      <c r="AC7" s="15">
        <f t="shared" si="3"/>
        <v>0.49999999999999911</v>
      </c>
    </row>
    <row r="8" spans="1:29">
      <c r="A8" s="1">
        <v>6</v>
      </c>
      <c r="B8" s="1">
        <v>6</v>
      </c>
      <c r="C8">
        <v>7.5</v>
      </c>
      <c r="F8" s="11">
        <f t="shared" si="0"/>
        <v>5.2120000000000006</v>
      </c>
      <c r="G8" s="1">
        <v>0</v>
      </c>
      <c r="H8" s="5">
        <v>1.1200000000000001</v>
      </c>
      <c r="J8" s="1">
        <v>4</v>
      </c>
      <c r="K8" s="5">
        <v>0.53</v>
      </c>
      <c r="M8" s="4">
        <v>7.2</v>
      </c>
      <c r="N8" s="4">
        <v>0.56000000000000005</v>
      </c>
      <c r="O8" s="15">
        <f t="shared" si="1"/>
        <v>0.29999999999999982</v>
      </c>
      <c r="Q8">
        <v>7.5</v>
      </c>
      <c r="T8" s="11">
        <f t="shared" si="2"/>
        <v>0.76200000000000001</v>
      </c>
      <c r="U8" s="1">
        <v>0</v>
      </c>
      <c r="V8" s="5">
        <v>7.0000000000000007E-2</v>
      </c>
      <c r="X8" s="1">
        <v>4</v>
      </c>
      <c r="Y8" s="5">
        <v>0.12</v>
      </c>
      <c r="AA8" s="4">
        <v>7.2</v>
      </c>
      <c r="AB8" s="4">
        <v>0.1</v>
      </c>
      <c r="AC8" s="15">
        <f t="shared" si="3"/>
        <v>0.29999999999999982</v>
      </c>
    </row>
    <row r="9" spans="1:29">
      <c r="A9" s="1">
        <v>7</v>
      </c>
      <c r="B9" s="1">
        <v>7</v>
      </c>
      <c r="C9">
        <v>7</v>
      </c>
      <c r="F9" s="11">
        <f t="shared" si="0"/>
        <v>7.7639999999999993</v>
      </c>
      <c r="G9" s="1">
        <v>0</v>
      </c>
      <c r="H9" s="5">
        <v>0.97</v>
      </c>
      <c r="J9" s="1">
        <v>4</v>
      </c>
      <c r="K9" s="5">
        <v>1.1200000000000001</v>
      </c>
      <c r="M9" s="4">
        <v>6.8</v>
      </c>
      <c r="N9" s="4">
        <v>1.26</v>
      </c>
      <c r="O9" s="15">
        <f t="shared" si="1"/>
        <v>0.20000000000000018</v>
      </c>
      <c r="Q9">
        <v>7</v>
      </c>
      <c r="T9" s="11">
        <f t="shared" si="2"/>
        <v>0.58600000000000008</v>
      </c>
      <c r="U9" s="1">
        <v>0</v>
      </c>
      <c r="V9" s="5">
        <v>0.11</v>
      </c>
      <c r="X9" s="1">
        <v>4</v>
      </c>
      <c r="Y9" s="5">
        <v>7.0000000000000007E-2</v>
      </c>
      <c r="AA9" s="4">
        <v>6.8</v>
      </c>
      <c r="AB9" s="4">
        <v>0.08</v>
      </c>
      <c r="AC9" s="15">
        <f t="shared" si="3"/>
        <v>0.20000000000000018</v>
      </c>
    </row>
    <row r="10" spans="1:29">
      <c r="A10" s="1">
        <v>8</v>
      </c>
      <c r="B10" s="1">
        <v>8</v>
      </c>
      <c r="C10">
        <v>6.8</v>
      </c>
      <c r="F10" s="11">
        <f t="shared" si="0"/>
        <v>12.182</v>
      </c>
      <c r="G10" s="1">
        <v>0</v>
      </c>
      <c r="H10" s="5">
        <v>2.9000000000000004</v>
      </c>
      <c r="J10" s="1">
        <v>4</v>
      </c>
      <c r="K10" s="5">
        <v>1.42</v>
      </c>
      <c r="M10" s="4">
        <v>6.5</v>
      </c>
      <c r="N10" s="4">
        <v>1.1400000000000001</v>
      </c>
      <c r="O10" s="15">
        <f t="shared" si="1"/>
        <v>0.29999999999999982</v>
      </c>
      <c r="Q10">
        <v>6.8</v>
      </c>
      <c r="T10" s="11">
        <f t="shared" si="2"/>
        <v>0.79500000000000004</v>
      </c>
      <c r="U10" s="1">
        <v>0</v>
      </c>
      <c r="V10" s="5">
        <v>0.19</v>
      </c>
      <c r="X10" s="1">
        <v>4</v>
      </c>
      <c r="Y10" s="5">
        <v>0.08</v>
      </c>
      <c r="AA10" s="4">
        <v>6.5</v>
      </c>
      <c r="AB10" s="4">
        <v>0.1</v>
      </c>
      <c r="AC10" s="15">
        <f t="shared" si="3"/>
        <v>0.29999999999999982</v>
      </c>
    </row>
    <row r="11" spans="1:29">
      <c r="A11" s="1">
        <v>9</v>
      </c>
      <c r="B11" s="1">
        <v>15</v>
      </c>
      <c r="C11">
        <v>7</v>
      </c>
      <c r="F11" s="11">
        <f t="shared" si="0"/>
        <v>10.802000000000001</v>
      </c>
      <c r="G11" s="1">
        <v>0</v>
      </c>
      <c r="H11" s="5">
        <v>1.4600000000000002</v>
      </c>
      <c r="J11" s="1">
        <v>4</v>
      </c>
      <c r="K11" s="5">
        <v>1.6500000000000001</v>
      </c>
      <c r="M11" s="4">
        <v>6.8</v>
      </c>
      <c r="N11" s="4">
        <v>1.4200000000000002</v>
      </c>
      <c r="O11" s="15">
        <f t="shared" si="1"/>
        <v>0.20000000000000018</v>
      </c>
      <c r="Q11">
        <v>7</v>
      </c>
      <c r="T11" s="11">
        <f t="shared" si="2"/>
        <v>0.43800000000000006</v>
      </c>
      <c r="U11" s="1">
        <v>0</v>
      </c>
      <c r="V11" s="5">
        <v>0.06</v>
      </c>
      <c r="X11" s="1">
        <v>4</v>
      </c>
      <c r="Y11" s="5">
        <v>7.0000000000000007E-2</v>
      </c>
      <c r="AA11" s="4">
        <v>6.8</v>
      </c>
      <c r="AB11" s="4">
        <v>0.05</v>
      </c>
      <c r="AC11" s="15">
        <f t="shared" si="3"/>
        <v>0.20000000000000018</v>
      </c>
    </row>
    <row r="12" spans="1:29">
      <c r="A12" s="1">
        <v>10</v>
      </c>
      <c r="B12" s="1">
        <v>14</v>
      </c>
      <c r="C12">
        <v>6.8</v>
      </c>
      <c r="F12" s="11">
        <f t="shared" si="0"/>
        <v>8.0504999999999995</v>
      </c>
      <c r="G12" s="1">
        <v>0</v>
      </c>
      <c r="H12" s="5">
        <v>0.96</v>
      </c>
      <c r="J12" s="1">
        <v>4</v>
      </c>
      <c r="K12" s="5">
        <v>1.19</v>
      </c>
      <c r="M12" s="4">
        <v>6.5</v>
      </c>
      <c r="N12" s="4">
        <v>1.46</v>
      </c>
      <c r="O12" s="15">
        <f t="shared" si="1"/>
        <v>0.29999999999999982</v>
      </c>
      <c r="Q12">
        <v>6.8</v>
      </c>
      <c r="T12" s="11">
        <f t="shared" si="2"/>
        <v>0.48099999999999993</v>
      </c>
      <c r="U12" s="1">
        <v>0</v>
      </c>
      <c r="V12" s="5">
        <v>0.05</v>
      </c>
      <c r="X12" s="1">
        <v>4</v>
      </c>
      <c r="Y12" s="5">
        <v>0.06</v>
      </c>
      <c r="AA12" s="4">
        <v>6.5</v>
      </c>
      <c r="AB12" s="4">
        <v>0.12</v>
      </c>
      <c r="AC12" s="15">
        <f t="shared" si="3"/>
        <v>0.29999999999999982</v>
      </c>
    </row>
    <row r="13" spans="1:29">
      <c r="A13" s="1">
        <v>11</v>
      </c>
      <c r="B13" s="1">
        <v>16</v>
      </c>
      <c r="C13">
        <v>7</v>
      </c>
      <c r="F13" s="11">
        <f t="shared" si="0"/>
        <v>7.6360000000000001</v>
      </c>
      <c r="G13" s="1">
        <v>0</v>
      </c>
      <c r="H13" s="5">
        <v>1.07</v>
      </c>
      <c r="J13" s="1">
        <v>4</v>
      </c>
      <c r="K13" s="5">
        <v>0.91999999999999993</v>
      </c>
      <c r="M13" s="4">
        <v>6.8</v>
      </c>
      <c r="N13" s="4">
        <v>1.48</v>
      </c>
      <c r="O13" s="15">
        <f t="shared" si="1"/>
        <v>0.20000000000000018</v>
      </c>
      <c r="Q13">
        <v>7</v>
      </c>
      <c r="T13" s="11">
        <f t="shared" si="2"/>
        <v>0.436</v>
      </c>
      <c r="U13" s="1">
        <v>0</v>
      </c>
      <c r="V13" s="5">
        <v>0.06</v>
      </c>
      <c r="X13" s="1">
        <v>4</v>
      </c>
      <c r="Y13" s="5">
        <v>0.06</v>
      </c>
      <c r="AA13" s="4">
        <v>6.8</v>
      </c>
      <c r="AB13" s="4">
        <v>7.0000000000000007E-2</v>
      </c>
      <c r="AC13" s="15">
        <f t="shared" si="3"/>
        <v>0.20000000000000018</v>
      </c>
    </row>
    <row r="14" spans="1:29">
      <c r="A14" s="1">
        <v>12</v>
      </c>
      <c r="B14" s="1">
        <v>17</v>
      </c>
      <c r="C14">
        <v>7</v>
      </c>
      <c r="F14" s="11">
        <f t="shared" si="0"/>
        <v>12.489999999999998</v>
      </c>
      <c r="G14" s="1">
        <v>0</v>
      </c>
      <c r="H14" s="5">
        <v>0.8</v>
      </c>
      <c r="J14" s="1">
        <v>4</v>
      </c>
      <c r="K14" s="5">
        <v>0.85</v>
      </c>
      <c r="M14" s="4">
        <v>6.8</v>
      </c>
      <c r="N14" s="4">
        <v>5</v>
      </c>
      <c r="O14" s="15">
        <f t="shared" si="1"/>
        <v>0.20000000000000018</v>
      </c>
      <c r="Q14">
        <v>7</v>
      </c>
      <c r="T14" s="11">
        <f t="shared" si="2"/>
        <v>0.46799999999999997</v>
      </c>
      <c r="U14" s="1">
        <v>0</v>
      </c>
      <c r="V14" s="5">
        <v>0.06</v>
      </c>
      <c r="X14" s="1">
        <v>4</v>
      </c>
      <c r="Y14" s="5">
        <v>0.06</v>
      </c>
      <c r="AA14" s="4">
        <v>6.8</v>
      </c>
      <c r="AB14" s="4">
        <v>0.09</v>
      </c>
      <c r="AC14" s="15">
        <f t="shared" si="3"/>
        <v>0.20000000000000018</v>
      </c>
    </row>
    <row r="15" spans="1:29">
      <c r="A15" s="1">
        <v>13</v>
      </c>
      <c r="B15" s="1">
        <v>11</v>
      </c>
      <c r="C15">
        <v>7</v>
      </c>
      <c r="F15" s="11">
        <f t="shared" si="0"/>
        <v>13.565999999999999</v>
      </c>
      <c r="G15" s="1">
        <v>0</v>
      </c>
      <c r="H15" s="5">
        <v>0.97</v>
      </c>
      <c r="J15" s="1">
        <v>4</v>
      </c>
      <c r="K15" s="5">
        <v>2.6100000000000003</v>
      </c>
      <c r="M15" s="4">
        <v>6.8</v>
      </c>
      <c r="N15" s="4">
        <v>1.72</v>
      </c>
      <c r="O15" s="15">
        <f t="shared" si="1"/>
        <v>0.20000000000000018</v>
      </c>
      <c r="Q15">
        <v>7</v>
      </c>
      <c r="T15" s="11">
        <f t="shared" si="2"/>
        <v>0.70599999999999996</v>
      </c>
      <c r="U15" s="1">
        <v>0</v>
      </c>
      <c r="V15" s="5">
        <v>0.06</v>
      </c>
      <c r="X15" s="1">
        <v>4</v>
      </c>
      <c r="Y15" s="5">
        <v>0.13</v>
      </c>
      <c r="AA15" s="4">
        <v>6.8</v>
      </c>
      <c r="AB15" s="4">
        <v>0.09</v>
      </c>
      <c r="AC15" s="15">
        <f t="shared" si="3"/>
        <v>0.20000000000000018</v>
      </c>
    </row>
    <row r="16" spans="1:29">
      <c r="A16" s="1">
        <v>14</v>
      </c>
      <c r="B16" s="1">
        <v>13</v>
      </c>
      <c r="C16">
        <v>7.8</v>
      </c>
      <c r="F16" s="11">
        <f t="shared" si="0"/>
        <v>11.948</v>
      </c>
      <c r="G16" s="1">
        <v>0</v>
      </c>
      <c r="H16" s="5">
        <v>0.96</v>
      </c>
      <c r="J16" s="1">
        <v>4</v>
      </c>
      <c r="K16" s="5">
        <v>0.80999999999999994</v>
      </c>
      <c r="M16" s="4">
        <v>7.5</v>
      </c>
      <c r="N16" s="4">
        <v>3.41</v>
      </c>
      <c r="O16" s="15">
        <f t="shared" si="1"/>
        <v>0.29999999999999982</v>
      </c>
      <c r="Q16">
        <v>7.8</v>
      </c>
      <c r="T16" s="11">
        <f t="shared" si="2"/>
        <v>0.64850000000000008</v>
      </c>
      <c r="U16" s="1">
        <v>0</v>
      </c>
      <c r="V16" s="5">
        <v>7.0000000000000007E-2</v>
      </c>
      <c r="X16" s="1">
        <v>4</v>
      </c>
      <c r="Y16" s="5">
        <v>7.0000000000000007E-2</v>
      </c>
      <c r="AA16" s="4">
        <v>7.5</v>
      </c>
      <c r="AB16" s="4">
        <v>0.12</v>
      </c>
      <c r="AC16" s="15">
        <f t="shared" si="3"/>
        <v>0.29999999999999982</v>
      </c>
    </row>
    <row r="17" spans="1:29">
      <c r="A17" s="1">
        <v>15</v>
      </c>
      <c r="B17" s="1">
        <v>18</v>
      </c>
      <c r="C17">
        <v>7</v>
      </c>
      <c r="F17" s="11">
        <f t="shared" si="0"/>
        <v>14.292000000000002</v>
      </c>
      <c r="G17" s="1">
        <v>0</v>
      </c>
      <c r="H17" s="5">
        <v>1.07</v>
      </c>
      <c r="J17" s="1">
        <v>4</v>
      </c>
      <c r="K17" s="5">
        <v>2.04</v>
      </c>
      <c r="M17" s="4">
        <v>6.8</v>
      </c>
      <c r="N17" s="4">
        <v>3.2600000000000002</v>
      </c>
      <c r="O17" s="15">
        <f t="shared" si="1"/>
        <v>0.20000000000000018</v>
      </c>
      <c r="Q17">
        <v>7</v>
      </c>
      <c r="T17" s="11">
        <f t="shared" si="2"/>
        <v>0.74199999999999999</v>
      </c>
      <c r="U17" s="1">
        <v>0</v>
      </c>
      <c r="V17" s="5">
        <v>7.0000000000000007E-2</v>
      </c>
      <c r="X17" s="1">
        <v>4</v>
      </c>
      <c r="Y17" s="5">
        <v>0.13</v>
      </c>
      <c r="AA17" s="4">
        <v>6.8</v>
      </c>
      <c r="AB17" s="4">
        <v>0.1</v>
      </c>
      <c r="AC17" s="15">
        <f t="shared" si="3"/>
        <v>0.20000000000000018</v>
      </c>
    </row>
    <row r="18" spans="1:29">
      <c r="A18" s="1">
        <v>16</v>
      </c>
      <c r="B18" s="1">
        <v>10</v>
      </c>
      <c r="C18">
        <v>6.5</v>
      </c>
      <c r="F18" s="11">
        <f t="shared" si="0"/>
        <v>16.087</v>
      </c>
      <c r="G18" s="1">
        <v>0</v>
      </c>
      <c r="H18" s="5">
        <v>1.66</v>
      </c>
      <c r="J18" s="1">
        <v>4</v>
      </c>
      <c r="K18" s="5">
        <v>2.33</v>
      </c>
      <c r="M18" s="4">
        <v>6.2</v>
      </c>
      <c r="N18" s="4">
        <v>3.96</v>
      </c>
      <c r="O18" s="15">
        <f t="shared" si="1"/>
        <v>0.29999999999999982</v>
      </c>
      <c r="Q18">
        <v>6.5</v>
      </c>
      <c r="T18" s="11">
        <f t="shared" si="2"/>
        <v>1.097</v>
      </c>
      <c r="U18" s="1">
        <v>0</v>
      </c>
      <c r="V18" s="5">
        <v>0.09</v>
      </c>
      <c r="X18" s="1">
        <v>4</v>
      </c>
      <c r="Y18" s="5">
        <v>0.21</v>
      </c>
      <c r="AA18" s="4">
        <v>6.2</v>
      </c>
      <c r="AB18" s="4">
        <v>0.19</v>
      </c>
      <c r="AC18" s="15">
        <f t="shared" si="3"/>
        <v>0.29999999999999982</v>
      </c>
    </row>
    <row r="19" spans="1:29">
      <c r="A19" s="6">
        <v>17</v>
      </c>
      <c r="B19" s="6" t="s">
        <v>2</v>
      </c>
      <c r="C19" s="7">
        <v>3.6</v>
      </c>
      <c r="F19" s="11">
        <f t="shared" si="0"/>
        <v>14.409000000000001</v>
      </c>
      <c r="G19" s="6"/>
      <c r="H19" s="9">
        <v>5.34</v>
      </c>
      <c r="J19" s="6">
        <v>2</v>
      </c>
      <c r="K19" s="9">
        <v>3</v>
      </c>
      <c r="M19" s="8">
        <v>3.4</v>
      </c>
      <c r="N19" s="8">
        <v>4.41</v>
      </c>
      <c r="O19" s="15">
        <f t="shared" si="1"/>
        <v>0.20000000000000018</v>
      </c>
      <c r="Q19" s="7">
        <v>3.6</v>
      </c>
      <c r="T19" s="11">
        <f t="shared" si="2"/>
        <v>0.81800000000000006</v>
      </c>
      <c r="U19" s="6"/>
      <c r="V19" s="9">
        <v>0.28999999999999998</v>
      </c>
      <c r="X19" s="6">
        <v>2</v>
      </c>
      <c r="Y19" s="9">
        <v>0.21</v>
      </c>
      <c r="AA19" s="8">
        <v>3.4</v>
      </c>
      <c r="AB19" s="8">
        <v>0.19</v>
      </c>
      <c r="AC19" s="15">
        <f t="shared" si="3"/>
        <v>0.20000000000000018</v>
      </c>
    </row>
    <row r="20" spans="1:29">
      <c r="A20" s="6">
        <v>18</v>
      </c>
      <c r="B20" s="6" t="s">
        <v>3</v>
      </c>
      <c r="C20" s="7">
        <v>4.5</v>
      </c>
      <c r="F20" s="11">
        <f t="shared" si="0"/>
        <v>5.9049999999999994</v>
      </c>
      <c r="G20" s="6"/>
      <c r="H20" s="9">
        <v>1.0699999999999998</v>
      </c>
      <c r="J20" s="6">
        <v>2</v>
      </c>
      <c r="K20" s="9">
        <v>1.33</v>
      </c>
      <c r="M20" s="8">
        <v>4</v>
      </c>
      <c r="N20" s="8">
        <v>1.45</v>
      </c>
      <c r="O20" s="15">
        <f t="shared" si="1"/>
        <v>0.5</v>
      </c>
      <c r="Q20" s="7">
        <v>4.5</v>
      </c>
      <c r="T20" s="11">
        <f t="shared" si="2"/>
        <v>0.41</v>
      </c>
      <c r="U20" s="6"/>
      <c r="V20" s="9">
        <v>0.09</v>
      </c>
      <c r="X20" s="6">
        <v>2</v>
      </c>
      <c r="Y20" s="9">
        <v>0.1</v>
      </c>
      <c r="AA20" s="8">
        <v>4</v>
      </c>
      <c r="AB20" s="8">
        <v>0.08</v>
      </c>
      <c r="AC20" s="15">
        <f t="shared" si="3"/>
        <v>0.5</v>
      </c>
    </row>
    <row r="21" spans="1:29">
      <c r="A21" s="1"/>
      <c r="B21" s="1"/>
      <c r="G21" s="1"/>
      <c r="H21" s="3"/>
      <c r="J21" s="1"/>
      <c r="K21" s="3"/>
      <c r="M21" s="1"/>
      <c r="N21" s="3"/>
      <c r="U21" s="1"/>
      <c r="V21" s="3"/>
      <c r="X21" s="1"/>
      <c r="Y21" s="3"/>
      <c r="AA21" s="1"/>
      <c r="AB21" s="3"/>
    </row>
    <row r="22" spans="1:29">
      <c r="A22" s="1"/>
      <c r="B22" s="1"/>
      <c r="G22" s="1"/>
      <c r="H22" s="3"/>
      <c r="J22" s="1"/>
      <c r="K22" s="3"/>
      <c r="M22" s="1"/>
      <c r="N22" s="3"/>
      <c r="U22" s="1"/>
      <c r="V22" s="3"/>
      <c r="X22" s="1"/>
      <c r="Y22" s="3"/>
      <c r="AA22" s="1"/>
      <c r="AB22" s="3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BB2BC-9B64-7846-A2C4-9EF5054470FA}">
  <dimension ref="A1"/>
  <sheetViews>
    <sheetView workbookViewId="0"/>
  </sheetViews>
  <sheetFormatPr defaultColWidth="11" defaultRowHeight="15.7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5A95-6617-E846-AC59-02BD23D6F525}">
  <dimension ref="A2:K35"/>
  <sheetViews>
    <sheetView workbookViewId="0">
      <pane ySplit="2835" activePane="bottomLeft"/>
      <selection pane="bottomLeft" activeCell="M23" sqref="M23"/>
    </sheetView>
  </sheetViews>
  <sheetFormatPr defaultColWidth="11" defaultRowHeight="15.75"/>
  <cols>
    <col min="11" max="11" width="11.125" bestFit="1" customWidth="1"/>
  </cols>
  <sheetData>
    <row r="2" spans="1:11">
      <c r="B2" s="18" t="s">
        <v>18</v>
      </c>
      <c r="C2" s="18" t="s">
        <v>1</v>
      </c>
      <c r="D2" s="18" t="s">
        <v>4</v>
      </c>
      <c r="E2" s="18" t="s">
        <v>5</v>
      </c>
      <c r="F2" s="18" t="s">
        <v>6</v>
      </c>
      <c r="G2" s="18" t="s">
        <v>7</v>
      </c>
      <c r="H2" s="24" t="s">
        <v>37</v>
      </c>
      <c r="I2" s="24" t="s">
        <v>41</v>
      </c>
      <c r="K2" s="18" t="s">
        <v>31</v>
      </c>
    </row>
    <row r="3" spans="1:11">
      <c r="A3" t="s">
        <v>28</v>
      </c>
      <c r="B3" s="18">
        <v>1</v>
      </c>
      <c r="C3" s="18">
        <v>1</v>
      </c>
      <c r="D3" s="17">
        <v>5.8</v>
      </c>
      <c r="E3" s="17">
        <f>LN(100)/F3</f>
        <v>4.2021810256301588</v>
      </c>
      <c r="F3" s="22">
        <v>1.0959000000000001</v>
      </c>
      <c r="G3" s="17">
        <v>63.194999999999993</v>
      </c>
      <c r="H3" s="26">
        <v>9.9939999999999998</v>
      </c>
      <c r="I3" s="25">
        <v>0.39949999999999997</v>
      </c>
      <c r="J3" s="32">
        <f>H3/I3</f>
        <v>25.016270337922403</v>
      </c>
      <c r="K3" s="17">
        <v>9.9499999999999993</v>
      </c>
    </row>
    <row r="4" spans="1:11">
      <c r="B4" s="18">
        <v>2</v>
      </c>
      <c r="C4" s="18">
        <v>2</v>
      </c>
      <c r="D4" s="17">
        <v>5.6</v>
      </c>
      <c r="E4" s="17">
        <f t="shared" ref="E4:E20" si="0">LN(100)/F4</f>
        <v>5.0863377357942259</v>
      </c>
      <c r="F4" s="22">
        <v>0.90539999999999998</v>
      </c>
      <c r="G4" s="17">
        <v>56.277999999999999</v>
      </c>
      <c r="H4" s="26">
        <v>4.4650000000000007</v>
      </c>
      <c r="I4" s="25">
        <v>0.32</v>
      </c>
      <c r="J4" s="32">
        <f t="shared" ref="J4:J18" si="1">H4/I4</f>
        <v>13.953125000000002</v>
      </c>
      <c r="K4" s="17">
        <v>7.46</v>
      </c>
    </row>
    <row r="5" spans="1:11">
      <c r="B5" s="18">
        <v>3</v>
      </c>
      <c r="C5" s="18">
        <v>3</v>
      </c>
      <c r="D5" s="17">
        <v>7.5</v>
      </c>
      <c r="E5" s="17">
        <f t="shared" si="0"/>
        <v>4.4849729119478887</v>
      </c>
      <c r="F5" s="22">
        <v>1.0267999999999999</v>
      </c>
      <c r="G5" s="17">
        <v>90.590500000000006</v>
      </c>
      <c r="H5" s="26">
        <v>5.6804999999999994</v>
      </c>
      <c r="I5" s="25">
        <v>0.33450000000000002</v>
      </c>
      <c r="J5" s="32">
        <f t="shared" si="1"/>
        <v>16.982062780269057</v>
      </c>
      <c r="K5" s="17">
        <v>7.99</v>
      </c>
    </row>
    <row r="6" spans="1:11">
      <c r="B6" s="18">
        <v>4</v>
      </c>
      <c r="C6" s="18">
        <v>4</v>
      </c>
      <c r="D6" s="17">
        <v>6.8</v>
      </c>
      <c r="E6" s="17">
        <f t="shared" si="0"/>
        <v>4.3597180592521934</v>
      </c>
      <c r="F6" s="22">
        <v>1.0563</v>
      </c>
      <c r="G6" s="17">
        <v>93.728999999999999</v>
      </c>
      <c r="H6" s="26">
        <v>9.4660000000000011</v>
      </c>
      <c r="I6" s="25">
        <v>0.36699999999999999</v>
      </c>
      <c r="J6" s="32">
        <f t="shared" si="1"/>
        <v>25.792915531335154</v>
      </c>
      <c r="K6" s="17">
        <v>11.08</v>
      </c>
    </row>
    <row r="7" spans="1:11">
      <c r="B7" s="18">
        <v>5</v>
      </c>
      <c r="C7" s="18">
        <v>5</v>
      </c>
      <c r="D7" s="17">
        <v>8.1999999999999993</v>
      </c>
      <c r="E7" s="17">
        <f t="shared" si="0"/>
        <v>3.0576788964797106</v>
      </c>
      <c r="F7" s="22">
        <v>1.5061</v>
      </c>
      <c r="G7" s="17">
        <v>162.852</v>
      </c>
      <c r="H7" s="26">
        <v>11.977499999999999</v>
      </c>
      <c r="I7" s="25">
        <v>0.85050000000000003</v>
      </c>
      <c r="J7" s="32">
        <f t="shared" si="1"/>
        <v>14.082892416225748</v>
      </c>
      <c r="K7" s="17">
        <v>20.63</v>
      </c>
    </row>
    <row r="8" spans="1:11">
      <c r="B8" s="18">
        <v>6</v>
      </c>
      <c r="C8" s="18">
        <v>6</v>
      </c>
      <c r="D8" s="17">
        <v>7.5</v>
      </c>
      <c r="E8" s="17">
        <f t="shared" si="0"/>
        <v>3.414018968039211</v>
      </c>
      <c r="F8" s="22">
        <v>1.3489</v>
      </c>
      <c r="G8" s="17">
        <v>114.28100000000001</v>
      </c>
      <c r="H8" s="26">
        <v>5.2120000000000006</v>
      </c>
      <c r="I8" s="25">
        <v>0.76200000000000001</v>
      </c>
      <c r="J8" s="32">
        <f t="shared" si="1"/>
        <v>6.8398950131233605</v>
      </c>
      <c r="K8" s="17">
        <v>14.66</v>
      </c>
    </row>
    <row r="9" spans="1:11">
      <c r="B9" s="18">
        <v>7</v>
      </c>
      <c r="C9" s="18">
        <v>7</v>
      </c>
      <c r="D9" s="17">
        <v>7</v>
      </c>
      <c r="E9" s="17">
        <f t="shared" si="0"/>
        <v>4.1626775612294056</v>
      </c>
      <c r="F9" s="22">
        <v>1.1063000000000001</v>
      </c>
      <c r="G9" s="17">
        <v>42.856000000000002</v>
      </c>
      <c r="H9" s="26">
        <v>7.7639999999999993</v>
      </c>
      <c r="I9" s="25">
        <v>0.58600000000000008</v>
      </c>
      <c r="J9" s="32">
        <f t="shared" si="1"/>
        <v>13.249146757679178</v>
      </c>
      <c r="K9" s="17">
        <v>4.9400000000000004</v>
      </c>
    </row>
    <row r="10" spans="1:11">
      <c r="A10" t="s">
        <v>29</v>
      </c>
      <c r="B10" s="18">
        <v>8</v>
      </c>
      <c r="C10" s="18">
        <v>8</v>
      </c>
      <c r="D10" s="17">
        <v>6.8</v>
      </c>
      <c r="E10" s="17">
        <f t="shared" si="0"/>
        <v>4.4924106779710193</v>
      </c>
      <c r="F10" s="22">
        <v>1.0250999999999999</v>
      </c>
      <c r="G10" s="17">
        <v>44.44</v>
      </c>
      <c r="H10" s="26">
        <v>12.182</v>
      </c>
      <c r="I10" s="25">
        <v>0.79500000000000004</v>
      </c>
      <c r="J10" s="32">
        <f t="shared" si="1"/>
        <v>15.323270440251573</v>
      </c>
      <c r="K10" s="17">
        <v>8.0299999999999994</v>
      </c>
    </row>
    <row r="11" spans="1:11">
      <c r="B11" s="18">
        <v>9</v>
      </c>
      <c r="C11" s="18">
        <v>15</v>
      </c>
      <c r="D11" s="17">
        <v>7</v>
      </c>
      <c r="E11" s="17">
        <f t="shared" si="0"/>
        <v>4.6582745154643854</v>
      </c>
      <c r="F11" s="22">
        <v>0.98860000000000003</v>
      </c>
      <c r="G11" s="17">
        <v>72.305999999999983</v>
      </c>
      <c r="H11" s="26">
        <v>10.802000000000001</v>
      </c>
      <c r="I11" s="25">
        <v>0.43800000000000006</v>
      </c>
      <c r="J11" s="32">
        <f t="shared" si="1"/>
        <v>24.662100456621005</v>
      </c>
      <c r="K11" s="17">
        <v>10.75</v>
      </c>
    </row>
    <row r="12" spans="1:11">
      <c r="B12" s="18">
        <v>10</v>
      </c>
      <c r="C12" s="18">
        <v>14</v>
      </c>
      <c r="D12" s="17">
        <v>6.8</v>
      </c>
      <c r="E12" s="17">
        <f t="shared" si="0"/>
        <v>4.2644413241856576</v>
      </c>
      <c r="F12" s="22">
        <v>1.0799000000000001</v>
      </c>
      <c r="G12" s="17">
        <v>62.79</v>
      </c>
      <c r="H12" s="26">
        <v>8.0504999999999995</v>
      </c>
      <c r="I12" s="25">
        <v>0.48099999999999993</v>
      </c>
      <c r="J12" s="32">
        <f t="shared" si="1"/>
        <v>16.737006237006238</v>
      </c>
      <c r="K12" s="17">
        <v>7.44</v>
      </c>
    </row>
    <row r="13" spans="1:11">
      <c r="B13" s="18">
        <v>11</v>
      </c>
      <c r="C13" s="18">
        <v>16</v>
      </c>
      <c r="D13" s="17">
        <v>7</v>
      </c>
      <c r="E13" s="17">
        <f t="shared" si="0"/>
        <v>4.4306043736656644</v>
      </c>
      <c r="F13" s="22">
        <v>1.0394000000000001</v>
      </c>
      <c r="G13" s="17">
        <v>42.412000000000006</v>
      </c>
      <c r="H13" s="26">
        <v>7.6360000000000001</v>
      </c>
      <c r="I13" s="25">
        <v>0.436</v>
      </c>
      <c r="J13" s="32">
        <f t="shared" si="1"/>
        <v>17.513761467889907</v>
      </c>
      <c r="K13" s="17">
        <v>4.4000000000000004</v>
      </c>
    </row>
    <row r="14" spans="1:11">
      <c r="B14" s="18">
        <v>12</v>
      </c>
      <c r="C14" s="18">
        <v>17</v>
      </c>
      <c r="D14" s="17">
        <v>7</v>
      </c>
      <c r="E14" s="17">
        <f t="shared" si="0"/>
        <v>4.6762491734241385</v>
      </c>
      <c r="F14" s="22">
        <v>0.98480000000000001</v>
      </c>
      <c r="G14" s="17">
        <v>37.423999999999992</v>
      </c>
      <c r="H14" s="26">
        <v>12.489999999999998</v>
      </c>
      <c r="I14" s="25">
        <v>0.46799999999999997</v>
      </c>
      <c r="J14" s="32">
        <f t="shared" si="1"/>
        <v>26.688034188034187</v>
      </c>
      <c r="K14" s="17">
        <v>2.87</v>
      </c>
    </row>
    <row r="15" spans="1:11">
      <c r="B15" s="18">
        <v>13</v>
      </c>
      <c r="C15" s="18">
        <v>11</v>
      </c>
      <c r="D15" s="17">
        <v>7</v>
      </c>
      <c r="E15" s="17">
        <f t="shared" si="0"/>
        <v>5.30488444417474</v>
      </c>
      <c r="F15" s="22">
        <v>0.86809999999999998</v>
      </c>
      <c r="G15" s="17">
        <v>50.411999999999999</v>
      </c>
      <c r="H15" s="26">
        <v>13.565999999999999</v>
      </c>
      <c r="I15" s="25">
        <v>0.70599999999999996</v>
      </c>
      <c r="J15" s="32">
        <f t="shared" si="1"/>
        <v>19.215297450424927</v>
      </c>
      <c r="K15" s="17">
        <v>6.41</v>
      </c>
    </row>
    <row r="16" spans="1:11">
      <c r="B16" s="18">
        <v>14</v>
      </c>
      <c r="C16" s="18">
        <v>13</v>
      </c>
      <c r="D16" s="17">
        <v>7.8</v>
      </c>
      <c r="E16" s="17">
        <f t="shared" si="0"/>
        <v>4.5613809290690286</v>
      </c>
      <c r="F16" s="22">
        <v>1.0096000000000001</v>
      </c>
      <c r="G16" s="17">
        <v>41.344999999999999</v>
      </c>
      <c r="H16" s="26">
        <v>11.948</v>
      </c>
      <c r="I16" s="25">
        <v>0.64850000000000008</v>
      </c>
      <c r="J16" s="32">
        <f t="shared" si="1"/>
        <v>18.424055512721665</v>
      </c>
      <c r="K16" s="17">
        <v>5.05</v>
      </c>
    </row>
    <row r="17" spans="1:11">
      <c r="B17" s="18">
        <v>15</v>
      </c>
      <c r="C17" s="18">
        <v>18</v>
      </c>
      <c r="D17" s="17">
        <v>7</v>
      </c>
      <c r="E17" s="17">
        <f t="shared" si="0"/>
        <v>4.4246446829247619</v>
      </c>
      <c r="F17" s="22">
        <v>1.0407999999999999</v>
      </c>
      <c r="G17" s="17">
        <v>64.665999999999997</v>
      </c>
      <c r="H17" s="26">
        <v>14.292000000000002</v>
      </c>
      <c r="I17" s="25">
        <v>0.74199999999999999</v>
      </c>
      <c r="J17" s="32">
        <f t="shared" si="1"/>
        <v>19.261455525606472</v>
      </c>
      <c r="K17" s="17">
        <v>10.51</v>
      </c>
    </row>
    <row r="18" spans="1:11">
      <c r="B18" s="18">
        <v>16</v>
      </c>
      <c r="C18" s="18">
        <v>10</v>
      </c>
      <c r="D18" s="17">
        <v>6.5</v>
      </c>
      <c r="E18" s="17">
        <f t="shared" si="0"/>
        <v>3.5342825679110454</v>
      </c>
      <c r="F18" s="22">
        <v>1.3029999999999999</v>
      </c>
      <c r="G18" s="17">
        <v>117.714</v>
      </c>
      <c r="H18" s="26">
        <v>16.087</v>
      </c>
      <c r="I18" s="25">
        <v>1.097</v>
      </c>
      <c r="J18" s="32">
        <f t="shared" si="1"/>
        <v>14.664539653600729</v>
      </c>
      <c r="K18" s="17">
        <v>16.86</v>
      </c>
    </row>
    <row r="19" spans="1:11">
      <c r="B19" s="21">
        <v>17</v>
      </c>
      <c r="C19" s="21" t="s">
        <v>2</v>
      </c>
      <c r="D19" s="20">
        <v>3.6</v>
      </c>
      <c r="E19" s="20">
        <f t="shared" si="0"/>
        <v>2.0579926647844182</v>
      </c>
      <c r="F19" s="23">
        <v>2.2376999999999998</v>
      </c>
      <c r="G19" s="20">
        <v>44.406999999999996</v>
      </c>
      <c r="H19" s="28">
        <v>14.409000000000001</v>
      </c>
      <c r="I19" s="29">
        <v>0.81800000000000006</v>
      </c>
      <c r="J19" s="11">
        <f>H19/I19</f>
        <v>17.614914425427873</v>
      </c>
      <c r="K19" s="20">
        <v>12.83</v>
      </c>
    </row>
    <row r="20" spans="1:11">
      <c r="B20" s="21">
        <v>18</v>
      </c>
      <c r="C20" s="21" t="s">
        <v>3</v>
      </c>
      <c r="D20" s="20">
        <v>4.5</v>
      </c>
      <c r="E20" s="20">
        <f t="shared" si="0"/>
        <v>5.5671786581093947</v>
      </c>
      <c r="F20" s="23">
        <v>0.82720000000000005</v>
      </c>
      <c r="G20" s="20">
        <v>70.945000000000007</v>
      </c>
      <c r="H20" s="28">
        <v>5.9049999999999994</v>
      </c>
      <c r="I20" s="29">
        <v>0.41</v>
      </c>
      <c r="J20" s="11">
        <f t="shared" ref="J20" si="2">H20/I20</f>
        <v>14.402439024390244</v>
      </c>
      <c r="K20" s="20">
        <v>10.28</v>
      </c>
    </row>
    <row r="21" spans="1:11">
      <c r="B21" s="18"/>
      <c r="C21" s="18"/>
      <c r="D21" s="18"/>
      <c r="E21" s="18"/>
      <c r="F21" s="18"/>
      <c r="G21" s="17"/>
      <c r="H21" s="26"/>
      <c r="I21" s="25"/>
      <c r="K21" s="17"/>
    </row>
    <row r="22" spans="1:11">
      <c r="A22" t="s">
        <v>30</v>
      </c>
      <c r="B22" s="18" t="s">
        <v>24</v>
      </c>
      <c r="C22" s="18"/>
      <c r="D22" s="17">
        <f>AVERAGE(D3:D18)</f>
        <v>6.9562499999999998</v>
      </c>
      <c r="E22" s="17">
        <f t="shared" ref="E22:H22" si="3">AVERAGE(E3:E18)</f>
        <v>4.3196723654477029</v>
      </c>
      <c r="F22" s="22">
        <f t="shared" si="3"/>
        <v>1.0865625000000001</v>
      </c>
      <c r="G22" s="17">
        <f t="shared" si="3"/>
        <v>72.330656250000004</v>
      </c>
      <c r="H22" s="17">
        <f t="shared" si="3"/>
        <v>10.100781249999999</v>
      </c>
      <c r="I22" s="22">
        <f>AVERAGE(I3:I18)</f>
        <v>0.58943749999999995</v>
      </c>
      <c r="J22" s="22">
        <f>AVERAGE(J3:J18)</f>
        <v>18.025364298044476</v>
      </c>
      <c r="K22" s="17">
        <f t="shared" ref="K22" si="4">AVERAGE(K3:K18)</f>
        <v>9.3143749999999983</v>
      </c>
    </row>
    <row r="23" spans="1:11">
      <c r="B23" s="18" t="s">
        <v>25</v>
      </c>
      <c r="C23" s="18"/>
      <c r="D23" s="17">
        <f>STDEV(D3:D18)</f>
        <v>0.64906984729431594</v>
      </c>
      <c r="E23" s="17">
        <f t="shared" ref="E23:I23" si="5">STDEV(E3:E18)</f>
        <v>0.57803727815565475</v>
      </c>
      <c r="F23" s="22">
        <f t="shared" si="5"/>
        <v>0.16557047593094595</v>
      </c>
      <c r="G23" s="17">
        <f t="shared" si="5"/>
        <v>35.115624899617323</v>
      </c>
      <c r="H23" s="17">
        <f t="shared" si="5"/>
        <v>3.408122660002868</v>
      </c>
      <c r="I23" s="22">
        <f t="shared" si="5"/>
        <v>0.22125338980454085</v>
      </c>
      <c r="J23" s="22">
        <f t="shared" ref="J23" si="6">STDEV(J3:J18)</f>
        <v>5.3731324387542321</v>
      </c>
      <c r="K23" s="17">
        <f t="shared" ref="K23" si="7">STDEV(K3:K18)</f>
        <v>4.7774441824752572</v>
      </c>
    </row>
    <row r="24" spans="1:11">
      <c r="B24" s="18" t="s">
        <v>26</v>
      </c>
      <c r="C24" s="18"/>
      <c r="D24" s="17">
        <f>MIN(D3:D18)</f>
        <v>5.6</v>
      </c>
      <c r="E24" s="17">
        <f t="shared" ref="E24:I24" si="8">MIN(E3:E18)</f>
        <v>3.0576788964797106</v>
      </c>
      <c r="F24" s="22">
        <f t="shared" si="8"/>
        <v>0.86809999999999998</v>
      </c>
      <c r="G24" s="17">
        <f t="shared" si="8"/>
        <v>37.423999999999992</v>
      </c>
      <c r="H24" s="17">
        <f t="shared" si="8"/>
        <v>4.4650000000000007</v>
      </c>
      <c r="I24" s="22">
        <f t="shared" si="8"/>
        <v>0.32</v>
      </c>
      <c r="J24" s="33">
        <f t="shared" ref="J24" si="9">MIN(J3:J18)</f>
        <v>6.8398950131233605</v>
      </c>
      <c r="K24" s="17">
        <f t="shared" ref="K24" si="10">MIN(K3:K18)</f>
        <v>2.87</v>
      </c>
    </row>
    <row r="25" spans="1:11">
      <c r="B25" s="18" t="s">
        <v>27</v>
      </c>
      <c r="C25" s="18"/>
      <c r="D25" s="17">
        <f>MAX(D3:D18)</f>
        <v>8.1999999999999993</v>
      </c>
      <c r="E25" s="17">
        <f t="shared" ref="E25:I25" si="11">MAX(E3:E18)</f>
        <v>5.30488444417474</v>
      </c>
      <c r="F25" s="22">
        <f t="shared" si="11"/>
        <v>1.5061</v>
      </c>
      <c r="G25" s="17">
        <f t="shared" si="11"/>
        <v>162.852</v>
      </c>
      <c r="H25" s="17">
        <f t="shared" si="11"/>
        <v>16.087</v>
      </c>
      <c r="I25" s="22">
        <f t="shared" si="11"/>
        <v>1.097</v>
      </c>
      <c r="J25" s="33">
        <f t="shared" ref="J25" si="12">MAX(J3:J18)</f>
        <v>26.688034188034187</v>
      </c>
      <c r="K25" s="17">
        <f t="shared" ref="K25" si="13">MAX(K3:K18)</f>
        <v>20.63</v>
      </c>
    </row>
    <row r="26" spans="1:11">
      <c r="F26" s="10"/>
      <c r="I26" s="10"/>
      <c r="K26" s="26"/>
    </row>
    <row r="27" spans="1:11">
      <c r="A27" t="s">
        <v>28</v>
      </c>
      <c r="B27" s="18" t="s">
        <v>24</v>
      </c>
      <c r="C27" s="18"/>
      <c r="D27" s="17">
        <f>AVERAGE(D3:D9)</f>
        <v>6.9142857142857137</v>
      </c>
      <c r="E27" s="17">
        <f t="shared" ref="E27:I27" si="14">AVERAGE(E3:E9)</f>
        <v>4.1096550226246844</v>
      </c>
      <c r="F27" s="22">
        <f>AVERAGE(F3:F9)</f>
        <v>1.1493857142857142</v>
      </c>
      <c r="G27" s="17">
        <f t="shared" si="14"/>
        <v>89.111642857142868</v>
      </c>
      <c r="H27" s="17">
        <f t="shared" si="14"/>
        <v>7.794142857142857</v>
      </c>
      <c r="I27" s="22">
        <f t="shared" si="14"/>
        <v>0.51707142857142863</v>
      </c>
      <c r="K27" s="17">
        <f t="shared" ref="K27" si="15">AVERAGE(K3:K9)</f>
        <v>10.958571428571428</v>
      </c>
    </row>
    <row r="28" spans="1:11">
      <c r="B28" s="18" t="s">
        <v>25</v>
      </c>
      <c r="C28" s="18"/>
      <c r="D28" s="17">
        <f>STDEV(D3:D9)</f>
        <v>0.94238805069633946</v>
      </c>
      <c r="E28" s="17">
        <f t="shared" ref="E28:I28" si="16">STDEV(E3:E9)</f>
        <v>0.6781396001547314</v>
      </c>
      <c r="F28" s="22">
        <f t="shared" si="16"/>
        <v>0.20615098373579971</v>
      </c>
      <c r="G28" s="17">
        <f t="shared" si="16"/>
        <v>40.792051497722639</v>
      </c>
      <c r="H28" s="17">
        <f t="shared" si="16"/>
        <v>2.80932979424936</v>
      </c>
      <c r="I28" s="22">
        <f t="shared" si="16"/>
        <v>0.21772678379324931</v>
      </c>
      <c r="K28" s="17">
        <f t="shared" ref="K28" si="17">STDEV(K3:K9)</f>
        <v>5.2526927334826041</v>
      </c>
    </row>
    <row r="29" spans="1:11">
      <c r="B29" s="18" t="s">
        <v>26</v>
      </c>
      <c r="C29" s="18"/>
      <c r="D29" s="17">
        <f>MIN(D3:D9)</f>
        <v>5.6</v>
      </c>
      <c r="E29" s="17">
        <f t="shared" ref="E29:I29" si="18">MIN(E3:E9)</f>
        <v>3.0576788964797106</v>
      </c>
      <c r="F29" s="22">
        <f t="shared" si="18"/>
        <v>0.90539999999999998</v>
      </c>
      <c r="G29" s="17">
        <f t="shared" si="18"/>
        <v>42.856000000000002</v>
      </c>
      <c r="H29" s="17">
        <f t="shared" si="18"/>
        <v>4.4650000000000007</v>
      </c>
      <c r="I29" s="22">
        <f t="shared" si="18"/>
        <v>0.32</v>
      </c>
      <c r="K29" s="17">
        <f t="shared" ref="K29" si="19">MIN(K3:K9)</f>
        <v>4.9400000000000004</v>
      </c>
    </row>
    <row r="30" spans="1:11">
      <c r="B30" s="18" t="s">
        <v>27</v>
      </c>
      <c r="C30" s="18"/>
      <c r="D30" s="17">
        <f>MAX(D3:D9)</f>
        <v>8.1999999999999993</v>
      </c>
      <c r="E30" s="17">
        <f t="shared" ref="E30:I30" si="20">MAX(E3:E9)</f>
        <v>5.0863377357942259</v>
      </c>
      <c r="F30" s="22">
        <f t="shared" si="20"/>
        <v>1.5061</v>
      </c>
      <c r="G30" s="17">
        <f t="shared" si="20"/>
        <v>162.852</v>
      </c>
      <c r="H30" s="17">
        <f t="shared" si="20"/>
        <v>11.977499999999999</v>
      </c>
      <c r="I30" s="22">
        <f t="shared" si="20"/>
        <v>0.85050000000000003</v>
      </c>
      <c r="K30" s="17">
        <f t="shared" ref="K30" si="21">MAX(K3:K9)</f>
        <v>20.63</v>
      </c>
    </row>
    <row r="31" spans="1:11">
      <c r="F31" s="10"/>
      <c r="I31" s="10"/>
      <c r="K31" s="26"/>
    </row>
    <row r="32" spans="1:11">
      <c r="A32" t="s">
        <v>29</v>
      </c>
      <c r="B32" s="18" t="s">
        <v>24</v>
      </c>
      <c r="C32" s="18"/>
      <c r="D32" s="17">
        <f>AVERAGE(D10:D18)</f>
        <v>6.9888888888888889</v>
      </c>
      <c r="E32" s="17">
        <f>AVERAGE(E10:E18)</f>
        <v>4.4830191876433831</v>
      </c>
      <c r="F32" s="22">
        <f>AVERAGE(F10:F18)</f>
        <v>1.0377000000000001</v>
      </c>
      <c r="G32" s="17">
        <f>AVERAGE(G10:G18)</f>
        <v>59.278777777777769</v>
      </c>
      <c r="H32" s="17">
        <f t="shared" ref="H32:I32" si="22">AVERAGE(H10:H18)</f>
        <v>11.894833333333333</v>
      </c>
      <c r="I32" s="22">
        <f t="shared" si="22"/>
        <v>0.64572222222222231</v>
      </c>
      <c r="K32" s="17">
        <f>AVERAGE(K10:K18)</f>
        <v>8.035555555555554</v>
      </c>
    </row>
    <row r="33" spans="2:11">
      <c r="B33" s="18" t="s">
        <v>25</v>
      </c>
      <c r="C33" s="18"/>
      <c r="D33" s="17">
        <f>STDEV(D10:D18)</f>
        <v>0.348010216963685</v>
      </c>
      <c r="E33" s="17">
        <f>STDEV(E10:E18)</f>
        <v>0.46148887735486305</v>
      </c>
      <c r="F33" s="22">
        <f>STDEV(F10:F18)</f>
        <v>0.11570392171399982</v>
      </c>
      <c r="G33" s="17">
        <f>STDEV(G10:G18)</f>
        <v>25.020700238891099</v>
      </c>
      <c r="H33" s="17">
        <f t="shared" ref="H33:I33" si="23">STDEV(H10:H18)</f>
        <v>2.753720823721971</v>
      </c>
      <c r="I33" s="22">
        <f t="shared" si="23"/>
        <v>0.21928764088394107</v>
      </c>
      <c r="K33" s="17">
        <f>STDEV(K10:K18)</f>
        <v>4.2304376579472009</v>
      </c>
    </row>
    <row r="34" spans="2:11">
      <c r="B34" s="18" t="s">
        <v>26</v>
      </c>
      <c r="C34" s="18"/>
      <c r="D34" s="17">
        <f>MIN(D10:D18)</f>
        <v>6.5</v>
      </c>
      <c r="E34" s="17">
        <f>MIN(E10:E18)</f>
        <v>3.5342825679110454</v>
      </c>
      <c r="F34" s="17">
        <f>MIN(F10:F18)</f>
        <v>0.86809999999999998</v>
      </c>
      <c r="G34" s="17">
        <f>MIN(G10:G18)</f>
        <v>37.423999999999992</v>
      </c>
      <c r="H34" s="17">
        <f t="shared" ref="H34:I34" si="24">MIN(H10:H18)</f>
        <v>7.6360000000000001</v>
      </c>
      <c r="I34" s="22">
        <f t="shared" si="24"/>
        <v>0.436</v>
      </c>
      <c r="K34" s="17">
        <f>MIN(K10:K18)</f>
        <v>2.87</v>
      </c>
    </row>
    <row r="35" spans="2:11">
      <c r="B35" s="18" t="s">
        <v>27</v>
      </c>
      <c r="C35" s="18"/>
      <c r="D35" s="17">
        <f>MAX(D10:D18)</f>
        <v>7.8</v>
      </c>
      <c r="E35" s="17">
        <f>MAX(E10:E18)</f>
        <v>5.30488444417474</v>
      </c>
      <c r="F35" s="17">
        <f>MAX(F10:F18)</f>
        <v>1.3029999999999999</v>
      </c>
      <c r="G35" s="17">
        <f>MAX(G10:G18)</f>
        <v>117.714</v>
      </c>
      <c r="H35" s="17">
        <f t="shared" ref="H35:I35" si="25">MAX(H10:H18)</f>
        <v>16.087</v>
      </c>
      <c r="I35" s="22">
        <f t="shared" si="25"/>
        <v>1.097</v>
      </c>
      <c r="K35" s="17">
        <f>MAX(K10:K18)</f>
        <v>16.86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278E-D931-404A-962A-2D33DB1532E5}">
  <dimension ref="A1:P35"/>
  <sheetViews>
    <sheetView workbookViewId="0">
      <pane ySplit="4440" topLeftCell="A12" activePane="bottomLeft"/>
      <selection activeCell="K3" sqref="K3:K18"/>
      <selection pane="bottomLeft" activeCell="L25" sqref="L25"/>
    </sheetView>
  </sheetViews>
  <sheetFormatPr defaultColWidth="11" defaultRowHeight="15.75"/>
  <cols>
    <col min="2" max="7" width="10.75" style="24"/>
    <col min="8" max="8" width="11.125" style="24" bestFit="1" customWidth="1"/>
    <col min="9" max="12" width="10.75" style="24"/>
    <col min="13" max="13" width="11.125" style="24" bestFit="1" customWidth="1"/>
  </cols>
  <sheetData>
    <row r="1" spans="1:16">
      <c r="C1" s="24" t="s">
        <v>16</v>
      </c>
    </row>
    <row r="2" spans="1:16">
      <c r="B2" s="16" t="s">
        <v>18</v>
      </c>
      <c r="C2" s="16" t="s">
        <v>0</v>
      </c>
      <c r="D2" s="16" t="s">
        <v>19</v>
      </c>
      <c r="E2" s="18" t="s">
        <v>9</v>
      </c>
      <c r="F2" s="18" t="s">
        <v>8</v>
      </c>
      <c r="G2" s="18" t="s">
        <v>10</v>
      </c>
      <c r="H2" s="18" t="s">
        <v>11</v>
      </c>
      <c r="I2" s="18" t="s">
        <v>12</v>
      </c>
      <c r="J2" s="18" t="s">
        <v>13</v>
      </c>
      <c r="K2" s="18" t="s">
        <v>36</v>
      </c>
      <c r="L2" s="18" t="s">
        <v>14</v>
      </c>
      <c r="M2" s="18" t="s">
        <v>15</v>
      </c>
      <c r="N2" s="27" t="s">
        <v>32</v>
      </c>
      <c r="O2" s="27" t="s">
        <v>33</v>
      </c>
      <c r="P2" s="27" t="s">
        <v>34</v>
      </c>
    </row>
    <row r="3" spans="1:16">
      <c r="A3" t="s">
        <v>28</v>
      </c>
      <c r="B3" s="16">
        <v>1</v>
      </c>
      <c r="C3" s="16">
        <v>4</v>
      </c>
      <c r="D3" s="16">
        <v>0</v>
      </c>
      <c r="E3" s="17">
        <v>29.8</v>
      </c>
      <c r="F3" s="22">
        <v>6.29</v>
      </c>
      <c r="G3" s="22">
        <v>7.04</v>
      </c>
      <c r="H3" s="17">
        <v>15.918988799999999</v>
      </c>
      <c r="I3" s="22">
        <v>2.79</v>
      </c>
      <c r="J3" s="22">
        <v>0.46</v>
      </c>
      <c r="K3" s="22">
        <f>I3+J3</f>
        <v>3.25</v>
      </c>
      <c r="L3" s="22">
        <v>0.34</v>
      </c>
      <c r="M3" s="17">
        <f>(I3+J3)/L3</f>
        <v>9.5588235294117645</v>
      </c>
      <c r="N3" s="24"/>
      <c r="O3" s="25">
        <v>0.52866099900402008</v>
      </c>
      <c r="P3" s="25">
        <f>L3/O3</f>
        <v>0.64313425927115642</v>
      </c>
    </row>
    <row r="4" spans="1:16">
      <c r="B4" s="16">
        <v>2</v>
      </c>
      <c r="C4" s="16">
        <v>1</v>
      </c>
      <c r="D4" s="16">
        <v>0</v>
      </c>
      <c r="E4" s="17">
        <v>28.5</v>
      </c>
      <c r="F4" s="22">
        <v>7.54</v>
      </c>
      <c r="G4" s="22">
        <v>7.86</v>
      </c>
      <c r="H4" s="17">
        <v>53.048424000000011</v>
      </c>
      <c r="I4" s="22">
        <v>0.45</v>
      </c>
      <c r="J4" s="22">
        <v>1.45</v>
      </c>
      <c r="K4" s="22">
        <f t="shared" ref="K4:K18" si="0">I4+J4</f>
        <v>1.9</v>
      </c>
      <c r="L4" s="22">
        <v>0.11</v>
      </c>
      <c r="M4" s="17">
        <f t="shared" ref="M4:M18" si="1">(I4+J4)/L4</f>
        <v>17.272727272727273</v>
      </c>
      <c r="N4" s="24"/>
      <c r="O4" s="25">
        <v>0.32477078897989992</v>
      </c>
      <c r="P4" s="25">
        <f t="shared" ref="P4:P18" si="2">L4/O4</f>
        <v>0.33870041189821387</v>
      </c>
    </row>
    <row r="5" spans="1:16">
      <c r="B5" s="16">
        <v>3</v>
      </c>
      <c r="C5" s="16">
        <v>2</v>
      </c>
      <c r="D5" s="16">
        <v>0</v>
      </c>
      <c r="E5" s="17">
        <v>28.9</v>
      </c>
      <c r="F5" s="22">
        <v>7.33</v>
      </c>
      <c r="G5" s="22">
        <v>7.33</v>
      </c>
      <c r="H5" s="17">
        <v>10.355373599999998</v>
      </c>
      <c r="I5" s="22">
        <v>1.1600000000000001</v>
      </c>
      <c r="J5" s="22">
        <v>0.85</v>
      </c>
      <c r="K5" s="22">
        <f t="shared" si="0"/>
        <v>2.0100000000000002</v>
      </c>
      <c r="L5" s="22">
        <v>0.56000000000000005</v>
      </c>
      <c r="M5" s="17">
        <f t="shared" si="1"/>
        <v>3.5892857142857144</v>
      </c>
      <c r="N5" s="24"/>
      <c r="O5" s="25">
        <v>0.49334692053386831</v>
      </c>
      <c r="P5" s="25">
        <f t="shared" si="2"/>
        <v>1.1351038725325457</v>
      </c>
    </row>
    <row r="6" spans="1:16">
      <c r="B6" s="16">
        <v>4</v>
      </c>
      <c r="C6" s="16">
        <v>3</v>
      </c>
      <c r="D6" s="16">
        <v>0</v>
      </c>
      <c r="E6" s="17">
        <v>29.2</v>
      </c>
      <c r="F6" s="22">
        <v>7.75</v>
      </c>
      <c r="G6" s="22">
        <v>7.3</v>
      </c>
      <c r="H6" s="17">
        <v>53.539200000000015</v>
      </c>
      <c r="I6" s="22">
        <v>0.39</v>
      </c>
      <c r="J6" s="22">
        <v>1.75</v>
      </c>
      <c r="K6" s="22">
        <f t="shared" si="0"/>
        <v>2.14</v>
      </c>
      <c r="L6" s="22">
        <v>0.36</v>
      </c>
      <c r="M6" s="17">
        <f t="shared" si="1"/>
        <v>5.9444444444444446</v>
      </c>
      <c r="N6" s="24"/>
      <c r="O6" s="25">
        <v>0.13416801244863771</v>
      </c>
      <c r="P6" s="25">
        <f t="shared" si="2"/>
        <v>2.6832028993335162</v>
      </c>
    </row>
    <row r="7" spans="1:16">
      <c r="B7" s="16">
        <v>5</v>
      </c>
      <c r="C7" s="16">
        <v>5</v>
      </c>
      <c r="D7" s="16">
        <v>0</v>
      </c>
      <c r="E7" s="17">
        <v>29.5</v>
      </c>
      <c r="F7" s="22">
        <v>7.28</v>
      </c>
      <c r="G7" s="22">
        <v>7.63</v>
      </c>
      <c r="H7" s="17">
        <v>10.377681599999999</v>
      </c>
      <c r="I7" s="22">
        <v>0.13</v>
      </c>
      <c r="J7" s="22">
        <v>0.56000000000000005</v>
      </c>
      <c r="K7" s="22">
        <f t="shared" si="0"/>
        <v>0.69000000000000006</v>
      </c>
      <c r="L7" s="22">
        <v>0.25</v>
      </c>
      <c r="M7" s="17">
        <f t="shared" si="1"/>
        <v>2.7600000000000002</v>
      </c>
      <c r="N7" s="24"/>
      <c r="O7" s="25">
        <v>0.46801876124753955</v>
      </c>
      <c r="P7" s="25">
        <f t="shared" si="2"/>
        <v>0.53416662044403096</v>
      </c>
    </row>
    <row r="8" spans="1:16">
      <c r="B8" s="16">
        <v>6</v>
      </c>
      <c r="C8" s="16">
        <v>6</v>
      </c>
      <c r="D8" s="16">
        <v>0</v>
      </c>
      <c r="E8" s="17">
        <v>30</v>
      </c>
      <c r="F8" s="22">
        <v>8.1199999999999992</v>
      </c>
      <c r="G8" s="22">
        <v>7.73</v>
      </c>
      <c r="H8" s="17">
        <v>26.323439999999998</v>
      </c>
      <c r="I8" s="22">
        <v>0.25</v>
      </c>
      <c r="J8" s="22">
        <v>0.41</v>
      </c>
      <c r="K8" s="22">
        <f t="shared" si="0"/>
        <v>0.65999999999999992</v>
      </c>
      <c r="L8" s="22">
        <v>0.37</v>
      </c>
      <c r="M8" s="17">
        <f t="shared" si="1"/>
        <v>1.7837837837837835</v>
      </c>
      <c r="N8" s="24"/>
      <c r="O8" s="25">
        <v>0.40955702632658053</v>
      </c>
      <c r="P8" s="25">
        <f t="shared" si="2"/>
        <v>0.9034150953741964</v>
      </c>
    </row>
    <row r="9" spans="1:16">
      <c r="B9" s="16">
        <v>7</v>
      </c>
      <c r="C9" s="16">
        <v>7</v>
      </c>
      <c r="D9" s="16">
        <v>0</v>
      </c>
      <c r="E9" s="17">
        <v>30.3</v>
      </c>
      <c r="F9" s="22">
        <v>8.17</v>
      </c>
      <c r="G9" s="22">
        <v>7.68</v>
      </c>
      <c r="H9" s="17">
        <v>30.918888000000003</v>
      </c>
      <c r="I9" s="22">
        <v>0.30000000000000004</v>
      </c>
      <c r="J9" s="22">
        <v>0.36</v>
      </c>
      <c r="K9" s="22">
        <f t="shared" si="0"/>
        <v>0.66</v>
      </c>
      <c r="L9" s="22">
        <v>0.28999999999999998</v>
      </c>
      <c r="M9" s="17">
        <f t="shared" si="1"/>
        <v>2.2758620689655173</v>
      </c>
      <c r="N9" s="24"/>
      <c r="O9" s="25">
        <v>0.65679323109130128</v>
      </c>
      <c r="P9" s="25">
        <f t="shared" si="2"/>
        <v>0.44153926421888912</v>
      </c>
    </row>
    <row r="10" spans="1:16">
      <c r="A10" t="s">
        <v>29</v>
      </c>
      <c r="B10" s="16">
        <v>8</v>
      </c>
      <c r="C10" s="16">
        <v>8</v>
      </c>
      <c r="D10" s="16">
        <v>0</v>
      </c>
      <c r="E10" s="17">
        <v>31.1</v>
      </c>
      <c r="F10" s="22">
        <v>8.32</v>
      </c>
      <c r="G10" s="22">
        <v>7.53</v>
      </c>
      <c r="H10" s="17">
        <v>9.3916679999999992</v>
      </c>
      <c r="I10" s="22">
        <v>0.14000000000000001</v>
      </c>
      <c r="J10" s="22">
        <v>0.81</v>
      </c>
      <c r="K10" s="22">
        <f t="shared" si="0"/>
        <v>0.95000000000000007</v>
      </c>
      <c r="L10" s="22">
        <v>0.35</v>
      </c>
      <c r="M10" s="17">
        <f t="shared" si="1"/>
        <v>2.7142857142857149</v>
      </c>
      <c r="N10" s="24"/>
      <c r="O10" s="25">
        <v>0.92191630580993877</v>
      </c>
      <c r="P10" s="25">
        <f t="shared" si="2"/>
        <v>0.37964400650502822</v>
      </c>
    </row>
    <row r="11" spans="1:16">
      <c r="B11" s="16">
        <v>9</v>
      </c>
      <c r="C11" s="16">
        <v>11</v>
      </c>
      <c r="D11" s="16">
        <v>0</v>
      </c>
      <c r="E11" s="17">
        <v>29.6</v>
      </c>
      <c r="F11" s="22">
        <v>8.3699999999999992</v>
      </c>
      <c r="G11" s="22">
        <v>8.19</v>
      </c>
      <c r="H11" s="17">
        <v>60.633144000000037</v>
      </c>
      <c r="I11" s="22">
        <v>0.61</v>
      </c>
      <c r="J11" s="22">
        <v>1.04</v>
      </c>
      <c r="K11" s="22">
        <f t="shared" si="0"/>
        <v>1.65</v>
      </c>
      <c r="L11" s="22">
        <v>0.11</v>
      </c>
      <c r="M11" s="17">
        <f t="shared" si="1"/>
        <v>15</v>
      </c>
      <c r="N11" s="24"/>
      <c r="O11" s="25">
        <v>0.47100575713699389</v>
      </c>
      <c r="P11" s="25">
        <f t="shared" si="2"/>
        <v>0.23354279291326382</v>
      </c>
    </row>
    <row r="12" spans="1:16">
      <c r="B12" s="16">
        <v>10</v>
      </c>
      <c r="C12" s="16">
        <v>16</v>
      </c>
      <c r="D12" s="16">
        <v>0</v>
      </c>
      <c r="E12" s="17">
        <v>30.6</v>
      </c>
      <c r="F12" s="22">
        <v>8.67</v>
      </c>
      <c r="G12" s="22">
        <v>8.2200000000000006</v>
      </c>
      <c r="H12" s="17">
        <v>28.866552000000006</v>
      </c>
      <c r="I12" s="22">
        <v>0.21000000000000002</v>
      </c>
      <c r="J12" s="22">
        <v>0.69</v>
      </c>
      <c r="K12" s="22">
        <f t="shared" si="0"/>
        <v>0.89999999999999991</v>
      </c>
      <c r="L12" s="22">
        <v>0.36</v>
      </c>
      <c r="M12" s="17">
        <f t="shared" si="1"/>
        <v>2.5</v>
      </c>
      <c r="N12" s="24"/>
      <c r="O12" s="25">
        <v>0.56116048542590891</v>
      </c>
      <c r="P12" s="25">
        <f t="shared" si="2"/>
        <v>0.64152770793682601</v>
      </c>
    </row>
    <row r="13" spans="1:16">
      <c r="B13" s="16">
        <v>11</v>
      </c>
      <c r="C13" s="16">
        <v>10</v>
      </c>
      <c r="D13" s="16">
        <v>0</v>
      </c>
      <c r="E13" s="17">
        <v>29.5</v>
      </c>
      <c r="F13" s="22">
        <v>7.79</v>
      </c>
      <c r="G13" s="22">
        <v>8.08</v>
      </c>
      <c r="H13" s="17">
        <v>28.821936000000001</v>
      </c>
      <c r="I13" s="22">
        <v>0.28000000000000003</v>
      </c>
      <c r="J13" s="22">
        <v>1.1499999999999999</v>
      </c>
      <c r="K13" s="22">
        <f t="shared" si="0"/>
        <v>1.43</v>
      </c>
      <c r="L13" s="22">
        <v>0.27</v>
      </c>
      <c r="M13" s="17">
        <f t="shared" si="1"/>
        <v>5.2962962962962958</v>
      </c>
      <c r="N13" s="24"/>
      <c r="O13" s="25">
        <v>0.41980790875272522</v>
      </c>
      <c r="P13" s="25">
        <f t="shared" si="2"/>
        <v>0.64315129460563625</v>
      </c>
    </row>
    <row r="14" spans="1:16">
      <c r="B14" s="16">
        <v>12</v>
      </c>
      <c r="C14" s="16">
        <v>12</v>
      </c>
      <c r="D14" s="16">
        <v>0</v>
      </c>
      <c r="E14" s="17">
        <v>31</v>
      </c>
      <c r="F14" s="22">
        <v>7.38</v>
      </c>
      <c r="G14" s="22">
        <v>7.58</v>
      </c>
      <c r="H14" s="17">
        <v>14.8705128</v>
      </c>
      <c r="I14" s="22">
        <v>0.83</v>
      </c>
      <c r="J14" s="22">
        <v>0.99</v>
      </c>
      <c r="K14" s="22">
        <f t="shared" si="0"/>
        <v>1.8199999999999998</v>
      </c>
      <c r="L14" s="22">
        <v>0.48</v>
      </c>
      <c r="M14" s="17">
        <f t="shared" si="1"/>
        <v>3.7916666666666665</v>
      </c>
      <c r="N14" s="24"/>
      <c r="O14" s="25">
        <v>0.45879936514810787</v>
      </c>
      <c r="P14" s="25">
        <f t="shared" si="2"/>
        <v>1.0462089454832795</v>
      </c>
    </row>
    <row r="15" spans="1:16">
      <c r="B15" s="16">
        <v>13</v>
      </c>
      <c r="C15" s="16">
        <v>15</v>
      </c>
      <c r="D15" s="16">
        <v>0</v>
      </c>
      <c r="E15" s="17">
        <v>30.8</v>
      </c>
      <c r="F15" s="22">
        <v>13.53</v>
      </c>
      <c r="G15" s="22">
        <v>8.6</v>
      </c>
      <c r="H15" s="17">
        <v>154.14828000000003</v>
      </c>
      <c r="I15" s="22">
        <v>0.14000000000000001</v>
      </c>
      <c r="J15" s="22">
        <v>0.49</v>
      </c>
      <c r="K15" s="22">
        <f t="shared" si="0"/>
        <v>0.63</v>
      </c>
      <c r="L15" s="22">
        <v>0.28999999999999998</v>
      </c>
      <c r="M15" s="17">
        <f t="shared" si="1"/>
        <v>2.1724137931034484</v>
      </c>
      <c r="N15" s="24"/>
      <c r="O15" s="25">
        <v>0.54787219615791094</v>
      </c>
      <c r="P15" s="25">
        <f t="shared" si="2"/>
        <v>0.52932052773200866</v>
      </c>
    </row>
    <row r="16" spans="1:16">
      <c r="B16" s="16">
        <v>14</v>
      </c>
      <c r="C16" s="16">
        <v>9</v>
      </c>
      <c r="D16" s="16">
        <v>0</v>
      </c>
      <c r="E16" s="17">
        <v>28.9</v>
      </c>
      <c r="F16" s="22">
        <v>7.92</v>
      </c>
      <c r="G16" s="22">
        <v>8.39</v>
      </c>
      <c r="H16" s="17">
        <v>58.268496000000013</v>
      </c>
      <c r="I16" s="22">
        <v>0.35</v>
      </c>
      <c r="J16" s="22">
        <v>0.96</v>
      </c>
      <c r="K16" s="22">
        <f t="shared" si="0"/>
        <v>1.31</v>
      </c>
      <c r="L16" s="22">
        <v>0.15</v>
      </c>
      <c r="M16" s="17">
        <f t="shared" si="1"/>
        <v>8.7333333333333343</v>
      </c>
      <c r="N16" s="24"/>
      <c r="O16" s="25">
        <v>0.33934448153057478</v>
      </c>
      <c r="P16" s="25">
        <f t="shared" si="2"/>
        <v>0.44202869993182742</v>
      </c>
    </row>
    <row r="17" spans="1:16">
      <c r="B17" s="16">
        <v>15</v>
      </c>
      <c r="C17" s="16">
        <v>13</v>
      </c>
      <c r="D17" s="16">
        <v>0</v>
      </c>
      <c r="E17" s="17">
        <v>32.4</v>
      </c>
      <c r="F17" s="22">
        <v>10.76</v>
      </c>
      <c r="G17" s="22">
        <v>8.25</v>
      </c>
      <c r="H17" s="17">
        <v>43.277520000000017</v>
      </c>
      <c r="I17" s="22">
        <v>0.09</v>
      </c>
      <c r="J17" s="22">
        <v>0.57999999999999996</v>
      </c>
      <c r="K17" s="22">
        <f t="shared" si="0"/>
        <v>0.66999999999999993</v>
      </c>
      <c r="L17" s="22">
        <v>0.12</v>
      </c>
      <c r="M17" s="17">
        <f t="shared" si="1"/>
        <v>5.583333333333333</v>
      </c>
      <c r="N17" s="24"/>
      <c r="O17" s="25">
        <v>0.39337663702434617</v>
      </c>
      <c r="P17" s="25">
        <f t="shared" si="2"/>
        <v>0.30505116142058319</v>
      </c>
    </row>
    <row r="18" spans="1:16">
      <c r="B18" s="16">
        <v>16</v>
      </c>
      <c r="C18" s="16">
        <v>14</v>
      </c>
      <c r="D18" s="16">
        <v>0</v>
      </c>
      <c r="E18" s="17">
        <v>30.4</v>
      </c>
      <c r="F18" s="22">
        <v>9.5399999999999991</v>
      </c>
      <c r="G18" s="22">
        <v>8.61</v>
      </c>
      <c r="H18" s="17">
        <v>108.28303200000001</v>
      </c>
      <c r="I18" s="22">
        <v>0.15000000000000002</v>
      </c>
      <c r="J18" s="22">
        <v>0.92</v>
      </c>
      <c r="K18" s="22">
        <f t="shared" si="0"/>
        <v>1.07</v>
      </c>
      <c r="L18" s="22">
        <v>0.15</v>
      </c>
      <c r="M18" s="17">
        <f t="shared" si="1"/>
        <v>7.1333333333333337</v>
      </c>
      <c r="N18" s="24"/>
      <c r="O18" s="25">
        <v>0.30875367127696518</v>
      </c>
      <c r="P18" s="25">
        <f t="shared" si="2"/>
        <v>0.48582418268783473</v>
      </c>
    </row>
    <row r="19" spans="1:16">
      <c r="B19" s="16">
        <v>17</v>
      </c>
      <c r="C19" s="16"/>
      <c r="D19" s="16"/>
      <c r="E19" s="17"/>
      <c r="F19" s="22"/>
      <c r="G19" s="22"/>
      <c r="H19" s="17"/>
      <c r="I19" s="22"/>
      <c r="J19" s="22"/>
      <c r="K19" s="22"/>
      <c r="L19" s="22"/>
      <c r="M19" s="17"/>
    </row>
    <row r="20" spans="1:16">
      <c r="B20" s="16">
        <v>18</v>
      </c>
      <c r="C20" s="16"/>
      <c r="D20" s="16"/>
      <c r="E20" s="17"/>
      <c r="F20" s="22"/>
      <c r="G20" s="22"/>
      <c r="H20" s="17"/>
      <c r="I20" s="22"/>
      <c r="J20" s="22"/>
      <c r="K20" s="22"/>
      <c r="L20" s="22"/>
      <c r="M20" s="17"/>
    </row>
    <row r="21" spans="1:16">
      <c r="B21" s="16"/>
      <c r="C21" s="16"/>
      <c r="D21" s="16"/>
      <c r="E21" s="17"/>
      <c r="F21" s="22"/>
      <c r="G21" s="22"/>
      <c r="H21" s="17"/>
      <c r="I21" s="22"/>
      <c r="J21" s="22"/>
      <c r="K21" s="22"/>
      <c r="L21" s="22"/>
      <c r="M21" s="17"/>
    </row>
    <row r="22" spans="1:16">
      <c r="A22" t="s">
        <v>30</v>
      </c>
      <c r="B22" s="18" t="s">
        <v>24</v>
      </c>
      <c r="C22" s="18"/>
      <c r="D22" s="18"/>
      <c r="E22" s="17">
        <f t="shared" ref="E22" si="3">AVERAGE(E3:E18)</f>
        <v>30.031249999999996</v>
      </c>
      <c r="F22" s="17">
        <f t="shared" ref="F22:M22" si="4">AVERAGE(F3:F18)</f>
        <v>8.4225000000000012</v>
      </c>
      <c r="G22" s="22">
        <f t="shared" si="4"/>
        <v>7.8762499999999998</v>
      </c>
      <c r="H22" s="17">
        <f t="shared" si="4"/>
        <v>44.190196050000004</v>
      </c>
      <c r="I22" s="22">
        <f t="shared" si="4"/>
        <v>0.51687499999999997</v>
      </c>
      <c r="J22" s="22">
        <f t="shared" si="4"/>
        <v>0.84187500000000015</v>
      </c>
      <c r="K22" s="22">
        <f t="shared" ref="K22" si="5">AVERAGE(K3:K18)</f>
        <v>1.3587500000000001</v>
      </c>
      <c r="L22" s="22">
        <f t="shared" si="4"/>
        <v>0.28500000000000003</v>
      </c>
      <c r="M22" s="17">
        <f t="shared" si="4"/>
        <v>6.0068493302481638</v>
      </c>
    </row>
    <row r="23" spans="1:16">
      <c r="B23" s="18" t="s">
        <v>25</v>
      </c>
      <c r="C23" s="18"/>
      <c r="D23" s="18"/>
      <c r="E23" s="17">
        <f t="shared" ref="E23" si="6">STDEV(E3:E18)</f>
        <v>1.0071204826964186</v>
      </c>
      <c r="F23" s="17">
        <f t="shared" ref="F23:M23" si="7">STDEV(F3:F18)</f>
        <v>1.6940267609062856</v>
      </c>
      <c r="G23" s="22">
        <f t="shared" si="7"/>
        <v>0.47484558893742845</v>
      </c>
      <c r="H23" s="17">
        <f t="shared" si="7"/>
        <v>39.122215278175496</v>
      </c>
      <c r="I23" s="22">
        <f t="shared" si="7"/>
        <v>0.67106600519869397</v>
      </c>
      <c r="J23" s="22">
        <f t="shared" si="7"/>
        <v>0.38568067534338968</v>
      </c>
      <c r="K23" s="22">
        <f t="shared" ref="K23" si="8">STDEV(K3:K18)</f>
        <v>0.73481857171231912</v>
      </c>
      <c r="L23" s="22">
        <f t="shared" si="7"/>
        <v>0.1331164903383498</v>
      </c>
      <c r="M23" s="17">
        <f t="shared" si="7"/>
        <v>4.6238094178061786</v>
      </c>
    </row>
    <row r="24" spans="1:16">
      <c r="B24" s="18" t="s">
        <v>26</v>
      </c>
      <c r="C24" s="18"/>
      <c r="D24" s="18"/>
      <c r="E24" s="17">
        <f t="shared" ref="E24" si="9">MIN(E3:E18)</f>
        <v>28.5</v>
      </c>
      <c r="F24" s="17">
        <f t="shared" ref="F24:M24" si="10">MIN(F3:F18)</f>
        <v>6.29</v>
      </c>
      <c r="G24" s="22">
        <f t="shared" si="10"/>
        <v>7.04</v>
      </c>
      <c r="H24" s="17">
        <f t="shared" si="10"/>
        <v>9.3916679999999992</v>
      </c>
      <c r="I24" s="22">
        <f t="shared" si="10"/>
        <v>0.09</v>
      </c>
      <c r="J24" s="22">
        <f t="shared" si="10"/>
        <v>0.36</v>
      </c>
      <c r="K24" s="22">
        <f t="shared" ref="K24" si="11">MIN(K3:K18)</f>
        <v>0.63</v>
      </c>
      <c r="L24" s="22">
        <f t="shared" si="10"/>
        <v>0.11</v>
      </c>
      <c r="M24" s="17">
        <f t="shared" si="10"/>
        <v>1.7837837837837835</v>
      </c>
    </row>
    <row r="25" spans="1:16">
      <c r="B25" s="18" t="s">
        <v>27</v>
      </c>
      <c r="C25" s="18"/>
      <c r="D25" s="18"/>
      <c r="E25" s="17">
        <f t="shared" ref="E25" si="12">MAX(E3:E18)</f>
        <v>32.4</v>
      </c>
      <c r="F25" s="17">
        <f t="shared" ref="F25:M25" si="13">MAX(F3:F18)</f>
        <v>13.53</v>
      </c>
      <c r="G25" s="22">
        <f t="shared" si="13"/>
        <v>8.61</v>
      </c>
      <c r="H25" s="17">
        <f t="shared" si="13"/>
        <v>154.14828000000003</v>
      </c>
      <c r="I25" s="22">
        <f t="shared" si="13"/>
        <v>2.79</v>
      </c>
      <c r="J25" s="22">
        <f t="shared" si="13"/>
        <v>1.75</v>
      </c>
      <c r="K25" s="22">
        <f t="shared" ref="K25" si="14">MAX(K3:K18)</f>
        <v>3.25</v>
      </c>
      <c r="L25" s="22">
        <f t="shared" si="13"/>
        <v>0.56000000000000005</v>
      </c>
      <c r="M25" s="17">
        <f t="shared" si="13"/>
        <v>17.272727272727273</v>
      </c>
    </row>
    <row r="26" spans="1:16">
      <c r="E26" s="26"/>
      <c r="F26" s="26"/>
      <c r="G26" s="25"/>
      <c r="H26" s="26"/>
      <c r="I26" s="25"/>
      <c r="J26" s="25"/>
      <c r="K26" s="25"/>
      <c r="L26" s="25"/>
      <c r="M26" s="26"/>
    </row>
    <row r="27" spans="1:16">
      <c r="A27" t="s">
        <v>28</v>
      </c>
      <c r="B27" s="18" t="s">
        <v>24</v>
      </c>
      <c r="C27" s="18"/>
      <c r="D27" s="18"/>
      <c r="E27" s="17">
        <f t="shared" ref="E27" si="15">AVERAGE(E3:E9)</f>
        <v>29.457142857142856</v>
      </c>
      <c r="F27" s="17">
        <f t="shared" ref="F27:M27" si="16">AVERAGE(F3:F9)</f>
        <v>7.4971428571428564</v>
      </c>
      <c r="G27" s="22">
        <f t="shared" si="16"/>
        <v>7.51</v>
      </c>
      <c r="H27" s="17">
        <f t="shared" si="16"/>
        <v>28.640285142857145</v>
      </c>
      <c r="I27" s="22">
        <f t="shared" si="16"/>
        <v>0.78142857142857136</v>
      </c>
      <c r="J27" s="22">
        <f t="shared" si="16"/>
        <v>0.83428571428571441</v>
      </c>
      <c r="K27" s="22"/>
      <c r="L27" s="22">
        <f t="shared" si="16"/>
        <v>0.32571428571428573</v>
      </c>
      <c r="M27" s="17">
        <f t="shared" si="16"/>
        <v>6.1692752590883568</v>
      </c>
    </row>
    <row r="28" spans="1:16">
      <c r="B28" s="18" t="s">
        <v>25</v>
      </c>
      <c r="C28" s="18"/>
      <c r="D28" s="18"/>
      <c r="E28" s="17">
        <f t="shared" ref="E28" si="17">STDEV(E3:E9)</f>
        <v>0.63471028261494511</v>
      </c>
      <c r="F28" s="17">
        <f t="shared" ref="F28:M28" si="18">STDEV(F3:F9)</f>
        <v>0.6375399147168298</v>
      </c>
      <c r="G28" s="22">
        <f t="shared" si="18"/>
        <v>0.29200456617434378</v>
      </c>
      <c r="H28" s="17">
        <f t="shared" si="18"/>
        <v>18.511100565452875</v>
      </c>
      <c r="I28" s="22">
        <f t="shared" si="18"/>
        <v>0.94686198521622955</v>
      </c>
      <c r="J28" s="22">
        <f t="shared" si="18"/>
        <v>0.55349968813171391</v>
      </c>
      <c r="K28" s="22"/>
      <c r="L28" s="22">
        <f t="shared" si="18"/>
        <v>0.13648652471424202</v>
      </c>
      <c r="M28" s="17">
        <f t="shared" si="18"/>
        <v>5.5901243066644248</v>
      </c>
    </row>
    <row r="29" spans="1:16">
      <c r="B29" s="18" t="s">
        <v>26</v>
      </c>
      <c r="C29" s="18"/>
      <c r="D29" s="18"/>
      <c r="E29" s="17">
        <f t="shared" ref="E29" si="19">MIN(E3:E9)</f>
        <v>28.5</v>
      </c>
      <c r="F29" s="17">
        <f t="shared" ref="F29:M29" si="20">MIN(F3:F9)</f>
        <v>6.29</v>
      </c>
      <c r="G29" s="22">
        <f t="shared" si="20"/>
        <v>7.04</v>
      </c>
      <c r="H29" s="17">
        <f t="shared" si="20"/>
        <v>10.355373599999998</v>
      </c>
      <c r="I29" s="22">
        <f t="shared" si="20"/>
        <v>0.13</v>
      </c>
      <c r="J29" s="22">
        <f t="shared" si="20"/>
        <v>0.36</v>
      </c>
      <c r="K29" s="22"/>
      <c r="L29" s="22">
        <f t="shared" si="20"/>
        <v>0.11</v>
      </c>
      <c r="M29" s="17">
        <f t="shared" si="20"/>
        <v>1.7837837837837835</v>
      </c>
    </row>
    <row r="30" spans="1:16">
      <c r="B30" s="18" t="s">
        <v>27</v>
      </c>
      <c r="C30" s="18"/>
      <c r="D30" s="18"/>
      <c r="E30" s="17">
        <f t="shared" ref="E30" si="21">MAX(E3:E9)</f>
        <v>30.3</v>
      </c>
      <c r="F30" s="17">
        <f t="shared" ref="F30:M30" si="22">MAX(F3:F9)</f>
        <v>8.17</v>
      </c>
      <c r="G30" s="22">
        <f t="shared" si="22"/>
        <v>7.86</v>
      </c>
      <c r="H30" s="17">
        <f t="shared" si="22"/>
        <v>53.539200000000015</v>
      </c>
      <c r="I30" s="22">
        <f t="shared" si="22"/>
        <v>2.79</v>
      </c>
      <c r="J30" s="22">
        <f t="shared" si="22"/>
        <v>1.75</v>
      </c>
      <c r="K30" s="22"/>
      <c r="L30" s="22">
        <f t="shared" si="22"/>
        <v>0.56000000000000005</v>
      </c>
      <c r="M30" s="17">
        <f t="shared" si="22"/>
        <v>17.272727272727273</v>
      </c>
    </row>
    <row r="31" spans="1:16">
      <c r="E31" s="26"/>
      <c r="F31" s="26"/>
      <c r="G31" s="25"/>
      <c r="H31" s="26"/>
      <c r="I31" s="25"/>
      <c r="J31" s="25"/>
      <c r="K31" s="25"/>
      <c r="L31" s="25"/>
      <c r="M31" s="26"/>
    </row>
    <row r="32" spans="1:16">
      <c r="A32" t="s">
        <v>29</v>
      </c>
      <c r="B32" s="18" t="s">
        <v>24</v>
      </c>
      <c r="C32" s="18"/>
      <c r="D32" s="18"/>
      <c r="E32" s="17">
        <f>AVERAGE(E10:E18)</f>
        <v>30.477777777777778</v>
      </c>
      <c r="F32" s="17">
        <f t="shared" ref="F32:M32" si="23">AVERAGE(F10:F18)</f>
        <v>9.1422222222222231</v>
      </c>
      <c r="G32" s="22">
        <f t="shared" si="23"/>
        <v>8.1611111111111114</v>
      </c>
      <c r="H32" s="17">
        <f t="shared" si="23"/>
        <v>56.284571200000009</v>
      </c>
      <c r="I32" s="22">
        <f t="shared" si="23"/>
        <v>0.31111111111111112</v>
      </c>
      <c r="J32" s="22">
        <f t="shared" si="23"/>
        <v>0.84777777777777774</v>
      </c>
      <c r="K32" s="22"/>
      <c r="L32" s="22">
        <f t="shared" si="23"/>
        <v>0.2533333333333333</v>
      </c>
      <c r="M32" s="17">
        <f t="shared" si="23"/>
        <v>5.8805180522613476</v>
      </c>
    </row>
    <row r="33" spans="2:13">
      <c r="B33" s="18" t="s">
        <v>25</v>
      </c>
      <c r="C33" s="18"/>
      <c r="D33" s="18"/>
      <c r="E33" s="17">
        <f>STDEV(E10:E18)</f>
        <v>1.0425662782022276</v>
      </c>
      <c r="F33" s="17">
        <f t="shared" ref="F33:M33" si="24">STDEV(F10:F18)</f>
        <v>1.9349145832424841</v>
      </c>
      <c r="G33" s="22">
        <f t="shared" si="24"/>
        <v>0.3875062723506692</v>
      </c>
      <c r="H33" s="17">
        <f t="shared" si="24"/>
        <v>47.293217751401407</v>
      </c>
      <c r="I33" s="22">
        <f t="shared" si="24"/>
        <v>0.25116948682336226</v>
      </c>
      <c r="J33" s="22">
        <f t="shared" si="24"/>
        <v>0.2214598032249748</v>
      </c>
      <c r="K33" s="22"/>
      <c r="L33" s="22">
        <f t="shared" si="24"/>
        <v>0.12913171570144957</v>
      </c>
      <c r="M33" s="17">
        <f t="shared" si="24"/>
        <v>4.0753673576199976</v>
      </c>
    </row>
    <row r="34" spans="2:13">
      <c r="B34" s="18" t="s">
        <v>26</v>
      </c>
      <c r="C34" s="18"/>
      <c r="D34" s="18"/>
      <c r="E34" s="17">
        <f>MIN(E10:E18)</f>
        <v>28.9</v>
      </c>
      <c r="F34" s="17">
        <f t="shared" ref="F34:M34" si="25">MIN(F10:F18)</f>
        <v>7.38</v>
      </c>
      <c r="G34" s="22">
        <f t="shared" si="25"/>
        <v>7.53</v>
      </c>
      <c r="H34" s="17">
        <f t="shared" si="25"/>
        <v>9.3916679999999992</v>
      </c>
      <c r="I34" s="22">
        <f t="shared" si="25"/>
        <v>0.09</v>
      </c>
      <c r="J34" s="22">
        <f t="shared" si="25"/>
        <v>0.49</v>
      </c>
      <c r="K34" s="22"/>
      <c r="L34" s="22">
        <f t="shared" si="25"/>
        <v>0.11</v>
      </c>
      <c r="M34" s="17">
        <f t="shared" si="25"/>
        <v>2.1724137931034484</v>
      </c>
    </row>
    <row r="35" spans="2:13">
      <c r="B35" s="18" t="s">
        <v>27</v>
      </c>
      <c r="C35" s="18"/>
      <c r="D35" s="18"/>
      <c r="E35" s="17">
        <f>MAX(E10:E18)</f>
        <v>32.4</v>
      </c>
      <c r="F35" s="17">
        <f t="shared" ref="F35:M35" si="26">MAX(F10:F18)</f>
        <v>13.53</v>
      </c>
      <c r="G35" s="22">
        <f t="shared" si="26"/>
        <v>8.61</v>
      </c>
      <c r="H35" s="17">
        <f t="shared" si="26"/>
        <v>154.14828000000003</v>
      </c>
      <c r="I35" s="22">
        <f t="shared" si="26"/>
        <v>0.83</v>
      </c>
      <c r="J35" s="22">
        <f t="shared" si="26"/>
        <v>1.1499999999999999</v>
      </c>
      <c r="K35" s="22"/>
      <c r="L35" s="22">
        <f t="shared" si="26"/>
        <v>0.48</v>
      </c>
      <c r="M35" s="17">
        <f t="shared" si="26"/>
        <v>15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25C9A-96BD-1F45-AF19-9F2B364E29EC}">
  <dimension ref="A1:P35"/>
  <sheetViews>
    <sheetView workbookViewId="0">
      <pane ySplit="4035" topLeftCell="A18"/>
      <selection activeCell="B3" sqref="B3:D18"/>
      <selection pane="bottomLeft" activeCell="K22" sqref="K22:K25"/>
    </sheetView>
  </sheetViews>
  <sheetFormatPr defaultColWidth="11" defaultRowHeight="15.75"/>
  <cols>
    <col min="8" max="8" width="11.125" bestFit="1" customWidth="1"/>
    <col min="13" max="13" width="11.125" bestFit="1" customWidth="1"/>
  </cols>
  <sheetData>
    <row r="1" spans="1:16">
      <c r="C1" t="s">
        <v>17</v>
      </c>
    </row>
    <row r="2" spans="1:16">
      <c r="B2" s="16" t="s">
        <v>18</v>
      </c>
      <c r="C2" s="16" t="s">
        <v>0</v>
      </c>
      <c r="D2" s="16" t="s">
        <v>19</v>
      </c>
      <c r="E2" s="18" t="s">
        <v>9</v>
      </c>
      <c r="F2" s="18" t="s">
        <v>8</v>
      </c>
      <c r="G2" s="18" t="s">
        <v>10</v>
      </c>
      <c r="H2" s="18" t="s">
        <v>11</v>
      </c>
      <c r="I2" s="18" t="s">
        <v>12</v>
      </c>
      <c r="J2" s="18" t="s">
        <v>13</v>
      </c>
      <c r="K2" s="18" t="s">
        <v>36</v>
      </c>
      <c r="L2" s="18" t="s">
        <v>14</v>
      </c>
      <c r="M2" s="18" t="s">
        <v>15</v>
      </c>
      <c r="N2" s="27" t="s">
        <v>32</v>
      </c>
      <c r="O2" s="27" t="s">
        <v>33</v>
      </c>
      <c r="P2" s="27" t="s">
        <v>34</v>
      </c>
    </row>
    <row r="3" spans="1:16">
      <c r="A3" t="s">
        <v>28</v>
      </c>
      <c r="B3" s="16">
        <v>1</v>
      </c>
      <c r="C3" s="16">
        <v>4</v>
      </c>
      <c r="D3" s="16">
        <v>1.8</v>
      </c>
      <c r="E3" s="17">
        <v>29.7</v>
      </c>
      <c r="F3" s="22">
        <v>6.2</v>
      </c>
      <c r="G3" s="22">
        <v>7.06</v>
      </c>
      <c r="H3" s="17">
        <v>12.269399999999996</v>
      </c>
      <c r="I3" s="22">
        <v>2.6</v>
      </c>
      <c r="J3" s="22">
        <v>1.77</v>
      </c>
      <c r="K3" s="22">
        <f>I3+J3</f>
        <v>4.37</v>
      </c>
      <c r="L3" s="22">
        <v>0.28999999999999998</v>
      </c>
      <c r="M3" s="17">
        <f t="shared" ref="M3:M18" si="0">(I3+J3)/L3</f>
        <v>15.068965517241381</v>
      </c>
      <c r="N3" s="24"/>
      <c r="O3" s="25">
        <v>0.74842023133474977</v>
      </c>
      <c r="P3" s="25">
        <f>L3/O3</f>
        <v>0.38748284434108271</v>
      </c>
    </row>
    <row r="4" spans="1:16">
      <c r="B4" s="16">
        <v>2</v>
      </c>
      <c r="C4" s="16">
        <v>1</v>
      </c>
      <c r="D4" s="16">
        <v>1.2</v>
      </c>
      <c r="E4" s="17">
        <v>28.7</v>
      </c>
      <c r="F4" s="22">
        <v>7.48</v>
      </c>
      <c r="G4" s="22">
        <v>7.82</v>
      </c>
      <c r="H4" s="17">
        <v>73.125623999999988</v>
      </c>
      <c r="I4" s="22">
        <v>0.16</v>
      </c>
      <c r="J4" s="22">
        <v>1.2</v>
      </c>
      <c r="K4" s="22">
        <f t="shared" ref="K4:K18" si="1">I4+J4</f>
        <v>1.3599999999999999</v>
      </c>
      <c r="L4" s="22">
        <v>0.1</v>
      </c>
      <c r="M4" s="17">
        <f t="shared" si="0"/>
        <v>13.599999999999998</v>
      </c>
      <c r="N4" s="24"/>
      <c r="O4" s="25">
        <v>0.44322305331188572</v>
      </c>
      <c r="P4" s="25">
        <f t="shared" ref="P4:P18" si="2">L4/O4</f>
        <v>0.22562003319270565</v>
      </c>
    </row>
    <row r="5" spans="1:16">
      <c r="B5" s="16">
        <v>3</v>
      </c>
      <c r="C5" s="16">
        <v>2</v>
      </c>
      <c r="D5" s="16">
        <v>2</v>
      </c>
      <c r="E5" s="17">
        <v>29.1</v>
      </c>
      <c r="F5" s="22">
        <v>7.52</v>
      </c>
      <c r="G5" s="22">
        <v>7.31</v>
      </c>
      <c r="H5" s="17">
        <v>8.9812008000000052</v>
      </c>
      <c r="I5" s="22">
        <v>1.3499999999999999</v>
      </c>
      <c r="J5" s="22">
        <v>0.99</v>
      </c>
      <c r="K5" s="22">
        <f t="shared" si="1"/>
        <v>2.34</v>
      </c>
      <c r="L5" s="22">
        <v>0.55000000000000004</v>
      </c>
      <c r="M5" s="17">
        <f t="shared" si="0"/>
        <v>4.254545454545454</v>
      </c>
      <c r="N5" s="24"/>
      <c r="O5" s="25">
        <v>0.45639842621779142</v>
      </c>
      <c r="P5" s="25">
        <f t="shared" si="2"/>
        <v>1.2050874157430647</v>
      </c>
    </row>
    <row r="6" spans="1:16">
      <c r="B6" s="16">
        <v>4</v>
      </c>
      <c r="C6" s="16">
        <v>3</v>
      </c>
      <c r="D6" s="16">
        <v>2</v>
      </c>
      <c r="E6" s="17">
        <v>29.1</v>
      </c>
      <c r="F6" s="22">
        <v>7.29</v>
      </c>
      <c r="G6" s="22">
        <v>7.09</v>
      </c>
      <c r="H6" s="17">
        <v>13.728343199999998</v>
      </c>
      <c r="I6" s="22">
        <v>0.72000000000000008</v>
      </c>
      <c r="J6" s="22">
        <v>1.1000000000000001</v>
      </c>
      <c r="K6" s="22">
        <f t="shared" si="1"/>
        <v>1.8200000000000003</v>
      </c>
      <c r="L6" s="22">
        <v>0.49</v>
      </c>
      <c r="M6" s="17">
        <f t="shared" si="0"/>
        <v>3.7142857142857149</v>
      </c>
      <c r="N6" s="24"/>
      <c r="O6" s="25">
        <v>0.37435449515336777</v>
      </c>
      <c r="P6" s="25">
        <f t="shared" si="2"/>
        <v>1.3089197708157716</v>
      </c>
    </row>
    <row r="7" spans="1:16">
      <c r="B7" s="16">
        <v>5</v>
      </c>
      <c r="C7" s="16">
        <v>5</v>
      </c>
      <c r="D7" s="16">
        <v>2</v>
      </c>
      <c r="E7" s="17">
        <v>29.5</v>
      </c>
      <c r="F7" s="22">
        <v>7.01</v>
      </c>
      <c r="G7" s="22">
        <v>7.57</v>
      </c>
      <c r="H7" s="17">
        <v>9.7485960000000027</v>
      </c>
      <c r="I7" s="22">
        <v>0.16</v>
      </c>
      <c r="J7" s="22">
        <v>0.53</v>
      </c>
      <c r="K7" s="22">
        <f t="shared" si="1"/>
        <v>0.69000000000000006</v>
      </c>
      <c r="L7" s="22">
        <v>0.35</v>
      </c>
      <c r="M7" s="17">
        <f t="shared" si="0"/>
        <v>1.9714285714285718</v>
      </c>
      <c r="N7" s="24"/>
      <c r="O7" s="25">
        <v>0.52075730055548919</v>
      </c>
      <c r="P7" s="25">
        <f t="shared" si="2"/>
        <v>0.67209811485437987</v>
      </c>
    </row>
    <row r="8" spans="1:16">
      <c r="B8" s="16">
        <v>6</v>
      </c>
      <c r="C8" s="16">
        <v>6</v>
      </c>
      <c r="D8" s="16">
        <v>2.1999999999999997</v>
      </c>
      <c r="E8" s="17">
        <v>30.1</v>
      </c>
      <c r="F8" s="22">
        <v>7.84</v>
      </c>
      <c r="G8" s="22">
        <v>7.73</v>
      </c>
      <c r="H8" s="17">
        <v>35.648183999999993</v>
      </c>
      <c r="I8" s="22">
        <v>0.15</v>
      </c>
      <c r="J8" s="22">
        <v>0.66</v>
      </c>
      <c r="K8" s="22">
        <f t="shared" si="1"/>
        <v>0.81</v>
      </c>
      <c r="L8" s="22">
        <v>0.24</v>
      </c>
      <c r="M8" s="17">
        <f t="shared" si="0"/>
        <v>3.3750000000000004</v>
      </c>
      <c r="N8" s="24"/>
      <c r="O8" s="25">
        <v>0.70755022031289638</v>
      </c>
      <c r="P8" s="25">
        <f t="shared" si="2"/>
        <v>0.33919853758771495</v>
      </c>
    </row>
    <row r="9" spans="1:16">
      <c r="B9" s="16">
        <v>7</v>
      </c>
      <c r="C9" s="16">
        <v>7</v>
      </c>
      <c r="D9" s="16">
        <v>2.1999999999999997</v>
      </c>
      <c r="E9" s="17">
        <v>30.5</v>
      </c>
      <c r="F9" s="22">
        <v>7.84</v>
      </c>
      <c r="G9" s="22">
        <v>7.52</v>
      </c>
      <c r="H9" s="17">
        <v>14.901743999999999</v>
      </c>
      <c r="I9" s="22">
        <v>0.21000000000000002</v>
      </c>
      <c r="J9" s="22">
        <v>0.82</v>
      </c>
      <c r="K9" s="22">
        <f t="shared" si="1"/>
        <v>1.03</v>
      </c>
      <c r="L9" s="22">
        <v>0.37</v>
      </c>
      <c r="M9" s="17">
        <f t="shared" si="0"/>
        <v>2.7837837837837838</v>
      </c>
      <c r="N9" s="24"/>
      <c r="O9" s="25">
        <v>0.7089183612203972</v>
      </c>
      <c r="P9" s="25">
        <f t="shared" si="2"/>
        <v>0.52192187456260553</v>
      </c>
    </row>
    <row r="10" spans="1:16">
      <c r="A10" t="s">
        <v>29</v>
      </c>
      <c r="B10" s="16">
        <v>8</v>
      </c>
      <c r="C10" s="16">
        <v>8</v>
      </c>
      <c r="D10" s="16">
        <v>1.8</v>
      </c>
      <c r="E10" s="17">
        <v>30.5</v>
      </c>
      <c r="F10" s="22">
        <v>7.3</v>
      </c>
      <c r="G10" s="22">
        <v>7.43</v>
      </c>
      <c r="H10" s="17">
        <v>29.089631999999995</v>
      </c>
      <c r="I10" s="22">
        <v>0.38</v>
      </c>
      <c r="J10" s="22">
        <v>0.82</v>
      </c>
      <c r="K10" s="22">
        <f t="shared" si="1"/>
        <v>1.2</v>
      </c>
      <c r="L10" s="22">
        <v>0.27</v>
      </c>
      <c r="M10" s="17">
        <f t="shared" si="0"/>
        <v>4.4444444444444438</v>
      </c>
      <c r="N10" s="24"/>
      <c r="O10" s="25">
        <v>0.70050495218496611</v>
      </c>
      <c r="P10" s="25">
        <f t="shared" si="2"/>
        <v>0.38543624732107157</v>
      </c>
    </row>
    <row r="11" spans="1:16">
      <c r="B11" s="16">
        <v>9</v>
      </c>
      <c r="C11" s="16">
        <v>11</v>
      </c>
      <c r="D11" s="16">
        <v>2</v>
      </c>
      <c r="E11" s="17">
        <v>29.5</v>
      </c>
      <c r="F11" s="22">
        <v>7.12</v>
      </c>
      <c r="G11" s="22">
        <v>8.18</v>
      </c>
      <c r="H11" s="17">
        <v>35.782032000000001</v>
      </c>
      <c r="I11" s="22">
        <v>1.1900000000000002</v>
      </c>
      <c r="J11" s="22">
        <v>1.83</v>
      </c>
      <c r="K11" s="22">
        <f t="shared" si="1"/>
        <v>3.0200000000000005</v>
      </c>
      <c r="L11" s="22">
        <v>0.13</v>
      </c>
      <c r="M11" s="17">
        <f t="shared" si="0"/>
        <v>23.230769230769234</v>
      </c>
      <c r="N11" s="24"/>
      <c r="O11" s="25">
        <v>0.20372503455366808</v>
      </c>
      <c r="P11" s="25">
        <f t="shared" si="2"/>
        <v>0.63811499791771342</v>
      </c>
    </row>
    <row r="12" spans="1:16">
      <c r="B12" s="16">
        <v>10</v>
      </c>
      <c r="C12" s="16">
        <v>16</v>
      </c>
      <c r="D12" s="16">
        <v>2</v>
      </c>
      <c r="E12" s="17">
        <v>29.2</v>
      </c>
      <c r="F12" s="22">
        <v>6</v>
      </c>
      <c r="G12" s="22">
        <v>8.17</v>
      </c>
      <c r="H12" s="17">
        <v>98.110584000000017</v>
      </c>
      <c r="I12" s="22">
        <v>0.24</v>
      </c>
      <c r="J12" s="22">
        <v>1.1000000000000001</v>
      </c>
      <c r="K12" s="22">
        <f t="shared" si="1"/>
        <v>1.34</v>
      </c>
      <c r="L12" s="22">
        <v>0.15</v>
      </c>
      <c r="M12" s="17">
        <f t="shared" si="0"/>
        <v>8.9333333333333336</v>
      </c>
      <c r="N12" s="24"/>
      <c r="O12" s="25">
        <v>0.27829578504355668</v>
      </c>
      <c r="P12" s="25">
        <f t="shared" si="2"/>
        <v>0.53899486827126453</v>
      </c>
    </row>
    <row r="13" spans="1:16">
      <c r="B13" s="16">
        <v>11</v>
      </c>
      <c r="C13" s="16">
        <v>10</v>
      </c>
      <c r="D13" s="16">
        <v>2</v>
      </c>
      <c r="E13" s="17">
        <v>29.8</v>
      </c>
      <c r="F13" s="22">
        <v>7.47</v>
      </c>
      <c r="G13" s="22">
        <v>7.94</v>
      </c>
      <c r="H13" s="17">
        <v>21.054290400000006</v>
      </c>
      <c r="I13" s="22">
        <v>0.98</v>
      </c>
      <c r="J13" s="22">
        <v>1.04</v>
      </c>
      <c r="K13" s="22">
        <f t="shared" si="1"/>
        <v>2.02</v>
      </c>
      <c r="L13" s="22">
        <v>0.37</v>
      </c>
      <c r="M13" s="17">
        <f t="shared" si="0"/>
        <v>5.4594594594594597</v>
      </c>
      <c r="N13" s="24"/>
      <c r="O13" s="25">
        <v>0.43141475027216014</v>
      </c>
      <c r="P13" s="25">
        <f t="shared" si="2"/>
        <v>0.85764336932518803</v>
      </c>
    </row>
    <row r="14" spans="1:16">
      <c r="B14" s="16">
        <v>12</v>
      </c>
      <c r="C14" s="16">
        <v>12</v>
      </c>
      <c r="D14" s="16">
        <v>2</v>
      </c>
      <c r="E14" s="17">
        <v>29.8</v>
      </c>
      <c r="F14" s="22">
        <v>6.62</v>
      </c>
      <c r="G14" s="22">
        <v>7.33</v>
      </c>
      <c r="H14" s="17">
        <v>10.515991200000004</v>
      </c>
      <c r="I14" s="22">
        <v>2</v>
      </c>
      <c r="J14" s="22">
        <v>1.44</v>
      </c>
      <c r="K14" s="22">
        <f t="shared" si="1"/>
        <v>3.44</v>
      </c>
      <c r="L14" s="22">
        <v>0.46</v>
      </c>
      <c r="M14" s="17">
        <f t="shared" si="0"/>
        <v>7.4782608695652169</v>
      </c>
      <c r="N14" s="24"/>
      <c r="O14" s="25">
        <v>0.48149481719526965</v>
      </c>
      <c r="P14" s="25">
        <f t="shared" si="2"/>
        <v>0.95535815458933082</v>
      </c>
    </row>
    <row r="15" spans="1:16">
      <c r="B15" s="16">
        <v>13</v>
      </c>
      <c r="C15" s="16">
        <v>15</v>
      </c>
      <c r="D15" s="16">
        <v>1.6</v>
      </c>
      <c r="E15" s="17">
        <v>29.6</v>
      </c>
      <c r="F15" s="22">
        <v>7.33</v>
      </c>
      <c r="G15" s="22">
        <v>7.96</v>
      </c>
      <c r="H15" s="17">
        <v>21.732453599999996</v>
      </c>
      <c r="I15" s="22">
        <v>0.21</v>
      </c>
      <c r="J15" s="22">
        <v>0.98</v>
      </c>
      <c r="K15" s="22">
        <f t="shared" si="1"/>
        <v>1.19</v>
      </c>
      <c r="L15" s="22">
        <v>0.14000000000000001</v>
      </c>
      <c r="M15" s="17">
        <f t="shared" si="0"/>
        <v>8.4999999999999982</v>
      </c>
      <c r="N15" s="24"/>
      <c r="O15" s="25">
        <v>0.36054855022707138</v>
      </c>
      <c r="P15" s="25">
        <f t="shared" si="2"/>
        <v>0.38829722075384526</v>
      </c>
    </row>
    <row r="16" spans="1:16">
      <c r="B16" s="16">
        <v>14</v>
      </c>
      <c r="C16" s="16">
        <v>9</v>
      </c>
      <c r="D16" s="16">
        <v>2</v>
      </c>
      <c r="E16" s="17">
        <v>28.8</v>
      </c>
      <c r="F16" s="22">
        <v>6.7</v>
      </c>
      <c r="G16" s="22">
        <v>8.32</v>
      </c>
      <c r="H16" s="17">
        <v>88.295063999999996</v>
      </c>
      <c r="I16" s="22">
        <v>0.37</v>
      </c>
      <c r="J16" s="22">
        <v>0.77</v>
      </c>
      <c r="K16" s="22">
        <f t="shared" si="1"/>
        <v>1.1400000000000001</v>
      </c>
      <c r="L16" s="22">
        <v>0.21</v>
      </c>
      <c r="M16" s="17">
        <f t="shared" si="0"/>
        <v>5.4285714285714297</v>
      </c>
      <c r="N16" s="24"/>
      <c r="O16" s="25">
        <v>0.20954287084339041</v>
      </c>
      <c r="P16" s="25">
        <f t="shared" si="2"/>
        <v>1.0021815543271393</v>
      </c>
    </row>
    <row r="17" spans="1:16">
      <c r="B17" s="16">
        <v>15</v>
      </c>
      <c r="C17" s="16">
        <v>13</v>
      </c>
      <c r="D17" s="16">
        <v>2</v>
      </c>
      <c r="E17" s="17">
        <v>31.1</v>
      </c>
      <c r="F17" s="22">
        <v>5.56</v>
      </c>
      <c r="G17" s="22">
        <v>7.67</v>
      </c>
      <c r="H17" s="17">
        <v>19.827350400000007</v>
      </c>
      <c r="I17" s="22">
        <v>0.82000000000000006</v>
      </c>
      <c r="J17" s="22">
        <v>1.58</v>
      </c>
      <c r="K17" s="22">
        <f t="shared" si="1"/>
        <v>2.4000000000000004</v>
      </c>
      <c r="L17" s="22">
        <v>0.28999999999999998</v>
      </c>
      <c r="M17" s="17">
        <f t="shared" si="0"/>
        <v>8.2758620689655196</v>
      </c>
      <c r="N17" s="24"/>
      <c r="O17" s="25">
        <v>0.44426147618306427</v>
      </c>
      <c r="P17" s="25">
        <f t="shared" si="2"/>
        <v>0.65276873090950016</v>
      </c>
    </row>
    <row r="18" spans="1:16">
      <c r="B18" s="16">
        <v>16</v>
      </c>
      <c r="C18" s="16">
        <v>14</v>
      </c>
      <c r="D18" s="16">
        <v>1.8</v>
      </c>
      <c r="E18" s="17">
        <v>30.6</v>
      </c>
      <c r="F18" s="22">
        <v>8.5299999999999994</v>
      </c>
      <c r="G18" s="22">
        <v>8.42</v>
      </c>
      <c r="H18" s="17">
        <v>101.72448000000001</v>
      </c>
      <c r="I18" s="22">
        <v>0.48000000000000004</v>
      </c>
      <c r="J18" s="22">
        <v>0.66</v>
      </c>
      <c r="K18" s="22">
        <f t="shared" si="1"/>
        <v>1.1400000000000001</v>
      </c>
      <c r="L18" s="22">
        <v>0.15</v>
      </c>
      <c r="M18" s="17">
        <f t="shared" si="0"/>
        <v>7.6000000000000014</v>
      </c>
      <c r="N18" s="24"/>
      <c r="O18" s="25">
        <v>0.39561046531083632</v>
      </c>
      <c r="P18" s="25">
        <f t="shared" si="2"/>
        <v>0.37916084925140447</v>
      </c>
    </row>
    <row r="19" spans="1:16">
      <c r="B19" s="16">
        <v>17</v>
      </c>
      <c r="C19" s="16"/>
      <c r="D19" s="16"/>
      <c r="E19" s="17"/>
      <c r="F19" s="22"/>
      <c r="G19" s="22"/>
      <c r="H19" s="17"/>
      <c r="I19" s="22"/>
      <c r="J19" s="22"/>
      <c r="K19" s="22"/>
      <c r="L19" s="22"/>
      <c r="M19" s="17"/>
    </row>
    <row r="20" spans="1:16">
      <c r="B20" s="16">
        <v>18</v>
      </c>
      <c r="C20" s="16"/>
      <c r="D20" s="16"/>
      <c r="E20" s="17"/>
      <c r="F20" s="22"/>
      <c r="G20" s="22"/>
      <c r="H20" s="17"/>
      <c r="I20" s="22"/>
      <c r="J20" s="22"/>
      <c r="K20" s="22"/>
      <c r="L20" s="22"/>
      <c r="M20" s="17"/>
    </row>
    <row r="21" spans="1:16">
      <c r="B21" s="16"/>
      <c r="C21" s="16"/>
      <c r="D21" s="16"/>
      <c r="E21" s="17"/>
      <c r="F21" s="22"/>
      <c r="G21" s="22"/>
      <c r="H21" s="17"/>
      <c r="I21" s="22"/>
      <c r="J21" s="22"/>
      <c r="K21" s="22"/>
      <c r="L21" s="22"/>
      <c r="M21" s="17"/>
    </row>
    <row r="22" spans="1:16">
      <c r="A22" t="s">
        <v>30</v>
      </c>
      <c r="B22" s="18" t="s">
        <v>24</v>
      </c>
      <c r="C22" s="18"/>
      <c r="D22" s="18"/>
      <c r="E22" s="17">
        <f t="shared" ref="E22:M22" si="3">AVERAGE(E3:E18)</f>
        <v>29.725000000000005</v>
      </c>
      <c r="F22" s="17">
        <f t="shared" si="3"/>
        <v>7.113125000000001</v>
      </c>
      <c r="G22" s="22">
        <f t="shared" si="3"/>
        <v>7.7199999999999989</v>
      </c>
      <c r="H22" s="17">
        <f t="shared" si="3"/>
        <v>37.158435599999997</v>
      </c>
      <c r="I22" s="22">
        <f t="shared" si="3"/>
        <v>0.75125000000000008</v>
      </c>
      <c r="J22" s="22">
        <f t="shared" si="3"/>
        <v>1.0806250000000002</v>
      </c>
      <c r="K22" s="22">
        <f t="shared" si="3"/>
        <v>1.8318750000000001</v>
      </c>
      <c r="L22" s="22">
        <f t="shared" si="3"/>
        <v>0.28500000000000009</v>
      </c>
      <c r="M22" s="17">
        <f t="shared" si="3"/>
        <v>7.757419367274597</v>
      </c>
    </row>
    <row r="23" spans="1:16">
      <c r="B23" s="18" t="s">
        <v>25</v>
      </c>
      <c r="C23" s="18"/>
      <c r="D23" s="18"/>
      <c r="E23" s="17">
        <f t="shared" ref="E23:M23" si="4">STDEV(E3:E18)</f>
        <v>0.68750757571583676</v>
      </c>
      <c r="F23" s="17">
        <f t="shared" si="4"/>
        <v>0.75341638553988144</v>
      </c>
      <c r="G23" s="22">
        <f t="shared" si="4"/>
        <v>0.4228474902373196</v>
      </c>
      <c r="H23" s="17">
        <f t="shared" si="4"/>
        <v>33.244902477205812</v>
      </c>
      <c r="I23" s="22">
        <f t="shared" si="4"/>
        <v>0.72346273804069094</v>
      </c>
      <c r="J23" s="22">
        <f t="shared" si="4"/>
        <v>0.39494250636432288</v>
      </c>
      <c r="K23" s="22">
        <f t="shared" si="4"/>
        <v>1.0418139229248182</v>
      </c>
      <c r="L23" s="22">
        <f t="shared" si="4"/>
        <v>0.13788884412211627</v>
      </c>
      <c r="M23" s="17">
        <f t="shared" si="4"/>
        <v>5.5199157901948013</v>
      </c>
    </row>
    <row r="24" spans="1:16">
      <c r="B24" s="18" t="s">
        <v>26</v>
      </c>
      <c r="C24" s="18"/>
      <c r="D24" s="18"/>
      <c r="E24" s="17">
        <f t="shared" ref="E24:M24" si="5">MIN(E3:E18)</f>
        <v>28.7</v>
      </c>
      <c r="F24" s="17">
        <f t="shared" si="5"/>
        <v>5.56</v>
      </c>
      <c r="G24" s="22">
        <f t="shared" si="5"/>
        <v>7.06</v>
      </c>
      <c r="H24" s="17">
        <f t="shared" si="5"/>
        <v>8.9812008000000052</v>
      </c>
      <c r="I24" s="22">
        <f t="shared" si="5"/>
        <v>0.15</v>
      </c>
      <c r="J24" s="22">
        <f t="shared" si="5"/>
        <v>0.53</v>
      </c>
      <c r="K24" s="22">
        <f t="shared" si="5"/>
        <v>0.69000000000000006</v>
      </c>
      <c r="L24" s="22">
        <f t="shared" si="5"/>
        <v>0.1</v>
      </c>
      <c r="M24" s="17">
        <f t="shared" si="5"/>
        <v>1.9714285714285718</v>
      </c>
    </row>
    <row r="25" spans="1:16">
      <c r="B25" s="18" t="s">
        <v>27</v>
      </c>
      <c r="C25" s="18"/>
      <c r="D25" s="18"/>
      <c r="E25" s="17">
        <f t="shared" ref="E25:M25" si="6">MAX(E3:E18)</f>
        <v>31.1</v>
      </c>
      <c r="F25" s="17">
        <f t="shared" si="6"/>
        <v>8.5299999999999994</v>
      </c>
      <c r="G25" s="22">
        <f t="shared" si="6"/>
        <v>8.42</v>
      </c>
      <c r="H25" s="17">
        <f t="shared" si="6"/>
        <v>101.72448000000001</v>
      </c>
      <c r="I25" s="22">
        <f t="shared" si="6"/>
        <v>2.6</v>
      </c>
      <c r="J25" s="22">
        <f t="shared" si="6"/>
        <v>1.83</v>
      </c>
      <c r="K25" s="22">
        <f t="shared" si="6"/>
        <v>4.37</v>
      </c>
      <c r="L25" s="22">
        <f t="shared" si="6"/>
        <v>0.55000000000000004</v>
      </c>
      <c r="M25" s="17">
        <f t="shared" si="6"/>
        <v>23.230769230769234</v>
      </c>
    </row>
    <row r="26" spans="1:16">
      <c r="B26" s="24"/>
      <c r="C26" s="24"/>
      <c r="D26" s="24"/>
      <c r="E26" s="26"/>
      <c r="F26" s="26"/>
      <c r="G26" s="25"/>
      <c r="H26" s="26"/>
      <c r="I26" s="25"/>
      <c r="J26" s="25"/>
      <c r="K26" s="25"/>
      <c r="L26" s="25"/>
      <c r="M26" s="26"/>
    </row>
    <row r="27" spans="1:16">
      <c r="A27" t="s">
        <v>28</v>
      </c>
      <c r="B27" s="18" t="s">
        <v>24</v>
      </c>
      <c r="C27" s="18"/>
      <c r="D27" s="18"/>
      <c r="E27" s="17">
        <f t="shared" ref="E27:M27" si="7">AVERAGE(E3:E9)</f>
        <v>29.528571428571428</v>
      </c>
      <c r="F27" s="17">
        <f t="shared" si="7"/>
        <v>7.3114285714285723</v>
      </c>
      <c r="G27" s="22">
        <f t="shared" si="7"/>
        <v>7.4428571428571422</v>
      </c>
      <c r="H27" s="17">
        <f t="shared" si="7"/>
        <v>24.057584571428571</v>
      </c>
      <c r="I27" s="22">
        <f t="shared" si="7"/>
        <v>0.76428571428571435</v>
      </c>
      <c r="J27" s="22">
        <f t="shared" si="7"/>
        <v>1.0100000000000002</v>
      </c>
      <c r="K27" s="22"/>
      <c r="L27" s="22">
        <f t="shared" si="7"/>
        <v>0.34142857142857153</v>
      </c>
      <c r="M27" s="17">
        <f t="shared" si="7"/>
        <v>6.3954298630407012</v>
      </c>
    </row>
    <row r="28" spans="1:16">
      <c r="B28" s="18" t="s">
        <v>25</v>
      </c>
      <c r="C28" s="18"/>
      <c r="D28" s="18"/>
      <c r="E28" s="17">
        <f t="shared" ref="E28:M28" si="8">STDEV(E3:E9)</f>
        <v>0.62640318675829898</v>
      </c>
      <c r="F28" s="17">
        <f t="shared" si="8"/>
        <v>0.57115171864775616</v>
      </c>
      <c r="G28" s="22">
        <f t="shared" si="8"/>
        <v>0.29875933936388166</v>
      </c>
      <c r="H28" s="17">
        <f t="shared" si="8"/>
        <v>23.464664673386459</v>
      </c>
      <c r="I28" s="22">
        <f t="shared" si="8"/>
        <v>0.92464150067034356</v>
      </c>
      <c r="J28" s="22">
        <f t="shared" si="8"/>
        <v>0.41052811515575049</v>
      </c>
      <c r="K28" s="22"/>
      <c r="L28" s="22">
        <f t="shared" si="8"/>
        <v>0.15148471555777163</v>
      </c>
      <c r="M28" s="17">
        <f t="shared" si="8"/>
        <v>5.4870566333803978</v>
      </c>
    </row>
    <row r="29" spans="1:16">
      <c r="B29" s="18" t="s">
        <v>26</v>
      </c>
      <c r="C29" s="18"/>
      <c r="D29" s="18"/>
      <c r="E29" s="17">
        <f t="shared" ref="E29:M29" si="9">MIN(E3:E9)</f>
        <v>28.7</v>
      </c>
      <c r="F29" s="17">
        <f t="shared" si="9"/>
        <v>6.2</v>
      </c>
      <c r="G29" s="22">
        <f t="shared" si="9"/>
        <v>7.06</v>
      </c>
      <c r="H29" s="17">
        <f t="shared" si="9"/>
        <v>8.9812008000000052</v>
      </c>
      <c r="I29" s="22">
        <f t="shared" si="9"/>
        <v>0.15</v>
      </c>
      <c r="J29" s="22">
        <f t="shared" si="9"/>
        <v>0.53</v>
      </c>
      <c r="K29" s="22"/>
      <c r="L29" s="22">
        <f t="shared" si="9"/>
        <v>0.1</v>
      </c>
      <c r="M29" s="17">
        <f t="shared" si="9"/>
        <v>1.9714285714285718</v>
      </c>
    </row>
    <row r="30" spans="1:16">
      <c r="B30" s="18" t="s">
        <v>27</v>
      </c>
      <c r="C30" s="18"/>
      <c r="D30" s="18"/>
      <c r="E30" s="17">
        <f t="shared" ref="E30:M30" si="10">MAX(E3:E9)</f>
        <v>30.5</v>
      </c>
      <c r="F30" s="17">
        <f t="shared" si="10"/>
        <v>7.84</v>
      </c>
      <c r="G30" s="22">
        <f t="shared" si="10"/>
        <v>7.82</v>
      </c>
      <c r="H30" s="17">
        <f t="shared" si="10"/>
        <v>73.125623999999988</v>
      </c>
      <c r="I30" s="22">
        <f t="shared" si="10"/>
        <v>2.6</v>
      </c>
      <c r="J30" s="22">
        <f t="shared" si="10"/>
        <v>1.77</v>
      </c>
      <c r="K30" s="22"/>
      <c r="L30" s="22">
        <f t="shared" si="10"/>
        <v>0.55000000000000004</v>
      </c>
      <c r="M30" s="17">
        <f t="shared" si="10"/>
        <v>15.068965517241381</v>
      </c>
    </row>
    <row r="31" spans="1:16">
      <c r="B31" s="24"/>
      <c r="C31" s="24"/>
      <c r="D31" s="24"/>
      <c r="E31" s="26"/>
      <c r="F31" s="26"/>
      <c r="G31" s="25"/>
      <c r="H31" s="26"/>
      <c r="I31" s="25"/>
      <c r="J31" s="25"/>
      <c r="K31" s="25"/>
      <c r="L31" s="25"/>
      <c r="M31" s="26"/>
    </row>
    <row r="32" spans="1:16">
      <c r="A32" t="s">
        <v>29</v>
      </c>
      <c r="B32" s="18" t="s">
        <v>24</v>
      </c>
      <c r="C32" s="18"/>
      <c r="D32" s="18"/>
      <c r="E32" s="17">
        <f>AVERAGE(E10:E18)</f>
        <v>29.87777777777778</v>
      </c>
      <c r="F32" s="17">
        <f t="shared" ref="F32:M32" si="11">AVERAGE(F10:F18)</f>
        <v>6.9588888888888896</v>
      </c>
      <c r="G32" s="22">
        <f t="shared" si="11"/>
        <v>7.9355555555555561</v>
      </c>
      <c r="H32" s="17">
        <f t="shared" si="11"/>
        <v>47.347986400000003</v>
      </c>
      <c r="I32" s="22">
        <f t="shared" si="11"/>
        <v>0.74111111111111116</v>
      </c>
      <c r="J32" s="22">
        <f t="shared" si="11"/>
        <v>1.1355555555555557</v>
      </c>
      <c r="K32" s="22"/>
      <c r="L32" s="22">
        <f t="shared" si="11"/>
        <v>0.24111111111111111</v>
      </c>
      <c r="M32" s="17">
        <f t="shared" si="11"/>
        <v>8.8167445372342925</v>
      </c>
    </row>
    <row r="33" spans="2:13">
      <c r="B33" s="18" t="s">
        <v>25</v>
      </c>
      <c r="C33" s="18"/>
      <c r="D33" s="18"/>
      <c r="E33" s="17">
        <f>STDEV(E10:E18)</f>
        <v>0.7293452162347025</v>
      </c>
      <c r="F33" s="17">
        <f t="shared" ref="F33:M33" si="12">STDEV(F10:F18)</f>
        <v>0.87091108105885118</v>
      </c>
      <c r="G33" s="22">
        <f t="shared" si="12"/>
        <v>0.38578203402669992</v>
      </c>
      <c r="H33" s="17">
        <f t="shared" si="12"/>
        <v>37.314443564314473</v>
      </c>
      <c r="I33" s="22">
        <f t="shared" si="12"/>
        <v>0.58299752238848412</v>
      </c>
      <c r="J33" s="22">
        <f t="shared" si="12"/>
        <v>0.39787281608295089</v>
      </c>
      <c r="K33" s="22"/>
      <c r="L33" s="22">
        <f t="shared" si="12"/>
        <v>0.11612971674429892</v>
      </c>
      <c r="M33" s="17">
        <f t="shared" si="12"/>
        <v>5.6270626858756376</v>
      </c>
    </row>
    <row r="34" spans="2:13">
      <c r="B34" s="18" t="s">
        <v>26</v>
      </c>
      <c r="C34" s="18"/>
      <c r="D34" s="18"/>
      <c r="E34" s="17">
        <f>MIN(E10:E18)</f>
        <v>28.8</v>
      </c>
      <c r="F34" s="17">
        <f t="shared" ref="F34:M34" si="13">MIN(F10:F18)</f>
        <v>5.56</v>
      </c>
      <c r="G34" s="22">
        <f t="shared" si="13"/>
        <v>7.33</v>
      </c>
      <c r="H34" s="17">
        <f t="shared" si="13"/>
        <v>10.515991200000004</v>
      </c>
      <c r="I34" s="22">
        <f t="shared" si="13"/>
        <v>0.21</v>
      </c>
      <c r="J34" s="22">
        <f t="shared" si="13"/>
        <v>0.66</v>
      </c>
      <c r="K34" s="22"/>
      <c r="L34" s="22">
        <f t="shared" si="13"/>
        <v>0.13</v>
      </c>
      <c r="M34" s="17">
        <f t="shared" si="13"/>
        <v>4.4444444444444438</v>
      </c>
    </row>
    <row r="35" spans="2:13">
      <c r="B35" s="18" t="s">
        <v>27</v>
      </c>
      <c r="C35" s="18"/>
      <c r="D35" s="18"/>
      <c r="E35" s="17">
        <f>MAX(E10:E18)</f>
        <v>31.1</v>
      </c>
      <c r="F35" s="17">
        <f t="shared" ref="F35:M35" si="14">MAX(F10:F18)</f>
        <v>8.5299999999999994</v>
      </c>
      <c r="G35" s="22">
        <f t="shared" si="14"/>
        <v>8.42</v>
      </c>
      <c r="H35" s="17">
        <f t="shared" si="14"/>
        <v>101.72448000000001</v>
      </c>
      <c r="I35" s="22">
        <f t="shared" si="14"/>
        <v>2</v>
      </c>
      <c r="J35" s="22">
        <f t="shared" si="14"/>
        <v>1.83</v>
      </c>
      <c r="K35" s="22"/>
      <c r="L35" s="22">
        <f t="shared" si="14"/>
        <v>0.46</v>
      </c>
      <c r="M35" s="17">
        <f t="shared" si="14"/>
        <v>23.230769230769234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B30A6-0AC7-6F4C-B8E2-D861AF7F2D28}">
  <dimension ref="A1:P35"/>
  <sheetViews>
    <sheetView workbookViewId="0">
      <pane xSplit="23145" ySplit="4440" topLeftCell="V17" activePane="bottomLeft"/>
      <selection activeCell="K3" sqref="K3:K20"/>
      <selection pane="topRight" activeCell="V12" sqref="V12"/>
      <selection pane="bottomLeft" activeCell="M25" sqref="M25"/>
      <selection pane="bottomRight" activeCell="V31" sqref="V31"/>
    </sheetView>
  </sheetViews>
  <sheetFormatPr defaultColWidth="11" defaultRowHeight="15.75"/>
  <cols>
    <col min="8" max="8" width="11.125" bestFit="1" customWidth="1"/>
    <col min="13" max="13" width="11.125" bestFit="1" customWidth="1"/>
    <col min="19" max="19" width="5.25" customWidth="1"/>
  </cols>
  <sheetData>
    <row r="1" spans="1:16">
      <c r="C1" t="s">
        <v>20</v>
      </c>
    </row>
    <row r="2" spans="1:16">
      <c r="B2" s="16" t="s">
        <v>18</v>
      </c>
      <c r="C2" s="16" t="s">
        <v>1</v>
      </c>
      <c r="D2" s="16" t="s">
        <v>19</v>
      </c>
      <c r="E2" s="18" t="s">
        <v>9</v>
      </c>
      <c r="F2" s="18" t="s">
        <v>8</v>
      </c>
      <c r="G2" s="18" t="s">
        <v>10</v>
      </c>
      <c r="H2" s="18" t="s">
        <v>11</v>
      </c>
      <c r="I2" s="18" t="s">
        <v>12</v>
      </c>
      <c r="J2" s="18" t="s">
        <v>13</v>
      </c>
      <c r="K2" s="18" t="s">
        <v>36</v>
      </c>
      <c r="L2" s="18" t="s">
        <v>14</v>
      </c>
      <c r="M2" s="18" t="s">
        <v>15</v>
      </c>
      <c r="N2" s="27" t="s">
        <v>32</v>
      </c>
      <c r="O2" s="27" t="s">
        <v>33</v>
      </c>
      <c r="P2" s="27" t="s">
        <v>34</v>
      </c>
    </row>
    <row r="3" spans="1:16">
      <c r="A3" t="s">
        <v>28</v>
      </c>
      <c r="B3" s="16">
        <v>1</v>
      </c>
      <c r="C3" s="16">
        <v>1</v>
      </c>
      <c r="D3" s="16">
        <v>0</v>
      </c>
      <c r="E3" s="17">
        <v>30.7</v>
      </c>
      <c r="F3" s="22">
        <v>6.78</v>
      </c>
      <c r="G3" s="22">
        <v>8.1111519999999988</v>
      </c>
      <c r="H3" s="17">
        <v>9.9499999999999993</v>
      </c>
      <c r="I3" s="22">
        <v>0.5</v>
      </c>
      <c r="J3" s="22">
        <v>0.8</v>
      </c>
      <c r="K3" s="22">
        <f>I3+J3</f>
        <v>1.3</v>
      </c>
      <c r="L3" s="22">
        <v>0.06</v>
      </c>
      <c r="M3" s="17">
        <f t="shared" ref="M3:M20" si="0">(I3+J3)/L3</f>
        <v>21.666666666666668</v>
      </c>
      <c r="N3" s="24"/>
      <c r="O3" s="25">
        <v>1.3925623197644592</v>
      </c>
      <c r="P3" s="25">
        <f t="shared" ref="P3:P20" si="1">L3/O3</f>
        <v>4.3086043007503259E-2</v>
      </c>
    </row>
    <row r="4" spans="1:16">
      <c r="B4" s="16">
        <v>2</v>
      </c>
      <c r="C4" s="16">
        <v>2</v>
      </c>
      <c r="D4" s="16">
        <v>0</v>
      </c>
      <c r="E4" s="17">
        <v>30.8</v>
      </c>
      <c r="F4" s="22">
        <v>7.44</v>
      </c>
      <c r="G4" s="22">
        <v>8.1318959999999976</v>
      </c>
      <c r="H4" s="17">
        <v>7.46</v>
      </c>
      <c r="I4" s="22">
        <v>0.17</v>
      </c>
      <c r="J4" s="22">
        <v>0.67</v>
      </c>
      <c r="K4" s="22">
        <f t="shared" ref="K4:K20" si="2">I4+J4</f>
        <v>0.84000000000000008</v>
      </c>
      <c r="L4" s="22">
        <v>0.05</v>
      </c>
      <c r="M4" s="17">
        <f t="shared" si="0"/>
        <v>16.8</v>
      </c>
      <c r="N4" s="24"/>
      <c r="O4" s="25">
        <v>1.3163066888198773</v>
      </c>
      <c r="P4" s="25">
        <f t="shared" si="1"/>
        <v>3.7985068696131177E-2</v>
      </c>
    </row>
    <row r="5" spans="1:16">
      <c r="B5" s="16">
        <v>3</v>
      </c>
      <c r="C5" s="16">
        <v>3</v>
      </c>
      <c r="D5" s="16">
        <v>0</v>
      </c>
      <c r="E5" s="17">
        <v>30.8</v>
      </c>
      <c r="F5" s="22">
        <v>7.65</v>
      </c>
      <c r="G5" s="22">
        <v>8.1941279999999992</v>
      </c>
      <c r="H5" s="17">
        <v>7.99</v>
      </c>
      <c r="I5" s="22">
        <v>0.1</v>
      </c>
      <c r="J5" s="22">
        <v>0.45</v>
      </c>
      <c r="K5" s="22">
        <f t="shared" si="2"/>
        <v>0.55000000000000004</v>
      </c>
      <c r="L5" s="22">
        <v>0.02</v>
      </c>
      <c r="M5" s="17">
        <f t="shared" si="0"/>
        <v>27.5</v>
      </c>
      <c r="N5" s="24"/>
      <c r="O5" s="25">
        <v>0.6100218687949015</v>
      </c>
      <c r="P5" s="25">
        <f t="shared" si="1"/>
        <v>3.2785709862352984E-2</v>
      </c>
    </row>
    <row r="6" spans="1:16">
      <c r="B6" s="16">
        <v>4</v>
      </c>
      <c r="C6" s="16">
        <v>4</v>
      </c>
      <c r="D6" s="16">
        <v>0</v>
      </c>
      <c r="E6" s="17">
        <v>31</v>
      </c>
      <c r="F6" s="22">
        <v>7.68</v>
      </c>
      <c r="G6" s="22">
        <v>8.1422679999999978</v>
      </c>
      <c r="H6" s="17">
        <v>11.08</v>
      </c>
      <c r="I6" s="22">
        <v>1.01</v>
      </c>
      <c r="J6" s="22">
        <v>3.2</v>
      </c>
      <c r="K6" s="22">
        <f t="shared" si="2"/>
        <v>4.21</v>
      </c>
      <c r="L6" s="22">
        <v>0.06</v>
      </c>
      <c r="M6" s="17">
        <f t="shared" si="0"/>
        <v>70.166666666666671</v>
      </c>
      <c r="N6" s="24"/>
      <c r="O6" s="25">
        <v>0.22140219109811074</v>
      </c>
      <c r="P6" s="25">
        <f t="shared" si="1"/>
        <v>0.27100002805939705</v>
      </c>
    </row>
    <row r="7" spans="1:16">
      <c r="B7" s="16">
        <v>5</v>
      </c>
      <c r="C7" s="16">
        <v>5</v>
      </c>
      <c r="D7" s="16">
        <v>0</v>
      </c>
      <c r="E7" s="17">
        <v>30.7</v>
      </c>
      <c r="F7" s="22">
        <v>7.99</v>
      </c>
      <c r="G7" s="22">
        <v>8.4015679999999975</v>
      </c>
      <c r="H7" s="17">
        <v>20.63</v>
      </c>
      <c r="I7" s="22">
        <v>0.82000000000000006</v>
      </c>
      <c r="J7" s="22">
        <v>0.71</v>
      </c>
      <c r="K7" s="22">
        <f t="shared" si="2"/>
        <v>1.53</v>
      </c>
      <c r="L7" s="22">
        <v>0.08</v>
      </c>
      <c r="M7" s="17">
        <f t="shared" si="0"/>
        <v>19.125</v>
      </c>
      <c r="N7" s="24"/>
      <c r="O7" s="25">
        <v>0.17682356470875943</v>
      </c>
      <c r="P7" s="25">
        <f t="shared" si="1"/>
        <v>0.45242838606814373</v>
      </c>
    </row>
    <row r="8" spans="1:16">
      <c r="B8" s="16">
        <v>6</v>
      </c>
      <c r="C8" s="16">
        <v>6</v>
      </c>
      <c r="D8" s="16">
        <v>0</v>
      </c>
      <c r="E8" s="17">
        <v>30.6</v>
      </c>
      <c r="F8" s="22">
        <v>7.77</v>
      </c>
      <c r="G8" s="22">
        <v>8.2252439999999982</v>
      </c>
      <c r="H8" s="17">
        <v>14.66</v>
      </c>
      <c r="I8" s="22">
        <v>0.45</v>
      </c>
      <c r="J8" s="22">
        <v>0.67</v>
      </c>
      <c r="K8" s="22">
        <f t="shared" si="2"/>
        <v>1.1200000000000001</v>
      </c>
      <c r="L8" s="22">
        <v>7.0000000000000007E-2</v>
      </c>
      <c r="M8" s="17">
        <f t="shared" si="0"/>
        <v>16</v>
      </c>
      <c r="N8" s="24"/>
      <c r="O8" s="25">
        <v>0.54418649845713274</v>
      </c>
      <c r="P8" s="25">
        <f t="shared" si="1"/>
        <v>0.12863237180353185</v>
      </c>
    </row>
    <row r="9" spans="1:16">
      <c r="B9" s="16">
        <v>7</v>
      </c>
      <c r="C9" s="16">
        <v>7</v>
      </c>
      <c r="D9" s="16">
        <v>0</v>
      </c>
      <c r="E9" s="17">
        <v>31.2</v>
      </c>
      <c r="F9" s="22">
        <v>7.99</v>
      </c>
      <c r="G9" s="22">
        <v>8.1111519999999988</v>
      </c>
      <c r="H9" s="17">
        <v>4.9400000000000004</v>
      </c>
      <c r="I9" s="22">
        <v>0.16999999999999998</v>
      </c>
      <c r="J9" s="22">
        <v>0.8</v>
      </c>
      <c r="K9" s="22">
        <f t="shared" si="2"/>
        <v>0.97</v>
      </c>
      <c r="L9" s="22">
        <v>0.11</v>
      </c>
      <c r="M9" s="17">
        <f t="shared" si="0"/>
        <v>8.8181818181818183</v>
      </c>
      <c r="N9" s="24"/>
      <c r="O9" s="25">
        <v>0</v>
      </c>
      <c r="P9" s="25" t="e">
        <f t="shared" si="1"/>
        <v>#DIV/0!</v>
      </c>
    </row>
    <row r="10" spans="1:16">
      <c r="A10" t="s">
        <v>29</v>
      </c>
      <c r="B10" s="16">
        <v>8</v>
      </c>
      <c r="C10" s="16">
        <v>8</v>
      </c>
      <c r="D10" s="16">
        <v>0</v>
      </c>
      <c r="E10" s="17">
        <v>31.1</v>
      </c>
      <c r="F10" s="22">
        <v>7.92</v>
      </c>
      <c r="G10" s="22">
        <v>8.1111519999999988</v>
      </c>
      <c r="H10" s="17">
        <v>8.0299999999999994</v>
      </c>
      <c r="I10" s="22">
        <v>1.08</v>
      </c>
      <c r="J10" s="22">
        <v>1.82</v>
      </c>
      <c r="K10" s="22">
        <f t="shared" si="2"/>
        <v>2.9000000000000004</v>
      </c>
      <c r="L10" s="22">
        <v>0.19</v>
      </c>
      <c r="M10" s="17">
        <f t="shared" si="0"/>
        <v>15.263157894736844</v>
      </c>
      <c r="N10" s="24"/>
      <c r="O10" s="25">
        <v>0.12481009190835389</v>
      </c>
      <c r="P10" s="25">
        <f t="shared" si="1"/>
        <v>1.5223127961440333</v>
      </c>
    </row>
    <row r="11" spans="1:16">
      <c r="B11" s="16">
        <v>9</v>
      </c>
      <c r="C11" s="16">
        <v>15</v>
      </c>
      <c r="D11" s="16">
        <v>0</v>
      </c>
      <c r="E11" s="17">
        <v>30</v>
      </c>
      <c r="F11" s="22">
        <v>7.3</v>
      </c>
      <c r="G11" s="22">
        <v>8.1111519999999988</v>
      </c>
      <c r="H11" s="17">
        <v>10.75</v>
      </c>
      <c r="I11" s="22">
        <v>0.35000000000000003</v>
      </c>
      <c r="J11" s="22">
        <v>1.1100000000000001</v>
      </c>
      <c r="K11" s="22">
        <f t="shared" si="2"/>
        <v>1.4600000000000002</v>
      </c>
      <c r="L11" s="22">
        <v>0.06</v>
      </c>
      <c r="M11" s="17">
        <f t="shared" si="0"/>
        <v>24.333333333333336</v>
      </c>
      <c r="N11" s="24"/>
      <c r="O11" s="25">
        <v>0.28020043171052084</v>
      </c>
      <c r="P11" s="25">
        <f t="shared" si="1"/>
        <v>0.21413243239391891</v>
      </c>
    </row>
    <row r="12" spans="1:16">
      <c r="B12" s="16">
        <v>10</v>
      </c>
      <c r="C12" s="16">
        <v>14</v>
      </c>
      <c r="D12" s="16">
        <v>0</v>
      </c>
      <c r="E12" s="17">
        <v>29.9</v>
      </c>
      <c r="F12" s="22">
        <v>6.93</v>
      </c>
      <c r="G12" s="22">
        <v>8.1422679999999978</v>
      </c>
      <c r="H12" s="17">
        <v>7.44</v>
      </c>
      <c r="I12" s="22">
        <v>0.23</v>
      </c>
      <c r="J12" s="22">
        <v>0.73</v>
      </c>
      <c r="K12" s="22">
        <f t="shared" si="2"/>
        <v>0.96</v>
      </c>
      <c r="L12" s="22">
        <v>0.05</v>
      </c>
      <c r="M12" s="17">
        <f t="shared" si="0"/>
        <v>19.2</v>
      </c>
      <c r="N12" s="24"/>
      <c r="O12" s="25">
        <v>0.24015186166659253</v>
      </c>
      <c r="P12" s="25">
        <f t="shared" si="1"/>
        <v>0.20820159233000646</v>
      </c>
    </row>
    <row r="13" spans="1:16">
      <c r="B13" s="16">
        <v>11</v>
      </c>
      <c r="C13" s="16">
        <v>16</v>
      </c>
      <c r="D13" s="16">
        <v>0</v>
      </c>
      <c r="E13" s="17">
        <v>30.4</v>
      </c>
      <c r="F13" s="22">
        <v>7.55</v>
      </c>
      <c r="G13" s="22">
        <v>8.1007799999999985</v>
      </c>
      <c r="H13" s="17">
        <v>4.4000000000000004</v>
      </c>
      <c r="I13" s="22">
        <v>0.24000000000000002</v>
      </c>
      <c r="J13" s="22">
        <v>0.83</v>
      </c>
      <c r="K13" s="22">
        <f t="shared" si="2"/>
        <v>1.07</v>
      </c>
      <c r="L13" s="22">
        <v>0.06</v>
      </c>
      <c r="M13" s="17">
        <f t="shared" si="0"/>
        <v>17.833333333333336</v>
      </c>
      <c r="N13" s="24"/>
      <c r="O13" s="25">
        <v>0</v>
      </c>
      <c r="P13" s="25" t="e">
        <f t="shared" si="1"/>
        <v>#DIV/0!</v>
      </c>
    </row>
    <row r="14" spans="1:16">
      <c r="B14" s="16">
        <v>12</v>
      </c>
      <c r="C14" s="16">
        <v>17</v>
      </c>
      <c r="D14" s="16">
        <v>0</v>
      </c>
      <c r="E14" s="17">
        <v>31.2</v>
      </c>
      <c r="F14" s="22">
        <v>7.54</v>
      </c>
      <c r="G14" s="22">
        <v>8.0074319999999997</v>
      </c>
      <c r="H14" s="17">
        <v>2.87</v>
      </c>
      <c r="I14" s="22">
        <v>0.12</v>
      </c>
      <c r="J14" s="22">
        <v>0.68</v>
      </c>
      <c r="K14" s="22">
        <f t="shared" si="2"/>
        <v>0.8</v>
      </c>
      <c r="L14" s="22">
        <v>0.06</v>
      </c>
      <c r="M14" s="17">
        <f t="shared" si="0"/>
        <v>13.333333333333334</v>
      </c>
      <c r="N14" s="24"/>
      <c r="O14" s="25">
        <v>0</v>
      </c>
      <c r="P14" s="25" t="e">
        <f t="shared" si="1"/>
        <v>#DIV/0!</v>
      </c>
    </row>
    <row r="15" spans="1:16">
      <c r="B15" s="16">
        <v>13</v>
      </c>
      <c r="C15" s="16">
        <v>11</v>
      </c>
      <c r="D15" s="16">
        <v>0</v>
      </c>
      <c r="E15" s="17">
        <v>30</v>
      </c>
      <c r="F15" s="22">
        <v>7.6</v>
      </c>
      <c r="G15" s="22">
        <v>8.0592919999999975</v>
      </c>
      <c r="H15" s="17">
        <v>6.41</v>
      </c>
      <c r="I15" s="22">
        <v>0.31</v>
      </c>
      <c r="J15" s="22">
        <v>0.66</v>
      </c>
      <c r="K15" s="22">
        <f t="shared" si="2"/>
        <v>0.97</v>
      </c>
      <c r="L15" s="22">
        <v>0.06</v>
      </c>
      <c r="M15" s="17">
        <f t="shared" si="0"/>
        <v>16.166666666666668</v>
      </c>
      <c r="N15" s="24"/>
      <c r="O15" s="25">
        <v>7.5333487551691641E-2</v>
      </c>
      <c r="P15" s="25">
        <f t="shared" si="1"/>
        <v>0.79645854652394454</v>
      </c>
    </row>
    <row r="16" spans="1:16">
      <c r="B16" s="16">
        <v>14</v>
      </c>
      <c r="C16" s="16">
        <v>13</v>
      </c>
      <c r="D16" s="16">
        <v>0</v>
      </c>
      <c r="E16" s="17">
        <v>29.7</v>
      </c>
      <c r="F16" s="22">
        <v>6.87</v>
      </c>
      <c r="G16" s="22">
        <v>8.2978479999999983</v>
      </c>
      <c r="H16" s="17">
        <v>5.05</v>
      </c>
      <c r="I16" s="22">
        <v>0.28999999999999998</v>
      </c>
      <c r="J16" s="22">
        <v>0.67</v>
      </c>
      <c r="K16" s="22">
        <f t="shared" si="2"/>
        <v>0.96</v>
      </c>
      <c r="L16" s="22">
        <v>7.0000000000000007E-2</v>
      </c>
      <c r="M16" s="17">
        <f t="shared" si="0"/>
        <v>13.714285714285712</v>
      </c>
      <c r="N16" s="24"/>
      <c r="O16" s="25">
        <v>0.15381441208502294</v>
      </c>
      <c r="P16" s="25">
        <f t="shared" si="1"/>
        <v>0.45509389563122721</v>
      </c>
    </row>
    <row r="17" spans="1:16">
      <c r="B17" s="16">
        <v>15</v>
      </c>
      <c r="C17" s="16">
        <v>18</v>
      </c>
      <c r="D17" s="16">
        <v>0</v>
      </c>
      <c r="E17" s="17">
        <v>31.6</v>
      </c>
      <c r="F17" s="22">
        <v>7.94</v>
      </c>
      <c r="G17" s="22">
        <v>7.9659439999999995</v>
      </c>
      <c r="H17" s="17">
        <v>10.51</v>
      </c>
      <c r="I17" s="22">
        <v>0.18</v>
      </c>
      <c r="J17" s="22">
        <v>0.89</v>
      </c>
      <c r="K17" s="22">
        <f t="shared" si="2"/>
        <v>1.07</v>
      </c>
      <c r="L17" s="22">
        <v>7.0000000000000007E-2</v>
      </c>
      <c r="M17" s="17">
        <f t="shared" si="0"/>
        <v>15.285714285714285</v>
      </c>
      <c r="N17" s="24"/>
      <c r="O17" s="25">
        <v>0.25945041196727608</v>
      </c>
      <c r="P17" s="25">
        <f t="shared" si="1"/>
        <v>0.26980107477658949</v>
      </c>
    </row>
    <row r="18" spans="1:16">
      <c r="B18" s="16">
        <v>16</v>
      </c>
      <c r="C18" s="16">
        <v>10</v>
      </c>
      <c r="D18" s="16">
        <v>0</v>
      </c>
      <c r="E18" s="17">
        <v>30.4</v>
      </c>
      <c r="F18" s="22">
        <v>5.49</v>
      </c>
      <c r="G18" s="22">
        <v>8.0281759999999984</v>
      </c>
      <c r="H18" s="17">
        <v>16.86</v>
      </c>
      <c r="I18" s="22">
        <v>0.22</v>
      </c>
      <c r="J18" s="22">
        <v>1.44</v>
      </c>
      <c r="K18" s="22">
        <f t="shared" si="2"/>
        <v>1.66</v>
      </c>
      <c r="L18" s="22">
        <v>0.09</v>
      </c>
      <c r="M18" s="17">
        <f t="shared" si="0"/>
        <v>18.444444444444443</v>
      </c>
      <c r="N18" s="24"/>
      <c r="O18" s="25">
        <v>5.1829904162943502E-2</v>
      </c>
      <c r="P18" s="25">
        <f t="shared" si="1"/>
        <v>1.7364492845106729</v>
      </c>
    </row>
    <row r="19" spans="1:16">
      <c r="B19" s="19">
        <v>17</v>
      </c>
      <c r="C19" s="19" t="s">
        <v>2</v>
      </c>
      <c r="D19" s="19"/>
      <c r="E19" s="20">
        <v>29.2</v>
      </c>
      <c r="F19" s="23">
        <v>4.16</v>
      </c>
      <c r="G19" s="23">
        <v>8.1733839999999987</v>
      </c>
      <c r="H19" s="20">
        <v>12.83</v>
      </c>
      <c r="I19" s="23">
        <v>1.01</v>
      </c>
      <c r="J19" s="23">
        <v>4.33</v>
      </c>
      <c r="K19" s="22">
        <f t="shared" si="2"/>
        <v>5.34</v>
      </c>
      <c r="L19" s="23">
        <v>0.28999999999999998</v>
      </c>
      <c r="M19" s="20">
        <f t="shared" si="0"/>
        <v>18.413793103448278</v>
      </c>
      <c r="N19" s="24"/>
      <c r="O19" s="25">
        <v>0.17271435916130579</v>
      </c>
      <c r="P19" s="25">
        <f t="shared" si="1"/>
        <v>1.679072900529109</v>
      </c>
    </row>
    <row r="20" spans="1:16">
      <c r="B20" s="19">
        <v>18</v>
      </c>
      <c r="C20" s="19" t="s">
        <v>3</v>
      </c>
      <c r="D20" s="19"/>
      <c r="E20" s="20">
        <v>31.2</v>
      </c>
      <c r="F20" s="23">
        <v>5.04</v>
      </c>
      <c r="G20" s="23">
        <v>7.9140839999999999</v>
      </c>
      <c r="H20" s="20">
        <v>10.28</v>
      </c>
      <c r="I20" s="23">
        <v>0.22999999999999998</v>
      </c>
      <c r="J20" s="23">
        <v>0.84</v>
      </c>
      <c r="K20" s="22">
        <f t="shared" si="2"/>
        <v>1.0699999999999998</v>
      </c>
      <c r="L20" s="23">
        <v>0.09</v>
      </c>
      <c r="M20" s="20">
        <f t="shared" si="0"/>
        <v>11.888888888888888</v>
      </c>
      <c r="N20" s="24"/>
      <c r="O20" s="25">
        <v>0.12413820672364741</v>
      </c>
      <c r="P20" s="25">
        <f t="shared" si="1"/>
        <v>0.72499838990227383</v>
      </c>
    </row>
    <row r="21" spans="1:16">
      <c r="B21" s="16"/>
      <c r="C21" s="16"/>
      <c r="D21" s="16"/>
      <c r="E21" s="17"/>
      <c r="F21" s="22"/>
      <c r="G21" s="22"/>
      <c r="H21" s="17"/>
      <c r="I21" s="22"/>
      <c r="J21" s="22"/>
      <c r="K21" s="22"/>
      <c r="L21" s="22"/>
      <c r="M21" s="17"/>
    </row>
    <row r="22" spans="1:16">
      <c r="A22" t="s">
        <v>30</v>
      </c>
      <c r="B22" s="18" t="s">
        <v>24</v>
      </c>
      <c r="C22" s="18"/>
      <c r="D22" s="18"/>
      <c r="E22" s="17">
        <f t="shared" ref="E22:M22" si="3">AVERAGE(E3:E18)</f>
        <v>30.631249999999994</v>
      </c>
      <c r="F22" s="17">
        <f t="shared" si="3"/>
        <v>7.4025000000000007</v>
      </c>
      <c r="G22" s="22">
        <f t="shared" si="3"/>
        <v>8.1338407499999992</v>
      </c>
      <c r="H22" s="17">
        <f t="shared" si="3"/>
        <v>9.3143749999999983</v>
      </c>
      <c r="I22" s="22">
        <f t="shared" si="3"/>
        <v>0.39</v>
      </c>
      <c r="J22" s="22">
        <f t="shared" si="3"/>
        <v>1.0081249999999999</v>
      </c>
      <c r="K22" s="22">
        <f t="shared" si="3"/>
        <v>1.3981250000000003</v>
      </c>
      <c r="L22" s="22">
        <f t="shared" si="3"/>
        <v>7.2500000000000023E-2</v>
      </c>
      <c r="M22" s="17">
        <f t="shared" si="3"/>
        <v>20.853174009835193</v>
      </c>
    </row>
    <row r="23" spans="1:16">
      <c r="B23" s="18" t="s">
        <v>25</v>
      </c>
      <c r="C23" s="18"/>
      <c r="D23" s="18"/>
      <c r="E23" s="17">
        <f t="shared" ref="E23:M23" si="4">STDEV(E3:E18)</f>
        <v>0.53630681517206213</v>
      </c>
      <c r="F23" s="17">
        <f t="shared" si="4"/>
        <v>0.6410356204351414</v>
      </c>
      <c r="G23" s="22">
        <f t="shared" si="4"/>
        <v>0.10793651256147412</v>
      </c>
      <c r="H23" s="17">
        <f t="shared" si="4"/>
        <v>4.7774441824752572</v>
      </c>
      <c r="I23" s="22">
        <f t="shared" si="4"/>
        <v>0.31134118476894979</v>
      </c>
      <c r="J23" s="22">
        <f t="shared" si="4"/>
        <v>0.67538846846339728</v>
      </c>
      <c r="K23" s="22">
        <f t="shared" si="4"/>
        <v>0.91990737758392405</v>
      </c>
      <c r="L23" s="22">
        <f t="shared" si="4"/>
        <v>3.6787679096857026E-2</v>
      </c>
      <c r="M23" s="17">
        <f t="shared" si="4"/>
        <v>13.87073091566508</v>
      </c>
    </row>
    <row r="24" spans="1:16">
      <c r="B24" s="18" t="s">
        <v>26</v>
      </c>
      <c r="C24" s="18"/>
      <c r="D24" s="18"/>
      <c r="E24" s="17">
        <f t="shared" ref="E24:M24" si="5">MIN(E3:E18)</f>
        <v>29.7</v>
      </c>
      <c r="F24" s="17">
        <f t="shared" si="5"/>
        <v>5.49</v>
      </c>
      <c r="G24" s="22">
        <f t="shared" si="5"/>
        <v>7.9659439999999995</v>
      </c>
      <c r="H24" s="17">
        <f t="shared" si="5"/>
        <v>2.87</v>
      </c>
      <c r="I24" s="22">
        <f t="shared" si="5"/>
        <v>0.1</v>
      </c>
      <c r="J24" s="22">
        <f t="shared" si="5"/>
        <v>0.45</v>
      </c>
      <c r="K24" s="22">
        <f t="shared" si="5"/>
        <v>0.55000000000000004</v>
      </c>
      <c r="L24" s="22">
        <f t="shared" si="5"/>
        <v>0.02</v>
      </c>
      <c r="M24" s="17">
        <f t="shared" si="5"/>
        <v>8.8181818181818183</v>
      </c>
    </row>
    <row r="25" spans="1:16">
      <c r="B25" s="18" t="s">
        <v>27</v>
      </c>
      <c r="C25" s="18"/>
      <c r="D25" s="18"/>
      <c r="E25" s="17">
        <f t="shared" ref="E25:M25" si="6">MAX(E3:E18)</f>
        <v>31.6</v>
      </c>
      <c r="F25" s="17">
        <f t="shared" si="6"/>
        <v>7.99</v>
      </c>
      <c r="G25" s="22">
        <f t="shared" si="6"/>
        <v>8.4015679999999975</v>
      </c>
      <c r="H25" s="17">
        <f t="shared" si="6"/>
        <v>20.63</v>
      </c>
      <c r="I25" s="22">
        <f t="shared" si="6"/>
        <v>1.08</v>
      </c>
      <c r="J25" s="22">
        <f t="shared" si="6"/>
        <v>3.2</v>
      </c>
      <c r="K25" s="22">
        <f t="shared" si="6"/>
        <v>4.21</v>
      </c>
      <c r="L25" s="22">
        <f t="shared" si="6"/>
        <v>0.19</v>
      </c>
      <c r="M25" s="17">
        <f t="shared" si="6"/>
        <v>70.166666666666671</v>
      </c>
    </row>
    <row r="26" spans="1:16">
      <c r="B26" s="24"/>
      <c r="C26" s="24"/>
      <c r="D26" s="24"/>
      <c r="E26" s="26"/>
      <c r="F26" s="26"/>
      <c r="G26" s="25"/>
      <c r="H26" s="26"/>
      <c r="I26" s="25"/>
      <c r="J26" s="25"/>
      <c r="K26" s="25"/>
      <c r="L26" s="25"/>
      <c r="M26" s="26"/>
    </row>
    <row r="27" spans="1:16">
      <c r="A27" t="s">
        <v>28</v>
      </c>
      <c r="B27" s="18" t="s">
        <v>24</v>
      </c>
      <c r="C27" s="18"/>
      <c r="D27" s="18"/>
      <c r="E27" s="17">
        <f t="shared" ref="E27:M27" si="7">AVERAGE(E3:E9)</f>
        <v>30.828571428571426</v>
      </c>
      <c r="F27" s="17">
        <f t="shared" si="7"/>
        <v>7.6142857142857148</v>
      </c>
      <c r="G27" s="22">
        <f t="shared" si="7"/>
        <v>8.1882011428571406</v>
      </c>
      <c r="H27" s="17">
        <f t="shared" si="7"/>
        <v>10.958571428571428</v>
      </c>
      <c r="I27" s="22">
        <f t="shared" si="7"/>
        <v>0.46</v>
      </c>
      <c r="J27" s="22">
        <f t="shared" si="7"/>
        <v>1.0428571428571429</v>
      </c>
      <c r="K27" s="22"/>
      <c r="L27" s="22">
        <f t="shared" si="7"/>
        <v>6.4285714285714293E-2</v>
      </c>
      <c r="M27" s="17">
        <f t="shared" si="7"/>
        <v>25.725216450216447</v>
      </c>
    </row>
    <row r="28" spans="1:16">
      <c r="B28" s="18" t="s">
        <v>25</v>
      </c>
      <c r="C28" s="18"/>
      <c r="D28" s="18"/>
      <c r="E28" s="17">
        <f t="shared" ref="E28:M28" si="8">STDEV(E3:E9)</f>
        <v>0.20586634591635475</v>
      </c>
      <c r="F28" s="17">
        <f t="shared" si="8"/>
        <v>0.41604715849917551</v>
      </c>
      <c r="G28" s="22">
        <f t="shared" si="8"/>
        <v>0.10334890757595259</v>
      </c>
      <c r="H28" s="17">
        <f t="shared" si="8"/>
        <v>5.2526927334826041</v>
      </c>
      <c r="I28" s="22">
        <f t="shared" si="8"/>
        <v>0.34918953783487461</v>
      </c>
      <c r="J28" s="22">
        <f t="shared" si="8"/>
        <v>0.95843125793688322</v>
      </c>
      <c r="K28" s="22"/>
      <c r="L28" s="22">
        <f t="shared" si="8"/>
        <v>2.7602622373694166E-2</v>
      </c>
      <c r="M28" s="17">
        <f t="shared" si="8"/>
        <v>20.405531036382676</v>
      </c>
    </row>
    <row r="29" spans="1:16">
      <c r="B29" s="18" t="s">
        <v>26</v>
      </c>
      <c r="C29" s="18"/>
      <c r="D29" s="18"/>
      <c r="E29" s="17">
        <f t="shared" ref="E29:M29" si="9">MIN(E3:E9)</f>
        <v>30.6</v>
      </c>
      <c r="F29" s="17">
        <f t="shared" si="9"/>
        <v>6.78</v>
      </c>
      <c r="G29" s="22">
        <f t="shared" si="9"/>
        <v>8.1111519999999988</v>
      </c>
      <c r="H29" s="17">
        <f t="shared" si="9"/>
        <v>4.9400000000000004</v>
      </c>
      <c r="I29" s="22">
        <f t="shared" si="9"/>
        <v>0.1</v>
      </c>
      <c r="J29" s="22">
        <f t="shared" si="9"/>
        <v>0.45</v>
      </c>
      <c r="K29" s="22"/>
      <c r="L29" s="22">
        <f t="shared" si="9"/>
        <v>0.02</v>
      </c>
      <c r="M29" s="17">
        <f t="shared" si="9"/>
        <v>8.8181818181818183</v>
      </c>
    </row>
    <row r="30" spans="1:16">
      <c r="B30" s="18" t="s">
        <v>27</v>
      </c>
      <c r="C30" s="18"/>
      <c r="D30" s="18"/>
      <c r="E30" s="17">
        <f t="shared" ref="E30:M30" si="10">MAX(E3:E9)</f>
        <v>31.2</v>
      </c>
      <c r="F30" s="17">
        <f t="shared" si="10"/>
        <v>7.99</v>
      </c>
      <c r="G30" s="22">
        <f t="shared" si="10"/>
        <v>8.4015679999999975</v>
      </c>
      <c r="H30" s="17">
        <f t="shared" si="10"/>
        <v>20.63</v>
      </c>
      <c r="I30" s="22">
        <f t="shared" si="10"/>
        <v>1.01</v>
      </c>
      <c r="J30" s="22">
        <f t="shared" si="10"/>
        <v>3.2</v>
      </c>
      <c r="K30" s="22"/>
      <c r="L30" s="22">
        <f t="shared" si="10"/>
        <v>0.11</v>
      </c>
      <c r="M30" s="17">
        <f t="shared" si="10"/>
        <v>70.166666666666671</v>
      </c>
    </row>
    <row r="31" spans="1:16">
      <c r="B31" s="24"/>
      <c r="C31" s="24"/>
      <c r="D31" s="24"/>
      <c r="E31" s="26"/>
      <c r="F31" s="25"/>
      <c r="G31" s="25"/>
      <c r="H31" s="26"/>
      <c r="I31" s="25"/>
      <c r="J31" s="25"/>
      <c r="K31" s="25"/>
      <c r="L31" s="25"/>
      <c r="M31" s="26"/>
    </row>
    <row r="32" spans="1:16">
      <c r="A32" t="s">
        <v>29</v>
      </c>
      <c r="B32" s="18" t="s">
        <v>24</v>
      </c>
      <c r="C32" s="18"/>
      <c r="D32" s="18"/>
      <c r="E32" s="17">
        <f>AVERAGE(E10:E18)</f>
        <v>30.477777777777774</v>
      </c>
      <c r="F32" s="17">
        <f t="shared" ref="F32:M32" si="11">AVERAGE(F10:F18)</f>
        <v>7.2377777777777776</v>
      </c>
      <c r="G32" s="22">
        <f t="shared" si="11"/>
        <v>8.0915604444444433</v>
      </c>
      <c r="H32" s="17">
        <f t="shared" si="11"/>
        <v>8.035555555555554</v>
      </c>
      <c r="I32" s="22">
        <f t="shared" si="11"/>
        <v>0.33555555555555561</v>
      </c>
      <c r="J32" s="22">
        <f t="shared" si="11"/>
        <v>0.98111111111111116</v>
      </c>
      <c r="K32" s="22"/>
      <c r="L32" s="22">
        <f t="shared" si="11"/>
        <v>7.8888888888888897E-2</v>
      </c>
      <c r="M32" s="17">
        <f t="shared" si="11"/>
        <v>17.063807667316439</v>
      </c>
    </row>
    <row r="33" spans="2:13">
      <c r="B33" s="18" t="s">
        <v>25</v>
      </c>
      <c r="C33" s="18"/>
      <c r="D33" s="18"/>
      <c r="E33" s="17">
        <f>STDEV(E10:E18)</f>
        <v>0.66853903733772002</v>
      </c>
      <c r="F33" s="17">
        <f t="shared" ref="F33:M33" si="12">STDEV(F10:F18)</f>
        <v>0.75557557163029321</v>
      </c>
      <c r="G33" s="22">
        <f t="shared" si="12"/>
        <v>9.6108270100848853E-2</v>
      </c>
      <c r="H33" s="17">
        <f t="shared" si="12"/>
        <v>4.2304376579472009</v>
      </c>
      <c r="I33" s="22">
        <f t="shared" si="12"/>
        <v>0.28753743717606195</v>
      </c>
      <c r="J33" s="22">
        <f t="shared" si="12"/>
        <v>0.40553805137263133</v>
      </c>
      <c r="K33" s="22"/>
      <c r="L33" s="22">
        <f t="shared" si="12"/>
        <v>4.3140597018482586E-2</v>
      </c>
      <c r="M33" s="17">
        <f t="shared" si="12"/>
        <v>3.3958099636664114</v>
      </c>
    </row>
    <row r="34" spans="2:13">
      <c r="B34" s="18" t="s">
        <v>26</v>
      </c>
      <c r="C34" s="18"/>
      <c r="D34" s="18"/>
      <c r="E34" s="17">
        <f>MIN(E10:E18)</f>
        <v>29.7</v>
      </c>
      <c r="F34" s="17">
        <f t="shared" ref="F34:M34" si="13">MIN(F10:F18)</f>
        <v>5.49</v>
      </c>
      <c r="G34" s="22">
        <f t="shared" si="13"/>
        <v>7.9659439999999995</v>
      </c>
      <c r="H34" s="17">
        <f t="shared" si="13"/>
        <v>2.87</v>
      </c>
      <c r="I34" s="22">
        <f t="shared" si="13"/>
        <v>0.12</v>
      </c>
      <c r="J34" s="22">
        <f t="shared" si="13"/>
        <v>0.66</v>
      </c>
      <c r="K34" s="22"/>
      <c r="L34" s="22">
        <f t="shared" si="13"/>
        <v>0.05</v>
      </c>
      <c r="M34" s="17">
        <f t="shared" si="13"/>
        <v>13.333333333333334</v>
      </c>
    </row>
    <row r="35" spans="2:13">
      <c r="B35" s="18" t="s">
        <v>27</v>
      </c>
      <c r="C35" s="18"/>
      <c r="D35" s="18"/>
      <c r="E35" s="17">
        <f>MAX(E10:E18)</f>
        <v>31.6</v>
      </c>
      <c r="F35" s="17">
        <f t="shared" ref="F35:M35" si="14">MAX(F10:F18)</f>
        <v>7.94</v>
      </c>
      <c r="G35" s="22">
        <f t="shared" si="14"/>
        <v>8.2978479999999983</v>
      </c>
      <c r="H35" s="17">
        <f t="shared" si="14"/>
        <v>16.86</v>
      </c>
      <c r="I35" s="22">
        <f t="shared" si="14"/>
        <v>1.08</v>
      </c>
      <c r="J35" s="22">
        <f t="shared" si="14"/>
        <v>1.82</v>
      </c>
      <c r="K35" s="22"/>
      <c r="L35" s="22">
        <f t="shared" si="14"/>
        <v>0.19</v>
      </c>
      <c r="M35" s="17">
        <f t="shared" si="14"/>
        <v>24.333333333333336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9AF7-42A0-3F42-B4CD-9AC696E095D6}">
  <dimension ref="A1:P35"/>
  <sheetViews>
    <sheetView workbookViewId="0">
      <pane ySplit="3645" topLeftCell="A18" activePane="bottomLeft"/>
      <selection activeCell="L2" sqref="L2:L20"/>
      <selection pane="bottomLeft" activeCell="K22" sqref="K22:K25"/>
    </sheetView>
  </sheetViews>
  <sheetFormatPr defaultColWidth="11" defaultRowHeight="15.75"/>
  <cols>
    <col min="8" max="8" width="11.125" bestFit="1" customWidth="1"/>
    <col min="13" max="13" width="11.125" bestFit="1" customWidth="1"/>
    <col min="14" max="14" width="11.125" customWidth="1"/>
    <col min="18" max="18" width="11.125" customWidth="1"/>
  </cols>
  <sheetData>
    <row r="1" spans="1:16">
      <c r="C1" t="s">
        <v>21</v>
      </c>
    </row>
    <row r="2" spans="1:16">
      <c r="B2" s="16" t="s">
        <v>18</v>
      </c>
      <c r="C2" s="16" t="s">
        <v>1</v>
      </c>
      <c r="D2" s="16" t="s">
        <v>19</v>
      </c>
      <c r="E2" s="18" t="s">
        <v>9</v>
      </c>
      <c r="F2" s="18" t="s">
        <v>8</v>
      </c>
      <c r="G2" s="18" t="s">
        <v>10</v>
      </c>
      <c r="H2" s="18" t="s">
        <v>11</v>
      </c>
      <c r="I2" s="18" t="s">
        <v>12</v>
      </c>
      <c r="J2" s="18" t="s">
        <v>13</v>
      </c>
      <c r="K2" s="18" t="s">
        <v>36</v>
      </c>
      <c r="L2" s="18" t="s">
        <v>22</v>
      </c>
      <c r="M2" s="18" t="s">
        <v>15</v>
      </c>
      <c r="N2" s="27" t="s">
        <v>32</v>
      </c>
      <c r="O2" s="27" t="s">
        <v>33</v>
      </c>
      <c r="P2" s="27" t="s">
        <v>34</v>
      </c>
    </row>
    <row r="3" spans="1:16">
      <c r="A3" t="s">
        <v>28</v>
      </c>
      <c r="B3" s="16">
        <v>1</v>
      </c>
      <c r="C3" s="16">
        <v>1</v>
      </c>
      <c r="D3" s="16">
        <v>3</v>
      </c>
      <c r="E3" s="17">
        <v>30.5</v>
      </c>
      <c r="F3" s="22">
        <v>6.71</v>
      </c>
      <c r="G3" s="22">
        <v>7.9555719999999992</v>
      </c>
      <c r="H3" s="17">
        <v>12.17</v>
      </c>
      <c r="I3" s="22">
        <v>1.35</v>
      </c>
      <c r="J3" s="22">
        <v>1.22</v>
      </c>
      <c r="K3" s="22">
        <f>I3+J3</f>
        <v>2.5700000000000003</v>
      </c>
      <c r="L3" s="22">
        <v>0.09</v>
      </c>
      <c r="M3" s="17">
        <f t="shared" ref="M3:M20" si="0">(I3+J3)/L3</f>
        <v>28.555555555555561</v>
      </c>
      <c r="N3" s="24"/>
      <c r="O3" s="25">
        <v>0.98189231029936075</v>
      </c>
      <c r="P3" s="25">
        <f t="shared" ref="P3:P20" si="1">L3/O3</f>
        <v>9.1659746243007711E-2</v>
      </c>
    </row>
    <row r="4" spans="1:16">
      <c r="B4" s="16">
        <v>2</v>
      </c>
      <c r="C4" s="16">
        <v>2</v>
      </c>
      <c r="D4" s="16">
        <v>3</v>
      </c>
      <c r="E4" s="17">
        <v>30.4</v>
      </c>
      <c r="F4" s="22">
        <v>7.42</v>
      </c>
      <c r="G4" s="22">
        <v>8.1422679999999978</v>
      </c>
      <c r="H4" s="17">
        <v>10.84</v>
      </c>
      <c r="I4" s="22">
        <v>0.38</v>
      </c>
      <c r="J4" s="22">
        <v>0.47</v>
      </c>
      <c r="K4" s="22">
        <f t="shared" ref="K4:K20" si="2">I4+J4</f>
        <v>0.85</v>
      </c>
      <c r="L4" s="22">
        <v>7.0000000000000007E-2</v>
      </c>
      <c r="M4" s="17">
        <f t="shared" si="0"/>
        <v>12.142857142857141</v>
      </c>
      <c r="N4" s="24"/>
      <c r="O4" s="25">
        <v>0.76863417848822735</v>
      </c>
      <c r="P4" s="25">
        <f t="shared" si="1"/>
        <v>9.1070631464343799E-2</v>
      </c>
    </row>
    <row r="5" spans="1:16">
      <c r="B5" s="16">
        <v>3</v>
      </c>
      <c r="C5" s="16">
        <v>3</v>
      </c>
      <c r="D5" s="16">
        <v>4</v>
      </c>
      <c r="E5" s="17">
        <v>30.4</v>
      </c>
      <c r="F5" s="22">
        <v>7</v>
      </c>
      <c r="G5" s="22">
        <v>8.1837559999999989</v>
      </c>
      <c r="H5" s="17">
        <v>12.21</v>
      </c>
      <c r="I5" s="22">
        <v>7.0000000000000007E-2</v>
      </c>
      <c r="J5" s="22">
        <v>0.45</v>
      </c>
      <c r="K5" s="22">
        <f t="shared" si="2"/>
        <v>0.52</v>
      </c>
      <c r="L5" s="22">
        <v>0.03</v>
      </c>
      <c r="M5" s="17">
        <f t="shared" si="0"/>
        <v>17.333333333333336</v>
      </c>
      <c r="N5" s="24"/>
      <c r="O5" s="25">
        <v>0.96765908700684211</v>
      </c>
      <c r="P5" s="25">
        <f t="shared" si="1"/>
        <v>3.1002654140102004E-2</v>
      </c>
    </row>
    <row r="6" spans="1:16">
      <c r="B6" s="16">
        <v>4</v>
      </c>
      <c r="C6" s="16">
        <v>4</v>
      </c>
      <c r="D6" s="16">
        <v>3</v>
      </c>
      <c r="E6" s="17">
        <v>30.4</v>
      </c>
      <c r="F6" s="22">
        <v>7.27</v>
      </c>
      <c r="G6" s="22">
        <v>8.0904079999999983</v>
      </c>
      <c r="H6" s="17">
        <v>14.75</v>
      </c>
      <c r="I6" s="22">
        <v>0.14000000000000001</v>
      </c>
      <c r="J6" s="22">
        <v>0.47</v>
      </c>
      <c r="K6" s="22">
        <f t="shared" si="2"/>
        <v>0.61</v>
      </c>
      <c r="L6" s="22">
        <v>0.06</v>
      </c>
      <c r="M6" s="17">
        <f t="shared" si="0"/>
        <v>10.166666666666666</v>
      </c>
      <c r="N6" s="24"/>
      <c r="O6" s="25">
        <v>6.5534940094822414E-2</v>
      </c>
      <c r="P6" s="25">
        <f t="shared" si="1"/>
        <v>0.91554215069375333</v>
      </c>
    </row>
    <row r="7" spans="1:16">
      <c r="B7" s="16">
        <v>5</v>
      </c>
      <c r="C7" s="16">
        <v>5</v>
      </c>
      <c r="D7" s="16">
        <v>4</v>
      </c>
      <c r="E7" s="17">
        <v>30.2</v>
      </c>
      <c r="F7" s="22">
        <v>6.9</v>
      </c>
      <c r="G7" s="22">
        <v>8.3082199999999986</v>
      </c>
      <c r="H7" s="17">
        <v>20.399999999999999</v>
      </c>
      <c r="I7" s="22">
        <v>0.23</v>
      </c>
      <c r="J7" s="22">
        <v>1.25</v>
      </c>
      <c r="K7" s="22">
        <f t="shared" si="2"/>
        <v>1.48</v>
      </c>
      <c r="L7" s="22">
        <v>0.1</v>
      </c>
      <c r="M7" s="17">
        <f t="shared" si="0"/>
        <v>14.799999999999999</v>
      </c>
      <c r="N7" s="24"/>
      <c r="O7" s="25">
        <v>0.3294099237097417</v>
      </c>
      <c r="P7" s="25">
        <f t="shared" si="1"/>
        <v>0.30357312516217522</v>
      </c>
    </row>
    <row r="8" spans="1:16">
      <c r="B8" s="16">
        <v>6</v>
      </c>
      <c r="C8" s="16">
        <v>6</v>
      </c>
      <c r="D8" s="16">
        <v>4</v>
      </c>
      <c r="E8" s="17">
        <v>30.1</v>
      </c>
      <c r="F8" s="22">
        <v>6.84</v>
      </c>
      <c r="G8" s="22">
        <v>8.1837559999999989</v>
      </c>
      <c r="H8" s="17">
        <v>14.95</v>
      </c>
      <c r="I8" s="22">
        <v>7.0000000000000007E-2</v>
      </c>
      <c r="J8" s="22">
        <v>0.46</v>
      </c>
      <c r="K8" s="22">
        <f t="shared" si="2"/>
        <v>0.53</v>
      </c>
      <c r="L8" s="22">
        <v>0.12</v>
      </c>
      <c r="M8" s="17">
        <f t="shared" si="0"/>
        <v>4.416666666666667</v>
      </c>
      <c r="N8" s="24"/>
      <c r="O8" s="25">
        <v>3.5095645143748792E-2</v>
      </c>
      <c r="P8" s="25">
        <f t="shared" si="1"/>
        <v>3.4192276423040564</v>
      </c>
    </row>
    <row r="9" spans="1:16">
      <c r="B9" s="16">
        <v>7</v>
      </c>
      <c r="C9" s="16">
        <v>7</v>
      </c>
      <c r="D9" s="16">
        <v>4</v>
      </c>
      <c r="E9" s="17">
        <v>30.3</v>
      </c>
      <c r="F9" s="22">
        <v>7.24</v>
      </c>
      <c r="G9" s="22">
        <v>8.1007799999999985</v>
      </c>
      <c r="H9" s="17">
        <v>8</v>
      </c>
      <c r="I9" s="22">
        <v>0.23</v>
      </c>
      <c r="J9" s="22">
        <v>0.89</v>
      </c>
      <c r="K9" s="22">
        <f t="shared" si="2"/>
        <v>1.1200000000000001</v>
      </c>
      <c r="L9" s="22">
        <v>7.0000000000000007E-2</v>
      </c>
      <c r="M9" s="17">
        <f t="shared" si="0"/>
        <v>16</v>
      </c>
      <c r="N9" s="24"/>
      <c r="O9" s="25">
        <v>0.18861653362865258</v>
      </c>
      <c r="P9" s="25">
        <f t="shared" si="1"/>
        <v>0.37112335092434529</v>
      </c>
    </row>
    <row r="10" spans="1:16">
      <c r="A10" t="s">
        <v>29</v>
      </c>
      <c r="B10" s="16">
        <v>8</v>
      </c>
      <c r="C10" s="16">
        <v>8</v>
      </c>
      <c r="D10" s="16">
        <v>4</v>
      </c>
      <c r="E10" s="17">
        <v>30.3</v>
      </c>
      <c r="F10" s="22">
        <v>7.31</v>
      </c>
      <c r="G10" s="22">
        <v>8.1630119999999984</v>
      </c>
      <c r="H10" s="17">
        <v>3.51</v>
      </c>
      <c r="I10" s="22">
        <v>0.39</v>
      </c>
      <c r="J10" s="22">
        <v>1.03</v>
      </c>
      <c r="K10" s="22">
        <f t="shared" si="2"/>
        <v>1.42</v>
      </c>
      <c r="L10" s="22">
        <v>0.08</v>
      </c>
      <c r="M10" s="17">
        <f t="shared" si="0"/>
        <v>17.75</v>
      </c>
      <c r="N10" s="24"/>
      <c r="O10" s="25">
        <v>0.20478128454311367</v>
      </c>
      <c r="P10" s="25">
        <f t="shared" si="1"/>
        <v>0.39066070016353072</v>
      </c>
    </row>
    <row r="11" spans="1:16">
      <c r="B11" s="16">
        <v>9</v>
      </c>
      <c r="C11" s="16">
        <v>15</v>
      </c>
      <c r="D11" s="16">
        <v>4</v>
      </c>
      <c r="E11" s="17">
        <v>29.9</v>
      </c>
      <c r="F11" s="22">
        <v>7.2</v>
      </c>
      <c r="G11" s="22">
        <v>8.1630119999999984</v>
      </c>
      <c r="H11" s="17">
        <v>9.7899999999999991</v>
      </c>
      <c r="I11" s="22">
        <v>0.34</v>
      </c>
      <c r="J11" s="22">
        <v>1.31</v>
      </c>
      <c r="K11" s="22">
        <f t="shared" si="2"/>
        <v>1.6500000000000001</v>
      </c>
      <c r="L11" s="22">
        <v>7.0000000000000007E-2</v>
      </c>
      <c r="M11" s="17">
        <f t="shared" si="0"/>
        <v>23.571428571428569</v>
      </c>
      <c r="N11" s="24"/>
      <c r="O11" s="25">
        <v>0</v>
      </c>
      <c r="P11" s="25" t="e">
        <f t="shared" si="1"/>
        <v>#DIV/0!</v>
      </c>
    </row>
    <row r="12" spans="1:16">
      <c r="B12" s="16">
        <v>10</v>
      </c>
      <c r="C12" s="16">
        <v>14</v>
      </c>
      <c r="D12" s="16">
        <v>4</v>
      </c>
      <c r="E12" s="17">
        <v>29.9</v>
      </c>
      <c r="F12" s="22">
        <v>7.01</v>
      </c>
      <c r="G12" s="22">
        <v>8.1215239999999991</v>
      </c>
      <c r="H12" s="17">
        <v>9.4</v>
      </c>
      <c r="I12" s="22">
        <v>0.14000000000000001</v>
      </c>
      <c r="J12" s="22">
        <v>1.05</v>
      </c>
      <c r="K12" s="22">
        <f t="shared" si="2"/>
        <v>1.19</v>
      </c>
      <c r="L12" s="22">
        <v>0.06</v>
      </c>
      <c r="M12" s="17">
        <f t="shared" si="0"/>
        <v>19.833333333333332</v>
      </c>
      <c r="N12" s="24"/>
      <c r="O12" s="25">
        <v>9.9473626125115275E-2</v>
      </c>
      <c r="P12" s="25">
        <f t="shared" si="1"/>
        <v>0.60317495538499422</v>
      </c>
    </row>
    <row r="13" spans="1:16">
      <c r="B13" s="16">
        <v>11</v>
      </c>
      <c r="C13" s="16">
        <v>16</v>
      </c>
      <c r="D13" s="16">
        <v>4</v>
      </c>
      <c r="E13" s="17">
        <v>30.1</v>
      </c>
      <c r="F13" s="22">
        <v>7.31</v>
      </c>
      <c r="G13" s="22">
        <v>8.0696639999999977</v>
      </c>
      <c r="H13" s="17">
        <v>6.46</v>
      </c>
      <c r="I13" s="22">
        <v>0.19</v>
      </c>
      <c r="J13" s="22">
        <v>0.73</v>
      </c>
      <c r="K13" s="22">
        <f t="shared" si="2"/>
        <v>0.91999999999999993</v>
      </c>
      <c r="L13" s="22">
        <v>0.06</v>
      </c>
      <c r="M13" s="17">
        <f t="shared" si="0"/>
        <v>15.333333333333332</v>
      </c>
      <c r="N13" s="24"/>
      <c r="O13" s="25">
        <v>7.9224873486253483E-2</v>
      </c>
      <c r="P13" s="25">
        <f t="shared" si="1"/>
        <v>0.7573379086608546</v>
      </c>
    </row>
    <row r="14" spans="1:16">
      <c r="B14" s="16">
        <v>12</v>
      </c>
      <c r="C14" s="16">
        <v>17</v>
      </c>
      <c r="D14" s="16">
        <v>4</v>
      </c>
      <c r="E14" s="17">
        <v>30.2</v>
      </c>
      <c r="F14" s="22">
        <v>7</v>
      </c>
      <c r="G14" s="22">
        <v>7.976315999999998</v>
      </c>
      <c r="H14" s="17">
        <v>6.42</v>
      </c>
      <c r="I14" s="22">
        <v>0.1</v>
      </c>
      <c r="J14" s="22">
        <v>0.75</v>
      </c>
      <c r="K14" s="22">
        <f t="shared" si="2"/>
        <v>0.85</v>
      </c>
      <c r="L14" s="22">
        <v>0.06</v>
      </c>
      <c r="M14" s="17">
        <f t="shared" si="0"/>
        <v>14.166666666666666</v>
      </c>
      <c r="N14" s="24"/>
      <c r="O14" s="25">
        <v>0</v>
      </c>
      <c r="P14" s="25" t="e">
        <f t="shared" si="1"/>
        <v>#DIV/0!</v>
      </c>
    </row>
    <row r="15" spans="1:16">
      <c r="B15" s="16">
        <v>13</v>
      </c>
      <c r="C15" s="16">
        <v>11</v>
      </c>
      <c r="D15" s="16">
        <v>4</v>
      </c>
      <c r="E15" s="17">
        <v>30.2</v>
      </c>
      <c r="F15" s="22">
        <v>7.08</v>
      </c>
      <c r="G15" s="22">
        <v>8.1007799999999985</v>
      </c>
      <c r="H15" s="17">
        <v>7.72</v>
      </c>
      <c r="I15" s="22">
        <v>0.51</v>
      </c>
      <c r="J15" s="22">
        <v>2.1</v>
      </c>
      <c r="K15" s="22">
        <f t="shared" si="2"/>
        <v>2.6100000000000003</v>
      </c>
      <c r="L15" s="22">
        <v>0.13</v>
      </c>
      <c r="M15" s="17">
        <f t="shared" si="0"/>
        <v>20.07692307692308</v>
      </c>
      <c r="N15" s="24"/>
      <c r="O15" s="25">
        <v>0</v>
      </c>
      <c r="P15" s="25" t="e">
        <f t="shared" si="1"/>
        <v>#DIV/0!</v>
      </c>
    </row>
    <row r="16" spans="1:16">
      <c r="B16" s="16">
        <v>14</v>
      </c>
      <c r="C16" s="16">
        <v>13</v>
      </c>
      <c r="D16" s="16">
        <v>4</v>
      </c>
      <c r="E16" s="17">
        <v>29.8</v>
      </c>
      <c r="F16" s="22">
        <v>6.87</v>
      </c>
      <c r="G16" s="22">
        <v>8.2874759999999981</v>
      </c>
      <c r="H16" s="17">
        <v>5.38</v>
      </c>
      <c r="I16" s="22">
        <v>0.24</v>
      </c>
      <c r="J16" s="22">
        <v>0.56999999999999995</v>
      </c>
      <c r="K16" s="22">
        <f t="shared" si="2"/>
        <v>0.80999999999999994</v>
      </c>
      <c r="L16" s="22">
        <v>7.0000000000000007E-2</v>
      </c>
      <c r="M16" s="17">
        <f t="shared" si="0"/>
        <v>11.571428571428569</v>
      </c>
      <c r="N16" s="24"/>
      <c r="O16" s="25">
        <v>0</v>
      </c>
      <c r="P16" s="25" t="e">
        <f t="shared" si="1"/>
        <v>#DIV/0!</v>
      </c>
    </row>
    <row r="17" spans="1:16">
      <c r="B17" s="16">
        <v>15</v>
      </c>
      <c r="C17" s="16">
        <v>18</v>
      </c>
      <c r="D17" s="16">
        <v>4</v>
      </c>
      <c r="E17" s="17">
        <v>30.4</v>
      </c>
      <c r="F17" s="22">
        <v>7.33</v>
      </c>
      <c r="G17" s="22">
        <v>7.9348279999999987</v>
      </c>
      <c r="H17" s="17">
        <v>9.59</v>
      </c>
      <c r="I17" s="22">
        <v>0.79</v>
      </c>
      <c r="J17" s="22">
        <v>1.25</v>
      </c>
      <c r="K17" s="22">
        <f t="shared" si="2"/>
        <v>2.04</v>
      </c>
      <c r="L17" s="22">
        <v>0.13</v>
      </c>
      <c r="M17" s="17">
        <f t="shared" si="0"/>
        <v>15.692307692307692</v>
      </c>
      <c r="N17" s="24"/>
      <c r="O17" s="25">
        <v>5.5185990544708109E-2</v>
      </c>
      <c r="P17" s="25">
        <f t="shared" si="1"/>
        <v>2.355670319891829</v>
      </c>
    </row>
    <row r="18" spans="1:16">
      <c r="B18" s="16">
        <v>16</v>
      </c>
      <c r="C18" s="16">
        <v>10</v>
      </c>
      <c r="D18" s="16">
        <v>4</v>
      </c>
      <c r="E18" s="17">
        <v>30</v>
      </c>
      <c r="F18" s="22">
        <v>4.46</v>
      </c>
      <c r="G18" s="22">
        <v>8.0281759999999984</v>
      </c>
      <c r="H18" s="17">
        <v>22.38</v>
      </c>
      <c r="I18" s="22">
        <v>0.6</v>
      </c>
      <c r="J18" s="22">
        <v>1.73</v>
      </c>
      <c r="K18" s="22">
        <f t="shared" si="2"/>
        <v>2.33</v>
      </c>
      <c r="L18" s="22">
        <v>0.21</v>
      </c>
      <c r="M18" s="17">
        <f t="shared" si="0"/>
        <v>11.095238095238097</v>
      </c>
      <c r="N18" s="24"/>
      <c r="O18" s="25">
        <v>2.8433241312814595E-2</v>
      </c>
      <c r="P18" s="25">
        <f t="shared" si="1"/>
        <v>7.385721440958438</v>
      </c>
    </row>
    <row r="19" spans="1:16">
      <c r="B19" s="19">
        <v>17</v>
      </c>
      <c r="C19" s="19" t="s">
        <v>2</v>
      </c>
      <c r="D19" s="19">
        <v>2</v>
      </c>
      <c r="E19" s="20">
        <v>29.3</v>
      </c>
      <c r="F19" s="23">
        <v>4.3</v>
      </c>
      <c r="G19" s="23">
        <v>8.2356159999999985</v>
      </c>
      <c r="H19" s="20">
        <v>13.99</v>
      </c>
      <c r="I19" s="23">
        <v>0.74</v>
      </c>
      <c r="J19" s="23">
        <v>2.2599999999999998</v>
      </c>
      <c r="K19" s="22">
        <f t="shared" si="2"/>
        <v>3</v>
      </c>
      <c r="L19" s="23">
        <v>0.21</v>
      </c>
      <c r="M19" s="20">
        <f t="shared" si="0"/>
        <v>14.285714285714286</v>
      </c>
      <c r="N19" s="24"/>
      <c r="O19" s="25">
        <v>0.18305864583718309</v>
      </c>
      <c r="P19" s="25">
        <f t="shared" si="1"/>
        <v>1.1471733500464065</v>
      </c>
    </row>
    <row r="20" spans="1:16">
      <c r="B20" s="19">
        <v>18</v>
      </c>
      <c r="C20" s="19" t="s">
        <v>3</v>
      </c>
      <c r="D20" s="19">
        <v>2</v>
      </c>
      <c r="E20" s="20">
        <v>30.3</v>
      </c>
      <c r="F20" s="23">
        <v>3.43</v>
      </c>
      <c r="G20" s="23">
        <v>7.7999919999999987</v>
      </c>
      <c r="H20" s="20">
        <v>24.82</v>
      </c>
      <c r="I20" s="23">
        <v>0.24</v>
      </c>
      <c r="J20" s="23">
        <v>1.0900000000000001</v>
      </c>
      <c r="K20" s="22">
        <f t="shared" si="2"/>
        <v>1.33</v>
      </c>
      <c r="L20" s="23">
        <v>0.1</v>
      </c>
      <c r="M20" s="20">
        <f t="shared" si="0"/>
        <v>13.3</v>
      </c>
      <c r="N20" s="24"/>
      <c r="O20" s="25">
        <v>0.15694793066436488</v>
      </c>
      <c r="P20" s="25">
        <f t="shared" si="1"/>
        <v>0.63715398843869597</v>
      </c>
    </row>
    <row r="21" spans="1:16">
      <c r="B21" s="16"/>
      <c r="C21" s="16"/>
      <c r="D21" s="16"/>
      <c r="E21" s="17"/>
      <c r="F21" s="22"/>
      <c r="G21" s="22"/>
      <c r="H21" s="17"/>
      <c r="I21" s="22"/>
      <c r="J21" s="22"/>
      <c r="K21" s="22"/>
      <c r="L21" s="22"/>
      <c r="M21" s="17"/>
    </row>
    <row r="22" spans="1:16">
      <c r="A22" t="s">
        <v>30</v>
      </c>
      <c r="B22" s="18" t="s">
        <v>24</v>
      </c>
      <c r="C22" s="18"/>
      <c r="D22" s="18"/>
      <c r="E22" s="17">
        <f t="shared" ref="E22:M22" si="3">AVERAGE(E3:E18)</f>
        <v>30.193749999999998</v>
      </c>
      <c r="F22" s="17">
        <f t="shared" si="3"/>
        <v>6.9343750000000002</v>
      </c>
      <c r="G22" s="22">
        <f t="shared" si="3"/>
        <v>8.1130967499999986</v>
      </c>
      <c r="H22" s="17">
        <f t="shared" si="3"/>
        <v>10.873125</v>
      </c>
      <c r="I22" s="22">
        <f t="shared" si="3"/>
        <v>0.36062499999999997</v>
      </c>
      <c r="J22" s="22">
        <f t="shared" si="3"/>
        <v>0.98312500000000014</v>
      </c>
      <c r="K22" s="30">
        <v>0.28999999999999998</v>
      </c>
      <c r="L22" s="22">
        <f t="shared" si="3"/>
        <v>8.8125000000000009E-2</v>
      </c>
      <c r="M22" s="17">
        <f t="shared" si="3"/>
        <v>15.781608669108669</v>
      </c>
    </row>
    <row r="23" spans="1:16">
      <c r="B23" s="18" t="s">
        <v>25</v>
      </c>
      <c r="C23" s="18"/>
      <c r="D23" s="18"/>
      <c r="E23" s="17">
        <f t="shared" ref="E23:M23" si="4">STDEV(E3:E18)</f>
        <v>0.21124630174277584</v>
      </c>
      <c r="F23" s="17">
        <f t="shared" si="4"/>
        <v>0.69155832484806845</v>
      </c>
      <c r="G23" s="22">
        <f t="shared" si="4"/>
        <v>0.1063298637031635</v>
      </c>
      <c r="H23" s="17">
        <f t="shared" si="4"/>
        <v>5.1972655871461226</v>
      </c>
      <c r="I23" s="22">
        <f t="shared" si="4"/>
        <v>0.33231448458751639</v>
      </c>
      <c r="J23" s="22">
        <f t="shared" si="4"/>
        <v>0.48301440627238673</v>
      </c>
      <c r="K23" s="31">
        <v>0.13</v>
      </c>
      <c r="L23" s="22">
        <f t="shared" si="4"/>
        <v>4.2773628947440641E-2</v>
      </c>
      <c r="M23" s="17">
        <f t="shared" si="4"/>
        <v>5.6712698037573546</v>
      </c>
    </row>
    <row r="24" spans="1:16">
      <c r="B24" s="18" t="s">
        <v>26</v>
      </c>
      <c r="C24" s="18"/>
      <c r="D24" s="18"/>
      <c r="E24" s="17">
        <f t="shared" ref="E24:M24" si="5">MIN(E3:E18)</f>
        <v>29.8</v>
      </c>
      <c r="F24" s="17">
        <f t="shared" si="5"/>
        <v>4.46</v>
      </c>
      <c r="G24" s="22">
        <f t="shared" si="5"/>
        <v>7.9348279999999987</v>
      </c>
      <c r="H24" s="17">
        <f t="shared" si="5"/>
        <v>3.51</v>
      </c>
      <c r="I24" s="22">
        <f t="shared" si="5"/>
        <v>7.0000000000000007E-2</v>
      </c>
      <c r="J24" s="22">
        <f t="shared" si="5"/>
        <v>0.45</v>
      </c>
      <c r="K24" s="31">
        <v>0.11</v>
      </c>
      <c r="L24" s="22">
        <f t="shared" si="5"/>
        <v>0.03</v>
      </c>
      <c r="M24" s="17">
        <f t="shared" si="5"/>
        <v>4.416666666666667</v>
      </c>
    </row>
    <row r="25" spans="1:16">
      <c r="B25" s="18" t="s">
        <v>27</v>
      </c>
      <c r="C25" s="18"/>
      <c r="D25" s="18"/>
      <c r="E25" s="17">
        <f t="shared" ref="E25:M25" si="6">MAX(E3:E18)</f>
        <v>30.5</v>
      </c>
      <c r="F25" s="17">
        <f t="shared" si="6"/>
        <v>7.42</v>
      </c>
      <c r="G25" s="22">
        <f t="shared" si="6"/>
        <v>8.3082199999999986</v>
      </c>
      <c r="H25" s="17">
        <f t="shared" si="6"/>
        <v>22.38</v>
      </c>
      <c r="I25" s="22">
        <f t="shared" si="6"/>
        <v>1.35</v>
      </c>
      <c r="J25" s="22">
        <f t="shared" si="6"/>
        <v>2.1</v>
      </c>
      <c r="K25" s="31">
        <v>0.56000000000000005</v>
      </c>
      <c r="L25" s="22">
        <f t="shared" si="6"/>
        <v>0.21</v>
      </c>
      <c r="M25" s="17">
        <f t="shared" si="6"/>
        <v>28.555555555555561</v>
      </c>
    </row>
    <row r="26" spans="1:16">
      <c r="B26" s="24"/>
      <c r="C26" s="24"/>
      <c r="D26" s="24"/>
      <c r="E26" s="26"/>
      <c r="F26" s="26"/>
      <c r="G26" s="25"/>
      <c r="H26" s="26"/>
      <c r="I26" s="25"/>
      <c r="J26" s="25"/>
      <c r="K26" s="25"/>
      <c r="L26" s="25"/>
      <c r="M26" s="26"/>
    </row>
    <row r="27" spans="1:16">
      <c r="A27" t="s">
        <v>28</v>
      </c>
      <c r="B27" s="18" t="s">
        <v>24</v>
      </c>
      <c r="C27" s="18"/>
      <c r="D27" s="18"/>
      <c r="E27" s="17">
        <f t="shared" ref="E27:M27" si="7">AVERAGE(E3:E9)</f>
        <v>30.328571428571426</v>
      </c>
      <c r="F27" s="17">
        <f t="shared" si="7"/>
        <v>7.0542857142857143</v>
      </c>
      <c r="G27" s="22">
        <f t="shared" si="7"/>
        <v>8.1378228571428561</v>
      </c>
      <c r="H27" s="17">
        <f t="shared" si="7"/>
        <v>13.331428571428573</v>
      </c>
      <c r="I27" s="22">
        <f t="shared" si="7"/>
        <v>0.35285714285714281</v>
      </c>
      <c r="J27" s="22">
        <f t="shared" si="7"/>
        <v>0.74428571428571433</v>
      </c>
      <c r="K27" s="22"/>
      <c r="L27" s="22">
        <f t="shared" si="7"/>
        <v>7.7142857142857152E-2</v>
      </c>
      <c r="M27" s="17">
        <f t="shared" si="7"/>
        <v>14.773582766439912</v>
      </c>
    </row>
    <row r="28" spans="1:16">
      <c r="B28" s="18" t="s">
        <v>25</v>
      </c>
      <c r="C28" s="18"/>
      <c r="D28" s="18"/>
      <c r="E28" s="17">
        <f t="shared" ref="E28:M28" si="8">STDEV(E3:E9)</f>
        <v>0.13801311186847015</v>
      </c>
      <c r="F28" s="17">
        <f t="shared" si="8"/>
        <v>0.26011902037702805</v>
      </c>
      <c r="G28" s="22">
        <f t="shared" si="8"/>
        <v>0.10809746349695801</v>
      </c>
      <c r="H28" s="17">
        <f t="shared" si="8"/>
        <v>3.9122603380118925</v>
      </c>
      <c r="I28" s="22">
        <f t="shared" si="8"/>
        <v>0.45286916012296125</v>
      </c>
      <c r="J28" s="22">
        <f t="shared" si="8"/>
        <v>0.36994851636667614</v>
      </c>
      <c r="K28" s="22"/>
      <c r="L28" s="22">
        <f t="shared" si="8"/>
        <v>2.9277002188456018E-2</v>
      </c>
      <c r="M28" s="17">
        <f t="shared" si="8"/>
        <v>7.4544170170030082</v>
      </c>
    </row>
    <row r="29" spans="1:16">
      <c r="B29" s="18" t="s">
        <v>26</v>
      </c>
      <c r="C29" s="18"/>
      <c r="D29" s="18"/>
      <c r="E29" s="17">
        <f t="shared" ref="E29:M29" si="9">MIN(E3:E9)</f>
        <v>30.1</v>
      </c>
      <c r="F29" s="17">
        <f t="shared" si="9"/>
        <v>6.71</v>
      </c>
      <c r="G29" s="22">
        <f t="shared" si="9"/>
        <v>7.9555719999999992</v>
      </c>
      <c r="H29" s="17">
        <f t="shared" si="9"/>
        <v>8</v>
      </c>
      <c r="I29" s="22">
        <f t="shared" si="9"/>
        <v>7.0000000000000007E-2</v>
      </c>
      <c r="J29" s="22">
        <f t="shared" si="9"/>
        <v>0.45</v>
      </c>
      <c r="K29" s="22"/>
      <c r="L29" s="22">
        <f t="shared" si="9"/>
        <v>0.03</v>
      </c>
      <c r="M29" s="17">
        <f t="shared" si="9"/>
        <v>4.416666666666667</v>
      </c>
    </row>
    <row r="30" spans="1:16">
      <c r="B30" s="18" t="s">
        <v>27</v>
      </c>
      <c r="C30" s="18"/>
      <c r="D30" s="18"/>
      <c r="E30" s="17">
        <f t="shared" ref="E30:M30" si="10">MAX(E3:E9)</f>
        <v>30.5</v>
      </c>
      <c r="F30" s="17">
        <f t="shared" si="10"/>
        <v>7.42</v>
      </c>
      <c r="G30" s="22">
        <f t="shared" si="10"/>
        <v>8.3082199999999986</v>
      </c>
      <c r="H30" s="17">
        <f t="shared" si="10"/>
        <v>20.399999999999999</v>
      </c>
      <c r="I30" s="22">
        <f t="shared" si="10"/>
        <v>1.35</v>
      </c>
      <c r="J30" s="22">
        <f t="shared" si="10"/>
        <v>1.25</v>
      </c>
      <c r="K30" s="22"/>
      <c r="L30" s="22">
        <f t="shared" si="10"/>
        <v>0.12</v>
      </c>
      <c r="M30" s="17">
        <f t="shared" si="10"/>
        <v>28.555555555555561</v>
      </c>
    </row>
    <row r="31" spans="1:16">
      <c r="B31" s="24"/>
      <c r="C31" s="24"/>
      <c r="D31" s="24"/>
      <c r="E31" s="26"/>
      <c r="F31" s="26"/>
      <c r="G31" s="25"/>
      <c r="H31" s="26"/>
      <c r="I31" s="25"/>
      <c r="J31" s="25"/>
      <c r="K31" s="25"/>
      <c r="L31" s="25"/>
      <c r="M31" s="26"/>
    </row>
    <row r="32" spans="1:16">
      <c r="A32" t="s">
        <v>29</v>
      </c>
      <c r="B32" s="18" t="s">
        <v>24</v>
      </c>
      <c r="C32" s="18"/>
      <c r="D32" s="18"/>
      <c r="E32" s="17">
        <f>AVERAGE(E10:E18)</f>
        <v>30.088888888888885</v>
      </c>
      <c r="F32" s="17">
        <f t="shared" ref="F32:M32" si="11">AVERAGE(F10:F18)</f>
        <v>6.8411111111111103</v>
      </c>
      <c r="G32" s="22">
        <f t="shared" si="11"/>
        <v>8.0938653333333335</v>
      </c>
      <c r="H32" s="17">
        <f t="shared" si="11"/>
        <v>8.9611111111111104</v>
      </c>
      <c r="I32" s="22">
        <f t="shared" si="11"/>
        <v>0.3666666666666667</v>
      </c>
      <c r="J32" s="22">
        <f t="shared" si="11"/>
        <v>1.1688888888888889</v>
      </c>
      <c r="K32" s="22"/>
      <c r="L32" s="22">
        <f t="shared" si="11"/>
        <v>9.6666666666666665E-2</v>
      </c>
      <c r="M32" s="17">
        <f t="shared" si="11"/>
        <v>16.565628815628813</v>
      </c>
    </row>
    <row r="33" spans="2:13">
      <c r="B33" s="18" t="s">
        <v>25</v>
      </c>
      <c r="C33" s="18"/>
      <c r="D33" s="18"/>
      <c r="E33" s="17">
        <f>STDEV(E10:E18)</f>
        <v>0.20275875100994059</v>
      </c>
      <c r="F33" s="17">
        <f t="shared" ref="F33:M33" si="12">STDEV(F10:F18)</f>
        <v>0.90753022600414091</v>
      </c>
      <c r="G33" s="22">
        <f t="shared" si="12"/>
        <v>0.10716339156633665</v>
      </c>
      <c r="H33" s="17">
        <f t="shared" si="12"/>
        <v>5.4558900383998861</v>
      </c>
      <c r="I33" s="22">
        <f t="shared" si="12"/>
        <v>0.23054283766797007</v>
      </c>
      <c r="J33" s="22">
        <f t="shared" si="12"/>
        <v>0.49604547282594091</v>
      </c>
      <c r="K33" s="22"/>
      <c r="L33" s="22">
        <f t="shared" si="12"/>
        <v>5.0990195135927834E-2</v>
      </c>
      <c r="M33" s="17">
        <f t="shared" si="12"/>
        <v>4.1290815802418628</v>
      </c>
    </row>
    <row r="34" spans="2:13">
      <c r="B34" s="18" t="s">
        <v>26</v>
      </c>
      <c r="C34" s="18"/>
      <c r="D34" s="18"/>
      <c r="E34" s="17">
        <f>MIN(E10:E18)</f>
        <v>29.8</v>
      </c>
      <c r="F34" s="17">
        <f t="shared" ref="F34:M34" si="13">MIN(F10:F18)</f>
        <v>4.46</v>
      </c>
      <c r="G34" s="22">
        <f t="shared" si="13"/>
        <v>7.9348279999999987</v>
      </c>
      <c r="H34" s="17">
        <f t="shared" si="13"/>
        <v>3.51</v>
      </c>
      <c r="I34" s="22">
        <f t="shared" si="13"/>
        <v>0.1</v>
      </c>
      <c r="J34" s="22">
        <f t="shared" si="13"/>
        <v>0.56999999999999995</v>
      </c>
      <c r="K34" s="22"/>
      <c r="L34" s="22">
        <f t="shared" si="13"/>
        <v>0.06</v>
      </c>
      <c r="M34" s="17">
        <f t="shared" si="13"/>
        <v>11.095238095238097</v>
      </c>
    </row>
    <row r="35" spans="2:13">
      <c r="B35" s="18" t="s">
        <v>27</v>
      </c>
      <c r="C35" s="18"/>
      <c r="D35" s="18"/>
      <c r="E35" s="17">
        <f>MAX(E10:E18)</f>
        <v>30.4</v>
      </c>
      <c r="F35" s="17">
        <f t="shared" ref="F35:M35" si="14">MAX(F10:F18)</f>
        <v>7.33</v>
      </c>
      <c r="G35" s="22">
        <f t="shared" si="14"/>
        <v>8.2874759999999981</v>
      </c>
      <c r="H35" s="17">
        <f t="shared" si="14"/>
        <v>22.38</v>
      </c>
      <c r="I35" s="22">
        <f t="shared" si="14"/>
        <v>0.79</v>
      </c>
      <c r="J35" s="22">
        <f t="shared" si="14"/>
        <v>2.1</v>
      </c>
      <c r="K35" s="22"/>
      <c r="L35" s="22">
        <f t="shared" si="14"/>
        <v>0.21</v>
      </c>
      <c r="M35" s="17">
        <f t="shared" si="14"/>
        <v>23.571428571428569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01F8-6164-8F4A-94FE-B3616B7EA42B}">
  <dimension ref="A1:P35"/>
  <sheetViews>
    <sheetView workbookViewId="0">
      <pane ySplit="3645" topLeftCell="A17" activePane="bottomLeft"/>
      <selection activeCell="B3" sqref="B3:M18"/>
      <selection pane="bottomLeft" activeCell="A30" sqref="A30"/>
    </sheetView>
  </sheetViews>
  <sheetFormatPr defaultColWidth="11" defaultRowHeight="15.75"/>
  <cols>
    <col min="8" max="8" width="11.125" bestFit="1" customWidth="1"/>
    <col min="13" max="13" width="11.125" bestFit="1" customWidth="1"/>
  </cols>
  <sheetData>
    <row r="1" spans="1:16">
      <c r="C1" t="s">
        <v>23</v>
      </c>
    </row>
    <row r="2" spans="1:16">
      <c r="B2" s="16" t="s">
        <v>18</v>
      </c>
      <c r="C2" s="16" t="s">
        <v>1</v>
      </c>
      <c r="D2" s="16" t="s">
        <v>19</v>
      </c>
      <c r="E2" s="18" t="s">
        <v>9</v>
      </c>
      <c r="F2" s="18" t="s">
        <v>8</v>
      </c>
      <c r="G2" s="18" t="s">
        <v>10</v>
      </c>
      <c r="H2" s="18" t="s">
        <v>11</v>
      </c>
      <c r="I2" s="18" t="s">
        <v>12</v>
      </c>
      <c r="J2" s="18" t="s">
        <v>13</v>
      </c>
      <c r="K2" s="18" t="s">
        <v>36</v>
      </c>
      <c r="L2" s="18" t="s">
        <v>14</v>
      </c>
      <c r="M2" s="18" t="s">
        <v>15</v>
      </c>
      <c r="N2" s="27" t="s">
        <v>32</v>
      </c>
      <c r="O2" s="27" t="s">
        <v>33</v>
      </c>
      <c r="P2" s="27" t="s">
        <v>34</v>
      </c>
    </row>
    <row r="3" spans="1:16">
      <c r="A3" t="s">
        <v>28</v>
      </c>
      <c r="B3" s="16">
        <v>1</v>
      </c>
      <c r="C3" s="16">
        <v>1</v>
      </c>
      <c r="D3" s="16">
        <v>5.5</v>
      </c>
      <c r="E3" s="17">
        <v>30.4</v>
      </c>
      <c r="F3" s="22">
        <v>6.2</v>
      </c>
      <c r="G3" s="22">
        <v>7.976315999999998</v>
      </c>
      <c r="H3" s="17">
        <v>9.5500000000000007</v>
      </c>
      <c r="I3" s="22">
        <v>0.12000000000000001</v>
      </c>
      <c r="J3" s="22">
        <v>0.51</v>
      </c>
      <c r="K3" s="22">
        <f>I3+J3</f>
        <v>0.63</v>
      </c>
      <c r="L3" s="22">
        <v>0.04</v>
      </c>
      <c r="M3" s="17">
        <f t="shared" ref="M3:M20" si="0">(I3+J3)/L3</f>
        <v>15.75</v>
      </c>
      <c r="N3" s="24"/>
      <c r="O3" s="25">
        <v>1.0105828527776299</v>
      </c>
      <c r="P3" s="25">
        <f t="shared" ref="P3:P20" si="1">L3/O3</f>
        <v>3.9581118846473896E-2</v>
      </c>
    </row>
    <row r="4" spans="1:16">
      <c r="B4" s="16">
        <v>2</v>
      </c>
      <c r="C4" s="16">
        <v>2</v>
      </c>
      <c r="D4" s="16">
        <v>5.4</v>
      </c>
      <c r="E4" s="17">
        <v>30.4</v>
      </c>
      <c r="F4" s="22">
        <v>7.21</v>
      </c>
      <c r="G4" s="22">
        <v>8.1941279999999992</v>
      </c>
      <c r="H4" s="17">
        <v>11.3</v>
      </c>
      <c r="I4" s="22">
        <v>0.11</v>
      </c>
      <c r="J4" s="22">
        <v>0.54</v>
      </c>
      <c r="K4" s="22">
        <f t="shared" ref="K4:K20" si="2">I4+J4</f>
        <v>0.65</v>
      </c>
      <c r="L4" s="22">
        <v>0.04</v>
      </c>
      <c r="M4" s="17">
        <f t="shared" si="0"/>
        <v>16.25</v>
      </c>
      <c r="N4" s="24"/>
      <c r="O4" s="25">
        <v>0.62783666351215373</v>
      </c>
      <c r="P4" s="25">
        <f t="shared" si="1"/>
        <v>6.3710838064533759E-2</v>
      </c>
    </row>
    <row r="5" spans="1:16">
      <c r="B5" s="16">
        <v>3</v>
      </c>
      <c r="C5" s="16">
        <v>3</v>
      </c>
      <c r="D5" s="16">
        <v>7.3</v>
      </c>
      <c r="E5" s="17">
        <v>30.3</v>
      </c>
      <c r="F5" s="22">
        <v>6.82</v>
      </c>
      <c r="G5" s="22">
        <v>8.1318959999999976</v>
      </c>
      <c r="H5" s="17">
        <v>16.239999999999998</v>
      </c>
      <c r="I5" s="22">
        <v>0.61</v>
      </c>
      <c r="J5" s="22">
        <v>0.84</v>
      </c>
      <c r="K5" s="22">
        <f t="shared" si="2"/>
        <v>1.45</v>
      </c>
      <c r="L5" s="22">
        <v>0.1</v>
      </c>
      <c r="M5" s="17">
        <f t="shared" si="0"/>
        <v>14.499999999999998</v>
      </c>
      <c r="N5" s="24"/>
      <c r="O5" s="25">
        <v>0.86401412278546341</v>
      </c>
      <c r="P5" s="25">
        <f t="shared" si="1"/>
        <v>0.1157388488947538</v>
      </c>
    </row>
    <row r="6" spans="1:16">
      <c r="B6" s="16">
        <v>4</v>
      </c>
      <c r="C6" s="16">
        <v>4</v>
      </c>
      <c r="D6" s="16">
        <v>6.5</v>
      </c>
      <c r="E6" s="17">
        <v>30.3</v>
      </c>
      <c r="F6" s="22">
        <v>6.97</v>
      </c>
      <c r="G6" s="22">
        <v>8.0385479999999987</v>
      </c>
      <c r="H6" s="17">
        <v>14.23</v>
      </c>
      <c r="I6" s="22">
        <v>0.16999999999999998</v>
      </c>
      <c r="J6" s="22">
        <v>0.4</v>
      </c>
      <c r="K6" s="22">
        <f t="shared" si="2"/>
        <v>0.57000000000000006</v>
      </c>
      <c r="L6" s="22">
        <v>0.04</v>
      </c>
      <c r="M6" s="17">
        <f t="shared" si="0"/>
        <v>14.250000000000002</v>
      </c>
      <c r="N6" s="24"/>
      <c r="O6" s="25">
        <v>0.22772556200900132</v>
      </c>
      <c r="P6" s="25">
        <f t="shared" si="1"/>
        <v>0.17565002210168623</v>
      </c>
    </row>
    <row r="7" spans="1:16">
      <c r="B7" s="16">
        <v>5</v>
      </c>
      <c r="C7" s="16">
        <v>5</v>
      </c>
      <c r="D7" s="16">
        <v>7.7</v>
      </c>
      <c r="E7" s="17">
        <v>30.2</v>
      </c>
      <c r="F7" s="22">
        <v>3.06</v>
      </c>
      <c r="G7" s="22">
        <v>8.2356159999999985</v>
      </c>
      <c r="H7" s="17">
        <v>18.32</v>
      </c>
      <c r="I7" s="22">
        <v>0.4</v>
      </c>
      <c r="J7" s="22">
        <v>0.97</v>
      </c>
      <c r="K7" s="22">
        <f t="shared" si="2"/>
        <v>1.37</v>
      </c>
      <c r="L7" s="22">
        <v>0.13</v>
      </c>
      <c r="M7" s="17">
        <f t="shared" si="0"/>
        <v>10.538461538461538</v>
      </c>
      <c r="N7" s="24"/>
      <c r="O7" s="25">
        <v>0.14523495778058282</v>
      </c>
      <c r="P7" s="25">
        <f t="shared" si="1"/>
        <v>0.8951013033404851</v>
      </c>
    </row>
    <row r="8" spans="1:16">
      <c r="B8" s="16">
        <v>6</v>
      </c>
      <c r="C8" s="16">
        <v>6</v>
      </c>
      <c r="D8" s="16">
        <v>7.2</v>
      </c>
      <c r="E8" s="17">
        <v>30</v>
      </c>
      <c r="F8" s="22">
        <v>6.11</v>
      </c>
      <c r="G8" s="22">
        <v>8.0800359999999998</v>
      </c>
      <c r="H8" s="17">
        <v>16.39</v>
      </c>
      <c r="I8" s="22">
        <v>0.11</v>
      </c>
      <c r="J8" s="22">
        <v>0.45</v>
      </c>
      <c r="K8" s="22">
        <f t="shared" si="2"/>
        <v>0.56000000000000005</v>
      </c>
      <c r="L8" s="22">
        <v>0.1</v>
      </c>
      <c r="M8" s="17">
        <f t="shared" si="0"/>
        <v>5.6000000000000005</v>
      </c>
      <c r="N8" s="24"/>
      <c r="O8" s="25">
        <v>0.43209042261807878</v>
      </c>
      <c r="P8" s="25">
        <f t="shared" si="1"/>
        <v>0.23143303985793084</v>
      </c>
    </row>
    <row r="9" spans="1:16">
      <c r="B9" s="16">
        <v>7</v>
      </c>
      <c r="C9" s="16">
        <v>7</v>
      </c>
      <c r="D9" s="16">
        <v>6.8</v>
      </c>
      <c r="E9" s="17">
        <v>30.2</v>
      </c>
      <c r="F9" s="22">
        <v>7.02</v>
      </c>
      <c r="G9" s="22">
        <v>8.0904079999999983</v>
      </c>
      <c r="H9" s="17">
        <v>3.61</v>
      </c>
      <c r="I9" s="22">
        <v>0.19</v>
      </c>
      <c r="J9" s="22">
        <v>1.07</v>
      </c>
      <c r="K9" s="22">
        <f t="shared" si="2"/>
        <v>1.26</v>
      </c>
      <c r="L9" s="22">
        <v>0.08</v>
      </c>
      <c r="M9" s="17">
        <f t="shared" si="0"/>
        <v>15.75</v>
      </c>
      <c r="N9" s="24"/>
      <c r="O9" s="25">
        <v>8.0310392854922183E-2</v>
      </c>
      <c r="P9" s="25">
        <f t="shared" si="1"/>
        <v>0.99613508483910795</v>
      </c>
    </row>
    <row r="10" spans="1:16">
      <c r="A10" t="s">
        <v>29</v>
      </c>
      <c r="B10" s="16">
        <v>8</v>
      </c>
      <c r="C10" s="16">
        <v>8</v>
      </c>
      <c r="D10" s="16">
        <v>6.5</v>
      </c>
      <c r="E10" s="17">
        <v>30.2</v>
      </c>
      <c r="F10" s="22">
        <v>6.92</v>
      </c>
      <c r="G10" s="22">
        <v>8.1422679999999978</v>
      </c>
      <c r="H10" s="17">
        <v>10.95</v>
      </c>
      <c r="I10" s="22">
        <v>0.26</v>
      </c>
      <c r="J10" s="22">
        <v>0.88</v>
      </c>
      <c r="K10" s="22">
        <f t="shared" si="2"/>
        <v>1.1400000000000001</v>
      </c>
      <c r="L10" s="22">
        <v>0.1</v>
      </c>
      <c r="M10" s="17">
        <f t="shared" si="0"/>
        <v>11.4</v>
      </c>
      <c r="N10" s="24"/>
      <c r="O10" s="25">
        <v>0</v>
      </c>
      <c r="P10" s="25" t="e">
        <f t="shared" si="1"/>
        <v>#DIV/0!</v>
      </c>
    </row>
    <row r="11" spans="1:16">
      <c r="B11" s="16">
        <v>9</v>
      </c>
      <c r="C11" s="16">
        <v>15</v>
      </c>
      <c r="D11" s="16">
        <v>6.8</v>
      </c>
      <c r="E11" s="17">
        <v>29.9</v>
      </c>
      <c r="F11" s="22">
        <v>6.97</v>
      </c>
      <c r="G11" s="22">
        <v>8.1630119999999984</v>
      </c>
      <c r="H11" s="17">
        <v>10.95</v>
      </c>
      <c r="I11" s="22">
        <v>0.32</v>
      </c>
      <c r="J11" s="22">
        <v>1.1000000000000001</v>
      </c>
      <c r="K11" s="22">
        <f t="shared" si="2"/>
        <v>1.4200000000000002</v>
      </c>
      <c r="L11" s="22">
        <v>0.05</v>
      </c>
      <c r="M11" s="17">
        <f t="shared" si="0"/>
        <v>28.400000000000002</v>
      </c>
      <c r="N11" s="24"/>
      <c r="O11" s="25">
        <v>8.9930111842567009E-2</v>
      </c>
      <c r="P11" s="25">
        <f t="shared" si="1"/>
        <v>0.55598729919885725</v>
      </c>
    </row>
    <row r="12" spans="1:16">
      <c r="B12" s="16">
        <v>10</v>
      </c>
      <c r="C12" s="16">
        <v>14</v>
      </c>
      <c r="D12" s="16">
        <v>6.5</v>
      </c>
      <c r="E12" s="17">
        <v>29.9</v>
      </c>
      <c r="F12" s="22">
        <v>7.08</v>
      </c>
      <c r="G12" s="22">
        <v>8.0800359999999998</v>
      </c>
      <c r="H12" s="17">
        <v>11.2</v>
      </c>
      <c r="I12" s="22">
        <v>0.31</v>
      </c>
      <c r="J12" s="22">
        <v>1.1499999999999999</v>
      </c>
      <c r="K12" s="22">
        <f t="shared" si="2"/>
        <v>1.46</v>
      </c>
      <c r="L12" s="22">
        <v>0.12</v>
      </c>
      <c r="M12" s="17">
        <f t="shared" si="0"/>
        <v>12.166666666666666</v>
      </c>
      <c r="N12" s="24"/>
      <c r="O12" s="25">
        <v>0.40141899124987729</v>
      </c>
      <c r="P12" s="25">
        <f t="shared" si="1"/>
        <v>0.29893951859717022</v>
      </c>
    </row>
    <row r="13" spans="1:16">
      <c r="B13" s="16">
        <v>11</v>
      </c>
      <c r="C13" s="16">
        <v>16</v>
      </c>
      <c r="D13" s="16">
        <v>6.8</v>
      </c>
      <c r="E13" s="17">
        <v>30</v>
      </c>
      <c r="F13" s="22">
        <v>6.97</v>
      </c>
      <c r="G13" s="22">
        <v>8.0800359999999998</v>
      </c>
      <c r="H13" s="17">
        <v>7.28</v>
      </c>
      <c r="I13" s="22">
        <v>0.28999999999999998</v>
      </c>
      <c r="J13" s="22">
        <v>1.19</v>
      </c>
      <c r="K13" s="22">
        <f t="shared" si="2"/>
        <v>1.48</v>
      </c>
      <c r="L13" s="22">
        <v>7.0000000000000007E-2</v>
      </c>
      <c r="M13" s="17">
        <f t="shared" si="0"/>
        <v>21.142857142857142</v>
      </c>
      <c r="N13" s="24"/>
      <c r="O13" s="25">
        <v>0.13363625073729449</v>
      </c>
      <c r="P13" s="25">
        <f t="shared" si="1"/>
        <v>0.52380996633621346</v>
      </c>
    </row>
    <row r="14" spans="1:16">
      <c r="B14" s="16">
        <v>12</v>
      </c>
      <c r="C14" s="16">
        <v>17</v>
      </c>
      <c r="D14" s="16">
        <v>6.8</v>
      </c>
      <c r="E14" s="17">
        <v>30</v>
      </c>
      <c r="F14" s="22">
        <v>6.96</v>
      </c>
      <c r="G14" s="22">
        <v>7.9555719999999992</v>
      </c>
      <c r="H14" s="17">
        <v>6.16</v>
      </c>
      <c r="I14" s="22">
        <v>1.1000000000000001</v>
      </c>
      <c r="J14" s="22">
        <v>3.9</v>
      </c>
      <c r="K14" s="22">
        <f t="shared" si="2"/>
        <v>5</v>
      </c>
      <c r="L14" s="22">
        <v>0.09</v>
      </c>
      <c r="M14" s="17">
        <f t="shared" si="0"/>
        <v>55.555555555555557</v>
      </c>
      <c r="N14" s="24"/>
      <c r="O14" s="25">
        <v>0</v>
      </c>
      <c r="P14" s="25" t="e">
        <f t="shared" si="1"/>
        <v>#DIV/0!</v>
      </c>
    </row>
    <row r="15" spans="1:16">
      <c r="B15" s="16">
        <v>13</v>
      </c>
      <c r="C15" s="16">
        <v>11</v>
      </c>
      <c r="D15" s="16">
        <v>6.8</v>
      </c>
      <c r="E15" s="17">
        <v>29.9</v>
      </c>
      <c r="F15" s="22">
        <v>5.4</v>
      </c>
      <c r="G15" s="22">
        <v>8.0281759999999984</v>
      </c>
      <c r="H15" s="17">
        <v>7.09</v>
      </c>
      <c r="I15" s="22">
        <v>0.52</v>
      </c>
      <c r="J15" s="22">
        <v>1.2</v>
      </c>
      <c r="K15" s="22">
        <f t="shared" si="2"/>
        <v>1.72</v>
      </c>
      <c r="L15" s="22">
        <v>0.09</v>
      </c>
      <c r="M15" s="17">
        <f t="shared" si="0"/>
        <v>19.111111111111111</v>
      </c>
      <c r="N15" s="24"/>
      <c r="O15" s="25">
        <v>0</v>
      </c>
      <c r="P15" s="25" t="e">
        <f t="shared" si="1"/>
        <v>#DIV/0!</v>
      </c>
    </row>
    <row r="16" spans="1:16">
      <c r="B16" s="16">
        <v>14</v>
      </c>
      <c r="C16" s="16">
        <v>13</v>
      </c>
      <c r="D16" s="16">
        <v>7.5</v>
      </c>
      <c r="E16" s="17">
        <v>29.8</v>
      </c>
      <c r="F16" s="22">
        <v>6.95</v>
      </c>
      <c r="G16" s="22">
        <v>8.214871999999998</v>
      </c>
      <c r="H16" s="17">
        <v>5.4</v>
      </c>
      <c r="I16" s="22">
        <v>1.8</v>
      </c>
      <c r="J16" s="22">
        <v>1.61</v>
      </c>
      <c r="K16" s="22">
        <f t="shared" si="2"/>
        <v>3.41</v>
      </c>
      <c r="L16" s="22">
        <v>0.12</v>
      </c>
      <c r="M16" s="17">
        <f t="shared" si="0"/>
        <v>28.416666666666668</v>
      </c>
      <c r="N16" s="24"/>
      <c r="O16" s="25">
        <v>0.25629706980775652</v>
      </c>
      <c r="P16" s="25">
        <f t="shared" si="1"/>
        <v>0.46820667942091448</v>
      </c>
    </row>
    <row r="17" spans="1:16">
      <c r="B17" s="16">
        <v>15</v>
      </c>
      <c r="C17" s="16">
        <v>18</v>
      </c>
      <c r="D17" s="16">
        <v>6.8</v>
      </c>
      <c r="E17" s="17">
        <v>30.1</v>
      </c>
      <c r="F17" s="22">
        <v>6.87</v>
      </c>
      <c r="G17" s="22">
        <v>7.9244560000000002</v>
      </c>
      <c r="H17" s="17">
        <v>6.9</v>
      </c>
      <c r="I17" s="22">
        <v>0.66</v>
      </c>
      <c r="J17" s="22">
        <v>2.6</v>
      </c>
      <c r="K17" s="22">
        <f t="shared" si="2"/>
        <v>3.2600000000000002</v>
      </c>
      <c r="L17" s="22">
        <v>0.1</v>
      </c>
      <c r="M17" s="17">
        <f t="shared" si="0"/>
        <v>32.6</v>
      </c>
      <c r="N17" s="24"/>
      <c r="O17" s="25">
        <v>0.20012363925165708</v>
      </c>
      <c r="P17" s="25">
        <f t="shared" si="1"/>
        <v>0.49969109283611018</v>
      </c>
    </row>
    <row r="18" spans="1:16">
      <c r="B18" s="16">
        <v>16</v>
      </c>
      <c r="C18" s="16">
        <v>10</v>
      </c>
      <c r="D18" s="16">
        <v>6.2</v>
      </c>
      <c r="E18" s="17">
        <v>30</v>
      </c>
      <c r="F18" s="22">
        <v>4.54</v>
      </c>
      <c r="G18" s="22">
        <v>7.9970600000000003</v>
      </c>
      <c r="H18" s="17">
        <v>10.44</v>
      </c>
      <c r="I18" s="22">
        <v>0.77999999999999992</v>
      </c>
      <c r="J18" s="22">
        <v>3.18</v>
      </c>
      <c r="K18" s="22">
        <f t="shared" si="2"/>
        <v>3.96</v>
      </c>
      <c r="L18" s="22">
        <v>0.19</v>
      </c>
      <c r="M18" s="17">
        <f t="shared" si="0"/>
        <v>20.842105263157894</v>
      </c>
      <c r="N18" s="24"/>
      <c r="O18" s="25">
        <v>0.13315445970979659</v>
      </c>
      <c r="P18" s="25">
        <f t="shared" si="1"/>
        <v>1.426914279957993</v>
      </c>
    </row>
    <row r="19" spans="1:16">
      <c r="B19" s="19">
        <v>17</v>
      </c>
      <c r="C19" s="19" t="s">
        <v>2</v>
      </c>
      <c r="D19" s="19">
        <v>3.4</v>
      </c>
      <c r="E19" s="20">
        <v>29.3</v>
      </c>
      <c r="F19" s="23">
        <v>3.67</v>
      </c>
      <c r="G19" s="23">
        <v>8.1837559999999989</v>
      </c>
      <c r="H19" s="20">
        <v>8.66</v>
      </c>
      <c r="I19" s="23">
        <v>0.86</v>
      </c>
      <c r="J19" s="23">
        <v>3.55</v>
      </c>
      <c r="K19" s="22">
        <f t="shared" si="2"/>
        <v>4.41</v>
      </c>
      <c r="L19" s="23">
        <v>0.19</v>
      </c>
      <c r="M19" s="20">
        <f t="shared" si="0"/>
        <v>23.210526315789473</v>
      </c>
      <c r="N19" s="24"/>
      <c r="O19" s="25">
        <v>0</v>
      </c>
      <c r="P19" s="25" t="e">
        <f t="shared" si="1"/>
        <v>#DIV/0!</v>
      </c>
    </row>
    <row r="20" spans="1:16">
      <c r="B20" s="19">
        <v>18</v>
      </c>
      <c r="C20" s="19" t="s">
        <v>3</v>
      </c>
      <c r="D20" s="19">
        <v>4</v>
      </c>
      <c r="E20" s="20">
        <v>30.3</v>
      </c>
      <c r="F20" s="23">
        <v>1.19</v>
      </c>
      <c r="G20" s="23">
        <v>7.7481319999999991</v>
      </c>
      <c r="H20" s="20">
        <v>7.35</v>
      </c>
      <c r="I20" s="23">
        <v>0.22000000000000003</v>
      </c>
      <c r="J20" s="23">
        <v>1.23</v>
      </c>
      <c r="K20" s="22">
        <f t="shared" si="2"/>
        <v>1.45</v>
      </c>
      <c r="L20" s="23">
        <v>0.08</v>
      </c>
      <c r="M20" s="20">
        <f t="shared" si="0"/>
        <v>18.125</v>
      </c>
      <c r="N20" s="24"/>
      <c r="O20" s="25">
        <v>0.25282307631376655</v>
      </c>
      <c r="P20" s="25">
        <f t="shared" si="1"/>
        <v>0.31642681184970572</v>
      </c>
    </row>
    <row r="21" spans="1:16">
      <c r="B21" s="16"/>
      <c r="C21" s="16"/>
      <c r="D21" s="16"/>
      <c r="E21" s="17"/>
      <c r="F21" s="22"/>
      <c r="G21" s="22"/>
      <c r="H21" s="17"/>
      <c r="I21" s="22"/>
      <c r="J21" s="22"/>
      <c r="K21" s="22"/>
      <c r="L21" s="22"/>
      <c r="M21" s="17"/>
    </row>
    <row r="22" spans="1:16">
      <c r="A22" t="s">
        <v>30</v>
      </c>
      <c r="B22" s="18" t="s">
        <v>24</v>
      </c>
      <c r="C22" s="18"/>
      <c r="D22" s="18"/>
      <c r="E22" s="17">
        <f t="shared" ref="E22:M22" si="3">AVERAGE(E3:E18)</f>
        <v>30.099999999999998</v>
      </c>
      <c r="F22" s="17">
        <f t="shared" si="3"/>
        <v>6.3781250000000007</v>
      </c>
      <c r="G22" s="22">
        <f t="shared" si="3"/>
        <v>8.0832772500000001</v>
      </c>
      <c r="H22" s="17">
        <f t="shared" si="3"/>
        <v>10.375625000000001</v>
      </c>
      <c r="I22" s="22">
        <f t="shared" si="3"/>
        <v>0.484375</v>
      </c>
      <c r="J22" s="22">
        <f t="shared" si="3"/>
        <v>1.349375</v>
      </c>
      <c r="K22" s="30">
        <v>0.28999999999999998</v>
      </c>
      <c r="L22" s="22">
        <f t="shared" si="3"/>
        <v>9.1249999999999998E-2</v>
      </c>
      <c r="M22" s="17">
        <f t="shared" si="3"/>
        <v>20.142088996529786</v>
      </c>
    </row>
    <row r="23" spans="1:16">
      <c r="B23" s="18" t="s">
        <v>25</v>
      </c>
      <c r="C23" s="18"/>
      <c r="D23" s="18"/>
      <c r="E23" s="17">
        <f t="shared" ref="E23:M23" si="4">STDEV(E3:E18)</f>
        <v>0.18973665961010269</v>
      </c>
      <c r="F23" s="17">
        <f t="shared" si="4"/>
        <v>1.1399720391307775</v>
      </c>
      <c r="G23" s="22">
        <f t="shared" si="4"/>
        <v>9.3287957541867431E-2</v>
      </c>
      <c r="H23" s="17">
        <f t="shared" si="4"/>
        <v>4.2596775601759598</v>
      </c>
      <c r="I23" s="22">
        <f t="shared" si="4"/>
        <v>0.44694472066837676</v>
      </c>
      <c r="J23" s="22">
        <f t="shared" si="4"/>
        <v>1.0135776158407075</v>
      </c>
      <c r="K23" s="31">
        <v>0.13</v>
      </c>
      <c r="L23" s="22">
        <f t="shared" si="4"/>
        <v>3.9475730941090047E-2</v>
      </c>
      <c r="M23" s="17">
        <f t="shared" si="4"/>
        <v>11.867440017305915</v>
      </c>
    </row>
    <row r="24" spans="1:16">
      <c r="B24" s="18" t="s">
        <v>26</v>
      </c>
      <c r="C24" s="18"/>
      <c r="D24" s="18"/>
      <c r="E24" s="17">
        <f t="shared" ref="E24:M24" si="5">MIN(E3:E18)</f>
        <v>29.8</v>
      </c>
      <c r="F24" s="17">
        <f t="shared" si="5"/>
        <v>3.06</v>
      </c>
      <c r="G24" s="22">
        <f t="shared" si="5"/>
        <v>7.9244560000000002</v>
      </c>
      <c r="H24" s="17">
        <f t="shared" si="5"/>
        <v>3.61</v>
      </c>
      <c r="I24" s="22">
        <f t="shared" si="5"/>
        <v>0.11</v>
      </c>
      <c r="J24" s="22">
        <f t="shared" si="5"/>
        <v>0.4</v>
      </c>
      <c r="K24" s="31">
        <v>0.11</v>
      </c>
      <c r="L24" s="22">
        <f t="shared" si="5"/>
        <v>0.04</v>
      </c>
      <c r="M24" s="17">
        <f t="shared" si="5"/>
        <v>5.6000000000000005</v>
      </c>
    </row>
    <row r="25" spans="1:16">
      <c r="B25" s="18" t="s">
        <v>27</v>
      </c>
      <c r="C25" s="18"/>
      <c r="D25" s="18"/>
      <c r="E25" s="17">
        <f t="shared" ref="E25:M25" si="6">MAX(E3:E18)</f>
        <v>30.4</v>
      </c>
      <c r="F25" s="17">
        <f t="shared" si="6"/>
        <v>7.21</v>
      </c>
      <c r="G25" s="22">
        <f t="shared" si="6"/>
        <v>8.2356159999999985</v>
      </c>
      <c r="H25" s="17">
        <f t="shared" si="6"/>
        <v>18.32</v>
      </c>
      <c r="I25" s="22">
        <f t="shared" si="6"/>
        <v>1.8</v>
      </c>
      <c r="J25" s="22">
        <f t="shared" si="6"/>
        <v>3.9</v>
      </c>
      <c r="K25" s="31">
        <v>0.56000000000000005</v>
      </c>
      <c r="L25" s="22">
        <f t="shared" si="6"/>
        <v>0.19</v>
      </c>
      <c r="M25" s="17">
        <f t="shared" si="6"/>
        <v>55.555555555555557</v>
      </c>
    </row>
    <row r="26" spans="1:16">
      <c r="B26" s="24"/>
      <c r="C26" s="24"/>
      <c r="D26" s="24"/>
      <c r="E26" s="26"/>
      <c r="F26" s="26"/>
      <c r="G26" s="25"/>
      <c r="H26" s="26"/>
      <c r="I26" s="25"/>
      <c r="J26" s="25"/>
      <c r="K26" s="25"/>
      <c r="L26" s="25"/>
      <c r="M26" s="26"/>
    </row>
    <row r="27" spans="1:16">
      <c r="A27" t="s">
        <v>28</v>
      </c>
      <c r="B27" s="18" t="s">
        <v>24</v>
      </c>
      <c r="C27" s="18"/>
      <c r="D27" s="18"/>
      <c r="E27" s="17">
        <f t="shared" ref="E27:M27" si="7">AVERAGE(E3:E9)</f>
        <v>30.257142857142856</v>
      </c>
      <c r="F27" s="17">
        <f t="shared" si="7"/>
        <v>6.1985714285714284</v>
      </c>
      <c r="G27" s="22">
        <f t="shared" si="7"/>
        <v>8.1067068571428553</v>
      </c>
      <c r="H27" s="17">
        <f>AVERAGE(H3:H9)</f>
        <v>12.805714285714288</v>
      </c>
      <c r="I27" s="22">
        <f t="shared" si="7"/>
        <v>0.2442857142857143</v>
      </c>
      <c r="J27" s="22">
        <f t="shared" si="7"/>
        <v>0.68285714285714294</v>
      </c>
      <c r="K27" s="22"/>
      <c r="L27" s="22">
        <f t="shared" si="7"/>
        <v>7.5714285714285706E-2</v>
      </c>
      <c r="M27" s="17">
        <f t="shared" si="7"/>
        <v>13.234065934065933</v>
      </c>
    </row>
    <row r="28" spans="1:16">
      <c r="B28" s="18" t="s">
        <v>25</v>
      </c>
      <c r="C28" s="18"/>
      <c r="D28" s="18"/>
      <c r="E28" s="17">
        <f t="shared" ref="E28:M28" si="8">STDEV(E3:E9)</f>
        <v>0.13972762620115409</v>
      </c>
      <c r="F28" s="17">
        <f t="shared" si="8"/>
        <v>1.4455382915651012</v>
      </c>
      <c r="G28" s="22">
        <f t="shared" si="8"/>
        <v>8.8993360283091974E-2</v>
      </c>
      <c r="H28" s="17">
        <f t="shared" si="8"/>
        <v>5.0745339922100392</v>
      </c>
      <c r="I28" s="22">
        <f t="shared" si="8"/>
        <v>0.19060055463867734</v>
      </c>
      <c r="J28" s="22">
        <f t="shared" si="8"/>
        <v>0.27127564614332084</v>
      </c>
      <c r="K28" s="22"/>
      <c r="L28" s="22">
        <f t="shared" si="8"/>
        <v>3.6449573777637405E-2</v>
      </c>
      <c r="M28" s="17">
        <f t="shared" si="8"/>
        <v>3.871598799101009</v>
      </c>
    </row>
    <row r="29" spans="1:16">
      <c r="B29" s="18" t="s">
        <v>26</v>
      </c>
      <c r="C29" s="18"/>
      <c r="D29" s="18"/>
      <c r="E29" s="17">
        <f t="shared" ref="E29:M29" si="9">MIN(E3:E9)</f>
        <v>30</v>
      </c>
      <c r="F29" s="17">
        <f t="shared" si="9"/>
        <v>3.06</v>
      </c>
      <c r="G29" s="22">
        <f t="shared" si="9"/>
        <v>7.976315999999998</v>
      </c>
      <c r="H29" s="17">
        <f t="shared" si="9"/>
        <v>3.61</v>
      </c>
      <c r="I29" s="22">
        <f t="shared" si="9"/>
        <v>0.11</v>
      </c>
      <c r="J29" s="22">
        <f t="shared" si="9"/>
        <v>0.4</v>
      </c>
      <c r="K29" s="22"/>
      <c r="L29" s="22">
        <f t="shared" si="9"/>
        <v>0.04</v>
      </c>
      <c r="M29" s="17">
        <f t="shared" si="9"/>
        <v>5.6000000000000005</v>
      </c>
    </row>
    <row r="30" spans="1:16">
      <c r="B30" s="18" t="s">
        <v>27</v>
      </c>
      <c r="C30" s="18"/>
      <c r="D30" s="18"/>
      <c r="E30" s="17">
        <f t="shared" ref="E30:M30" si="10">MAX(E3:E9)</f>
        <v>30.4</v>
      </c>
      <c r="F30" s="17">
        <f t="shared" si="10"/>
        <v>7.21</v>
      </c>
      <c r="G30" s="22">
        <f t="shared" si="10"/>
        <v>8.2356159999999985</v>
      </c>
      <c r="H30" s="17">
        <f t="shared" si="10"/>
        <v>18.32</v>
      </c>
      <c r="I30" s="22">
        <f t="shared" si="10"/>
        <v>0.61</v>
      </c>
      <c r="J30" s="22">
        <f t="shared" si="10"/>
        <v>1.07</v>
      </c>
      <c r="K30" s="22"/>
      <c r="L30" s="22">
        <f t="shared" si="10"/>
        <v>0.13</v>
      </c>
      <c r="M30" s="17">
        <f t="shared" si="10"/>
        <v>16.25</v>
      </c>
    </row>
    <row r="31" spans="1:16">
      <c r="B31" s="24"/>
      <c r="C31" s="24"/>
      <c r="D31" s="24"/>
      <c r="E31" s="26"/>
      <c r="F31" s="26"/>
      <c r="G31" s="25"/>
      <c r="H31" s="26"/>
      <c r="I31" s="25"/>
      <c r="J31" s="25"/>
      <c r="K31" s="25"/>
      <c r="L31" s="25"/>
      <c r="M31" s="26"/>
    </row>
    <row r="32" spans="1:16">
      <c r="A32" t="s">
        <v>29</v>
      </c>
      <c r="B32" s="18" t="s">
        <v>24</v>
      </c>
      <c r="C32" s="18"/>
      <c r="D32" s="18"/>
      <c r="E32" s="17">
        <f>AVERAGE(E10:E18)</f>
        <v>29.977777777777778</v>
      </c>
      <c r="F32" s="17">
        <f t="shared" ref="F32:M32" si="11">AVERAGE(F10:F18)</f>
        <v>6.517777777777777</v>
      </c>
      <c r="G32" s="22">
        <f t="shared" si="11"/>
        <v>8.0650542222222228</v>
      </c>
      <c r="H32" s="17">
        <f t="shared" si="11"/>
        <v>8.4855555555555551</v>
      </c>
      <c r="I32" s="22">
        <f t="shared" si="11"/>
        <v>0.67111111111111121</v>
      </c>
      <c r="J32" s="22">
        <f t="shared" si="11"/>
        <v>1.8677777777777775</v>
      </c>
      <c r="K32" s="22"/>
      <c r="L32" s="22">
        <f t="shared" si="11"/>
        <v>0.10333333333333333</v>
      </c>
      <c r="M32" s="17">
        <f t="shared" si="11"/>
        <v>25.514995822890555</v>
      </c>
    </row>
    <row r="33" spans="2:13">
      <c r="B33" s="18" t="s">
        <v>25</v>
      </c>
      <c r="C33" s="18"/>
      <c r="D33" s="18"/>
      <c r="E33" s="17">
        <f>STDEV(E10:E18)</f>
        <v>0.12018504251546655</v>
      </c>
      <c r="F33" s="17">
        <f t="shared" ref="F33:M33" si="12">STDEV(F10:F18)</f>
        <v>0.90514885209254903</v>
      </c>
      <c r="G33" s="22">
        <f t="shared" si="12"/>
        <v>9.758931945886451E-2</v>
      </c>
      <c r="H33" s="17">
        <f t="shared" si="12"/>
        <v>2.34996867591417</v>
      </c>
      <c r="I33" s="22">
        <f t="shared" si="12"/>
        <v>0.507578674799396</v>
      </c>
      <c r="J33" s="22">
        <f t="shared" si="12"/>
        <v>1.0862869991141595</v>
      </c>
      <c r="K33" s="22"/>
      <c r="L33" s="22">
        <f t="shared" si="12"/>
        <v>3.9370039370059048E-2</v>
      </c>
      <c r="M33" s="17">
        <f t="shared" si="12"/>
        <v>13.363886488380698</v>
      </c>
    </row>
    <row r="34" spans="2:13">
      <c r="B34" s="18" t="s">
        <v>26</v>
      </c>
      <c r="C34" s="18"/>
      <c r="D34" s="18"/>
      <c r="E34" s="17">
        <f>MIN(E10:E18)</f>
        <v>29.8</v>
      </c>
      <c r="F34" s="17">
        <f t="shared" ref="F34:M34" si="13">MIN(F10:F18)</f>
        <v>4.54</v>
      </c>
      <c r="G34" s="22">
        <f t="shared" si="13"/>
        <v>7.9244560000000002</v>
      </c>
      <c r="H34" s="17">
        <f t="shared" si="13"/>
        <v>5.4</v>
      </c>
      <c r="I34" s="22">
        <f t="shared" si="13"/>
        <v>0.26</v>
      </c>
      <c r="J34" s="22">
        <f t="shared" si="13"/>
        <v>0.88</v>
      </c>
      <c r="K34" s="22"/>
      <c r="L34" s="22">
        <f t="shared" si="13"/>
        <v>0.05</v>
      </c>
      <c r="M34" s="17">
        <f t="shared" si="13"/>
        <v>11.4</v>
      </c>
    </row>
    <row r="35" spans="2:13">
      <c r="B35" s="18" t="s">
        <v>27</v>
      </c>
      <c r="C35" s="18"/>
      <c r="D35" s="18"/>
      <c r="E35" s="17">
        <f>MAX(E10:E18)</f>
        <v>30.2</v>
      </c>
      <c r="F35" s="17">
        <f t="shared" ref="F35:M35" si="14">MAX(F10:F18)</f>
        <v>7.08</v>
      </c>
      <c r="G35" s="22">
        <f t="shared" si="14"/>
        <v>8.214871999999998</v>
      </c>
      <c r="H35" s="17">
        <f t="shared" si="14"/>
        <v>11.2</v>
      </c>
      <c r="I35" s="22">
        <f t="shared" si="14"/>
        <v>1.8</v>
      </c>
      <c r="J35" s="22">
        <f t="shared" si="14"/>
        <v>3.9</v>
      </c>
      <c r="K35" s="22"/>
      <c r="L35" s="22">
        <f t="shared" si="14"/>
        <v>0.19</v>
      </c>
      <c r="M35" s="17">
        <f t="shared" si="14"/>
        <v>55.555555555555557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2D4BE-B0AC-0749-BC73-7B72F2F3B563}">
  <dimension ref="A1:N22"/>
  <sheetViews>
    <sheetView zoomScale="103" workbookViewId="0">
      <selection activeCell="F3" sqref="F3"/>
    </sheetView>
  </sheetViews>
  <sheetFormatPr defaultColWidth="11" defaultRowHeight="15.75"/>
  <cols>
    <col min="6" max="6" width="11.125" bestFit="1" customWidth="1"/>
    <col min="10" max="10" width="11.125" bestFit="1" customWidth="1"/>
    <col min="14" max="14" width="11.125" bestFit="1" customWidth="1"/>
  </cols>
  <sheetData>
    <row r="1" spans="1:14">
      <c r="H1" t="s">
        <v>16</v>
      </c>
      <c r="L1" t="s">
        <v>17</v>
      </c>
    </row>
    <row r="2" spans="1:14">
      <c r="A2" s="1" t="s">
        <v>18</v>
      </c>
      <c r="B2" s="1" t="s">
        <v>0</v>
      </c>
      <c r="C2" s="2" t="s">
        <v>4</v>
      </c>
      <c r="D2" s="2" t="s">
        <v>7</v>
      </c>
      <c r="F2" s="2" t="s">
        <v>7</v>
      </c>
      <c r="G2" s="1" t="s">
        <v>18</v>
      </c>
      <c r="H2" s="1" t="s">
        <v>0</v>
      </c>
      <c r="I2" s="1" t="s">
        <v>19</v>
      </c>
      <c r="J2" s="3" t="s">
        <v>11</v>
      </c>
      <c r="K2" s="1" t="s">
        <v>18</v>
      </c>
      <c r="L2" s="1" t="s">
        <v>0</v>
      </c>
      <c r="M2" s="1" t="s">
        <v>19</v>
      </c>
      <c r="N2" s="3" t="s">
        <v>11</v>
      </c>
    </row>
    <row r="3" spans="1:14">
      <c r="A3" s="1">
        <v>1</v>
      </c>
      <c r="B3" s="1">
        <v>4</v>
      </c>
      <c r="C3" s="11">
        <v>2</v>
      </c>
      <c r="D3" s="1">
        <v>27.805</v>
      </c>
      <c r="F3" s="11">
        <f>(J3+N3)*(M3-I3)/2+N3*0.2</f>
        <v>27.823429919999995</v>
      </c>
      <c r="G3" s="1">
        <v>1</v>
      </c>
      <c r="H3" s="1">
        <v>4</v>
      </c>
      <c r="I3" s="1">
        <v>0</v>
      </c>
      <c r="J3" s="5">
        <v>15.918988799999999</v>
      </c>
      <c r="K3" s="1">
        <v>1</v>
      </c>
      <c r="L3" s="1">
        <v>4</v>
      </c>
      <c r="M3" s="14">
        <v>1.8</v>
      </c>
      <c r="N3" s="5">
        <v>12.269399999999996</v>
      </c>
    </row>
    <row r="4" spans="1:14">
      <c r="A4" s="1">
        <v>2</v>
      </c>
      <c r="B4" s="1">
        <v>1</v>
      </c>
      <c r="C4" s="12">
        <v>1.4</v>
      </c>
      <c r="D4" s="1">
        <v>96.628000000000014</v>
      </c>
      <c r="F4" s="11">
        <f t="shared" ref="F4:F18" si="0">(J4+N4)*(M4-I4)/2+N4*0.2</f>
        <v>90.329553599999997</v>
      </c>
      <c r="G4" s="1">
        <v>2</v>
      </c>
      <c r="H4" s="1">
        <v>1</v>
      </c>
      <c r="I4" s="1">
        <v>0</v>
      </c>
      <c r="J4" s="5">
        <v>53.048424000000011</v>
      </c>
      <c r="K4" s="1">
        <v>2</v>
      </c>
      <c r="L4" s="1">
        <v>1</v>
      </c>
      <c r="M4" s="14">
        <v>1.2</v>
      </c>
      <c r="N4" s="5">
        <v>73.125623999999988</v>
      </c>
    </row>
    <row r="5" spans="1:14">
      <c r="A5" s="1">
        <v>3</v>
      </c>
      <c r="B5" s="1">
        <v>2</v>
      </c>
      <c r="C5" s="11">
        <v>2.2000000000000002</v>
      </c>
      <c r="D5" s="1">
        <v>21.125999999999998</v>
      </c>
      <c r="F5" s="11">
        <f t="shared" si="0"/>
        <v>21.132814560000003</v>
      </c>
      <c r="G5" s="1">
        <v>3</v>
      </c>
      <c r="H5" s="1">
        <v>2</v>
      </c>
      <c r="I5" s="1">
        <v>0</v>
      </c>
      <c r="J5" s="5">
        <v>10.355373599999998</v>
      </c>
      <c r="K5" s="1">
        <v>3</v>
      </c>
      <c r="L5" s="1">
        <v>2</v>
      </c>
      <c r="M5" s="14">
        <v>2</v>
      </c>
      <c r="N5" s="5">
        <v>8.9812008000000052</v>
      </c>
    </row>
    <row r="6" spans="1:14">
      <c r="A6" s="1">
        <v>4</v>
      </c>
      <c r="B6" s="1">
        <v>3</v>
      </c>
      <c r="C6" s="11">
        <v>2.2000000000000002</v>
      </c>
      <c r="D6" s="1">
        <v>69.994</v>
      </c>
      <c r="F6" s="11">
        <f t="shared" si="0"/>
        <v>70.013211840000011</v>
      </c>
      <c r="G6" s="1">
        <v>4</v>
      </c>
      <c r="H6" s="1">
        <v>3</v>
      </c>
      <c r="I6" s="1">
        <v>0</v>
      </c>
      <c r="J6" s="5">
        <v>53.539200000000015</v>
      </c>
      <c r="K6" s="1">
        <v>4</v>
      </c>
      <c r="L6" s="1">
        <v>3</v>
      </c>
      <c r="M6" s="14">
        <v>2</v>
      </c>
      <c r="N6" s="5">
        <v>13.728343199999998</v>
      </c>
    </row>
    <row r="7" spans="1:14">
      <c r="A7" s="1">
        <v>5</v>
      </c>
      <c r="B7" s="1">
        <v>5</v>
      </c>
      <c r="C7" s="11">
        <v>2.2000000000000002</v>
      </c>
      <c r="D7" s="1">
        <v>22.058</v>
      </c>
      <c r="F7" s="11">
        <f t="shared" si="0"/>
        <v>22.075996800000002</v>
      </c>
      <c r="G7" s="1">
        <v>5</v>
      </c>
      <c r="H7" s="1">
        <v>5</v>
      </c>
      <c r="I7" s="1">
        <v>0</v>
      </c>
      <c r="J7" s="5">
        <v>10.377681599999999</v>
      </c>
      <c r="K7" s="1">
        <v>5</v>
      </c>
      <c r="L7" s="1">
        <v>5</v>
      </c>
      <c r="M7" s="14">
        <v>2</v>
      </c>
      <c r="N7" s="5">
        <v>9.7485960000000027</v>
      </c>
    </row>
    <row r="8" spans="1:14">
      <c r="A8" s="1">
        <v>6</v>
      </c>
      <c r="B8" s="1">
        <v>6</v>
      </c>
      <c r="C8" s="11">
        <v>2.4</v>
      </c>
      <c r="D8" s="1">
        <v>75.284000000000006</v>
      </c>
      <c r="F8" s="11">
        <f t="shared" si="0"/>
        <v>75.298423199999988</v>
      </c>
      <c r="G8" s="1">
        <v>6</v>
      </c>
      <c r="H8" s="1">
        <v>6</v>
      </c>
      <c r="I8" s="1">
        <v>0</v>
      </c>
      <c r="J8" s="5">
        <v>26.323439999999998</v>
      </c>
      <c r="K8" s="1">
        <v>6</v>
      </c>
      <c r="L8" s="1">
        <v>6</v>
      </c>
      <c r="M8" s="14">
        <v>2.1999999999999997</v>
      </c>
      <c r="N8" s="5">
        <v>35.648183999999993</v>
      </c>
    </row>
    <row r="9" spans="1:14">
      <c r="A9" s="1">
        <v>7</v>
      </c>
      <c r="B9" s="1">
        <v>7</v>
      </c>
      <c r="C9" s="13">
        <v>2.4</v>
      </c>
      <c r="D9" s="1">
        <v>53.371000000000009</v>
      </c>
      <c r="F9" s="11">
        <f t="shared" si="0"/>
        <v>53.383043999999998</v>
      </c>
      <c r="G9" s="1">
        <v>7</v>
      </c>
      <c r="H9" s="1">
        <v>7</v>
      </c>
      <c r="I9" s="1">
        <v>0</v>
      </c>
      <c r="J9" s="5">
        <v>30.918888000000003</v>
      </c>
      <c r="K9" s="1">
        <v>7</v>
      </c>
      <c r="L9" s="1">
        <v>7</v>
      </c>
      <c r="M9" s="14">
        <v>2.1999999999999997</v>
      </c>
      <c r="N9" s="5">
        <v>14.901743999999999</v>
      </c>
    </row>
    <row r="10" spans="1:14">
      <c r="A10" s="1">
        <v>8</v>
      </c>
      <c r="B10" s="1">
        <v>8</v>
      </c>
      <c r="C10" s="11">
        <v>2</v>
      </c>
      <c r="D10" s="1">
        <v>40.439</v>
      </c>
      <c r="F10" s="11">
        <f t="shared" si="0"/>
        <v>40.45109639999999</v>
      </c>
      <c r="G10" s="1">
        <v>8</v>
      </c>
      <c r="H10" s="1">
        <v>8</v>
      </c>
      <c r="I10" s="1">
        <v>0</v>
      </c>
      <c r="J10" s="5">
        <v>9.3916679999999992</v>
      </c>
      <c r="K10" s="1">
        <v>8</v>
      </c>
      <c r="L10" s="1">
        <v>8</v>
      </c>
      <c r="M10" s="14">
        <v>1.8</v>
      </c>
      <c r="N10" s="5">
        <v>29.089631999999995</v>
      </c>
    </row>
    <row r="11" spans="1:14">
      <c r="A11" s="1">
        <v>9</v>
      </c>
      <c r="B11" s="1">
        <v>11</v>
      </c>
      <c r="C11" s="11">
        <v>2.2000000000000002</v>
      </c>
      <c r="D11" s="1">
        <v>103.566</v>
      </c>
      <c r="F11" s="11">
        <f t="shared" si="0"/>
        <v>103.57158240000003</v>
      </c>
      <c r="G11" s="1">
        <v>9</v>
      </c>
      <c r="H11" s="1">
        <v>11</v>
      </c>
      <c r="I11" s="1">
        <v>0</v>
      </c>
      <c r="J11" s="5">
        <v>60.633144000000037</v>
      </c>
      <c r="K11" s="1">
        <v>9</v>
      </c>
      <c r="L11" s="1">
        <v>11</v>
      </c>
      <c r="M11" s="14">
        <v>2</v>
      </c>
      <c r="N11" s="5">
        <v>35.782032000000001</v>
      </c>
    </row>
    <row r="12" spans="1:14">
      <c r="A12" s="1">
        <v>10</v>
      </c>
      <c r="B12" s="1">
        <v>16</v>
      </c>
      <c r="C12" s="11">
        <v>2.2000000000000002</v>
      </c>
      <c r="D12" s="1">
        <v>48.481999999999999</v>
      </c>
      <c r="F12" s="11">
        <f t="shared" si="0"/>
        <v>146.59925280000004</v>
      </c>
      <c r="G12" s="1">
        <v>10</v>
      </c>
      <c r="H12" s="1">
        <v>16</v>
      </c>
      <c r="I12" s="1">
        <v>0</v>
      </c>
      <c r="J12" s="5">
        <v>28.866552000000006</v>
      </c>
      <c r="K12" s="1">
        <v>10</v>
      </c>
      <c r="L12" s="1">
        <v>16</v>
      </c>
      <c r="M12" s="14">
        <v>2</v>
      </c>
      <c r="N12" s="5">
        <v>98.110584000000017</v>
      </c>
    </row>
    <row r="13" spans="1:14">
      <c r="A13" s="1">
        <v>11</v>
      </c>
      <c r="B13" s="1">
        <v>10</v>
      </c>
      <c r="C13" s="11">
        <v>2.2000000000000002</v>
      </c>
      <c r="D13" s="1">
        <v>54.080000000000005</v>
      </c>
      <c r="F13" s="11">
        <f t="shared" si="0"/>
        <v>54.087084480000009</v>
      </c>
      <c r="G13" s="1">
        <v>11</v>
      </c>
      <c r="H13" s="1">
        <v>10</v>
      </c>
      <c r="I13" s="1">
        <v>0</v>
      </c>
      <c r="J13" s="5">
        <v>28.821936000000001</v>
      </c>
      <c r="K13" s="1">
        <v>11</v>
      </c>
      <c r="L13" s="1">
        <v>10</v>
      </c>
      <c r="M13" s="14">
        <v>2</v>
      </c>
      <c r="N13" s="5">
        <v>21.054290400000006</v>
      </c>
    </row>
    <row r="14" spans="1:14">
      <c r="A14" s="1">
        <v>12</v>
      </c>
      <c r="B14" s="1">
        <v>12</v>
      </c>
      <c r="C14" s="11">
        <v>2.2000000000000002</v>
      </c>
      <c r="D14" s="1">
        <v>27.481999999999999</v>
      </c>
      <c r="F14" s="11">
        <f t="shared" si="0"/>
        <v>27.489702240000003</v>
      </c>
      <c r="G14" s="1">
        <v>12</v>
      </c>
      <c r="H14" s="1">
        <v>12</v>
      </c>
      <c r="I14" s="1">
        <v>0</v>
      </c>
      <c r="J14" s="5">
        <v>14.8705128</v>
      </c>
      <c r="K14" s="1">
        <v>12</v>
      </c>
      <c r="L14" s="1">
        <v>12</v>
      </c>
      <c r="M14" s="14">
        <v>2</v>
      </c>
      <c r="N14" s="5">
        <v>10.515991200000004</v>
      </c>
    </row>
    <row r="15" spans="1:14">
      <c r="A15" s="1">
        <v>13</v>
      </c>
      <c r="B15" s="1">
        <v>15</v>
      </c>
      <c r="C15" s="11">
        <v>1.8</v>
      </c>
      <c r="D15" s="1">
        <v>153.83549999999997</v>
      </c>
      <c r="F15" s="11">
        <f t="shared" si="0"/>
        <v>145.05107760000001</v>
      </c>
      <c r="G15" s="1">
        <v>13</v>
      </c>
      <c r="H15" s="1">
        <v>15</v>
      </c>
      <c r="I15" s="1">
        <v>0</v>
      </c>
      <c r="J15" s="5">
        <v>154.14828000000003</v>
      </c>
      <c r="K15" s="1">
        <v>13</v>
      </c>
      <c r="L15" s="1">
        <v>15</v>
      </c>
      <c r="M15" s="14">
        <v>1.6</v>
      </c>
      <c r="N15" s="5">
        <v>21.732453599999996</v>
      </c>
    </row>
    <row r="16" spans="1:14">
      <c r="A16" s="1">
        <v>14</v>
      </c>
      <c r="B16" s="1">
        <v>9</v>
      </c>
      <c r="C16" s="11">
        <v>2.2000000000000002</v>
      </c>
      <c r="D16" s="1">
        <v>164.20800000000003</v>
      </c>
      <c r="F16" s="11">
        <f t="shared" si="0"/>
        <v>164.22257279999999</v>
      </c>
      <c r="G16" s="1">
        <v>14</v>
      </c>
      <c r="H16" s="1">
        <v>9</v>
      </c>
      <c r="I16" s="1">
        <v>0</v>
      </c>
      <c r="J16" s="5">
        <v>58.268496000000013</v>
      </c>
      <c r="K16" s="1">
        <v>14</v>
      </c>
      <c r="L16" s="1">
        <v>9</v>
      </c>
      <c r="M16" s="14">
        <v>2</v>
      </c>
      <c r="N16" s="5">
        <v>88.295063999999996</v>
      </c>
    </row>
    <row r="17" spans="1:14">
      <c r="A17" s="1">
        <v>15</v>
      </c>
      <c r="B17" s="1">
        <v>13</v>
      </c>
      <c r="C17" s="11">
        <v>2.2000000000000002</v>
      </c>
      <c r="D17" s="1">
        <v>67.054000000000002</v>
      </c>
      <c r="F17" s="11">
        <f t="shared" si="0"/>
        <v>67.070340480000027</v>
      </c>
      <c r="G17" s="1">
        <v>15</v>
      </c>
      <c r="H17" s="1">
        <v>13</v>
      </c>
      <c r="I17" s="1">
        <v>0</v>
      </c>
      <c r="J17" s="5">
        <v>43.277520000000017</v>
      </c>
      <c r="K17" s="1">
        <v>15</v>
      </c>
      <c r="L17" s="1">
        <v>13</v>
      </c>
      <c r="M17" s="14">
        <v>2</v>
      </c>
      <c r="N17" s="5">
        <v>19.827350400000007</v>
      </c>
    </row>
    <row r="18" spans="1:14">
      <c r="A18" s="1">
        <v>16</v>
      </c>
      <c r="B18" s="1">
        <v>14</v>
      </c>
      <c r="C18" s="11">
        <v>2</v>
      </c>
      <c r="D18" s="1">
        <v>209.34399999999999</v>
      </c>
      <c r="F18" s="11">
        <f t="shared" si="0"/>
        <v>209.35165680000003</v>
      </c>
      <c r="G18" s="1">
        <v>16</v>
      </c>
      <c r="H18" s="1">
        <v>14</v>
      </c>
      <c r="I18" s="1">
        <v>0</v>
      </c>
      <c r="J18" s="5">
        <v>108.28303200000001</v>
      </c>
      <c r="K18" s="1">
        <v>16</v>
      </c>
      <c r="L18" s="1">
        <v>14</v>
      </c>
      <c r="M18" s="14">
        <v>1.8</v>
      </c>
      <c r="N18" s="5">
        <v>101.72448000000001</v>
      </c>
    </row>
    <row r="19" spans="1:14">
      <c r="A19" s="6">
        <v>17</v>
      </c>
      <c r="B19" s="6"/>
      <c r="C19" s="6"/>
      <c r="D19" s="6"/>
      <c r="G19" s="1">
        <v>17</v>
      </c>
      <c r="H19" s="1"/>
      <c r="I19" s="1"/>
      <c r="J19" s="3"/>
      <c r="K19" s="1">
        <v>17</v>
      </c>
      <c r="L19" s="1"/>
      <c r="M19" s="1"/>
      <c r="N19" s="3"/>
    </row>
    <row r="20" spans="1:14">
      <c r="A20" s="6">
        <v>18</v>
      </c>
      <c r="B20" s="6"/>
      <c r="C20" s="6"/>
      <c r="D20" s="6"/>
      <c r="G20" s="1">
        <v>18</v>
      </c>
      <c r="H20" s="1"/>
      <c r="I20" s="1"/>
      <c r="J20" s="3"/>
      <c r="K20" s="1">
        <v>18</v>
      </c>
      <c r="L20" s="1"/>
      <c r="M20" s="1"/>
      <c r="N20" s="3"/>
    </row>
    <row r="21" spans="1:14">
      <c r="A21" s="1"/>
      <c r="B21" s="1"/>
      <c r="G21" s="1"/>
      <c r="H21" s="1"/>
      <c r="I21" s="1"/>
      <c r="J21" s="3"/>
      <c r="K21" s="1"/>
      <c r="L21" s="1"/>
      <c r="M21" s="1"/>
      <c r="N21" s="3"/>
    </row>
    <row r="22" spans="1:14">
      <c r="A22" s="1"/>
      <c r="B22" s="1"/>
      <c r="G22" s="1"/>
      <c r="H22" s="1"/>
      <c r="I22" s="1"/>
      <c r="J22" s="3"/>
      <c r="K22" s="1"/>
      <c r="L22" s="1"/>
      <c r="M22" s="1"/>
      <c r="N22" s="3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993F-48CE-364F-8ADC-EEC6C33ABF8B}">
  <dimension ref="A1:S22"/>
  <sheetViews>
    <sheetView zoomScale="103" workbookViewId="0">
      <selection activeCell="K2" sqref="K2:K18"/>
    </sheetView>
  </sheetViews>
  <sheetFormatPr defaultColWidth="11" defaultRowHeight="15.75"/>
  <cols>
    <col min="1" max="9" width="6.875" customWidth="1"/>
    <col min="11" max="19" width="6.875" customWidth="1"/>
  </cols>
  <sheetData>
    <row r="1" spans="1:19">
      <c r="A1" t="s">
        <v>40</v>
      </c>
      <c r="C1" t="s">
        <v>16</v>
      </c>
      <c r="E1" t="s">
        <v>39</v>
      </c>
      <c r="G1" t="s">
        <v>17</v>
      </c>
      <c r="K1" t="s">
        <v>40</v>
      </c>
      <c r="M1" t="s">
        <v>16</v>
      </c>
      <c r="O1" t="s">
        <v>39</v>
      </c>
      <c r="Q1" t="s">
        <v>17</v>
      </c>
    </row>
    <row r="2" spans="1:19">
      <c r="A2" s="2" t="s">
        <v>38</v>
      </c>
      <c r="B2" s="1" t="s">
        <v>18</v>
      </c>
      <c r="C2" s="1" t="s">
        <v>0</v>
      </c>
      <c r="D2" s="1" t="s">
        <v>19</v>
      </c>
      <c r="E2" s="18" t="s">
        <v>35</v>
      </c>
      <c r="F2" s="1" t="s">
        <v>18</v>
      </c>
      <c r="G2" s="1" t="s">
        <v>0</v>
      </c>
      <c r="H2" s="1" t="s">
        <v>19</v>
      </c>
      <c r="I2" s="3" t="s">
        <v>35</v>
      </c>
      <c r="K2" s="2" t="s">
        <v>42</v>
      </c>
      <c r="L2" s="1" t="s">
        <v>18</v>
      </c>
      <c r="M2" s="1" t="s">
        <v>0</v>
      </c>
      <c r="N2" s="1" t="s">
        <v>19</v>
      </c>
      <c r="O2" s="18" t="s">
        <v>14</v>
      </c>
      <c r="P2" s="1" t="s">
        <v>18</v>
      </c>
      <c r="Q2" s="1" t="s">
        <v>0</v>
      </c>
      <c r="R2" s="1" t="s">
        <v>19</v>
      </c>
      <c r="S2" s="3" t="s">
        <v>14</v>
      </c>
    </row>
    <row r="3" spans="1:19">
      <c r="A3" s="11">
        <f>(E3+I3)*(H3-D3)/2+I3*0.2</f>
        <v>7.7320000000000011</v>
      </c>
      <c r="B3" s="1">
        <v>1</v>
      </c>
      <c r="C3" s="1">
        <v>4</v>
      </c>
      <c r="D3" s="1">
        <v>0</v>
      </c>
      <c r="E3" s="22">
        <v>3.25</v>
      </c>
      <c r="F3" s="1">
        <v>1</v>
      </c>
      <c r="G3" s="1">
        <v>4</v>
      </c>
      <c r="H3" s="14">
        <v>1.8</v>
      </c>
      <c r="I3" s="5">
        <v>4.37</v>
      </c>
      <c r="K3" s="11">
        <f>(O3+S3)*(R3-N3)/2+S3*0.2</f>
        <v>0.625</v>
      </c>
      <c r="L3" s="1">
        <v>1</v>
      </c>
      <c r="M3" s="1">
        <v>4</v>
      </c>
      <c r="N3" s="1">
        <v>0</v>
      </c>
      <c r="O3" s="22">
        <v>0.34</v>
      </c>
      <c r="P3" s="1">
        <v>1</v>
      </c>
      <c r="Q3" s="1">
        <v>4</v>
      </c>
      <c r="R3" s="14">
        <v>1.8</v>
      </c>
      <c r="S3" s="5">
        <v>0.28999999999999998</v>
      </c>
    </row>
    <row r="4" spans="1:19">
      <c r="A4" s="11">
        <f t="shared" ref="A4:A18" si="0">(E4+I4)*(H4-D4)/2+I4*0.2</f>
        <v>2.2279999999999998</v>
      </c>
      <c r="B4" s="1">
        <v>2</v>
      </c>
      <c r="C4" s="1">
        <v>1</v>
      </c>
      <c r="D4" s="1">
        <v>0</v>
      </c>
      <c r="E4" s="22">
        <v>1.9</v>
      </c>
      <c r="F4" s="1">
        <v>2</v>
      </c>
      <c r="G4" s="1">
        <v>1</v>
      </c>
      <c r="H4" s="14">
        <v>1.2</v>
      </c>
      <c r="I4" s="5">
        <v>1.3599999999999999</v>
      </c>
      <c r="K4" s="11">
        <f t="shared" ref="K4:K18" si="1">(O4+S4)*(R4-N4)/2+S4*0.2</f>
        <v>0.14600000000000002</v>
      </c>
      <c r="L4" s="1">
        <v>2</v>
      </c>
      <c r="M4" s="1">
        <v>1</v>
      </c>
      <c r="N4" s="1">
        <v>0</v>
      </c>
      <c r="O4" s="22">
        <v>0.11</v>
      </c>
      <c r="P4" s="1">
        <v>2</v>
      </c>
      <c r="Q4" s="1">
        <v>1</v>
      </c>
      <c r="R4" s="14">
        <v>1.2</v>
      </c>
      <c r="S4" s="5">
        <v>0.1</v>
      </c>
    </row>
    <row r="5" spans="1:19">
      <c r="A5" s="11">
        <f t="shared" si="0"/>
        <v>4.8179999999999996</v>
      </c>
      <c r="B5" s="1">
        <v>3</v>
      </c>
      <c r="C5" s="1">
        <v>2</v>
      </c>
      <c r="D5" s="1">
        <v>0</v>
      </c>
      <c r="E5" s="22">
        <v>2.0100000000000002</v>
      </c>
      <c r="F5" s="1">
        <v>3</v>
      </c>
      <c r="G5" s="1">
        <v>2</v>
      </c>
      <c r="H5" s="14">
        <v>2</v>
      </c>
      <c r="I5" s="5">
        <v>2.34</v>
      </c>
      <c r="K5" s="11">
        <f t="shared" si="1"/>
        <v>1.2200000000000002</v>
      </c>
      <c r="L5" s="1">
        <v>3</v>
      </c>
      <c r="M5" s="1">
        <v>2</v>
      </c>
      <c r="N5" s="1">
        <v>0</v>
      </c>
      <c r="O5" s="22">
        <v>0.56000000000000005</v>
      </c>
      <c r="P5" s="1">
        <v>3</v>
      </c>
      <c r="Q5" s="1">
        <v>2</v>
      </c>
      <c r="R5" s="14">
        <v>2</v>
      </c>
      <c r="S5" s="5">
        <v>0.55000000000000004</v>
      </c>
    </row>
    <row r="6" spans="1:19">
      <c r="A6" s="11">
        <f t="shared" si="0"/>
        <v>4.3240000000000007</v>
      </c>
      <c r="B6" s="1">
        <v>4</v>
      </c>
      <c r="C6" s="1">
        <v>3</v>
      </c>
      <c r="D6" s="1">
        <v>0</v>
      </c>
      <c r="E6" s="22">
        <v>2.14</v>
      </c>
      <c r="F6" s="1">
        <v>4</v>
      </c>
      <c r="G6" s="1">
        <v>3</v>
      </c>
      <c r="H6" s="14">
        <v>2</v>
      </c>
      <c r="I6" s="5">
        <v>1.8200000000000003</v>
      </c>
      <c r="K6" s="11">
        <f t="shared" si="1"/>
        <v>0.94799999999999995</v>
      </c>
      <c r="L6" s="1">
        <v>4</v>
      </c>
      <c r="M6" s="1">
        <v>3</v>
      </c>
      <c r="N6" s="1">
        <v>0</v>
      </c>
      <c r="O6" s="22">
        <v>0.36</v>
      </c>
      <c r="P6" s="1">
        <v>4</v>
      </c>
      <c r="Q6" s="1">
        <v>3</v>
      </c>
      <c r="R6" s="14">
        <v>2</v>
      </c>
      <c r="S6" s="5">
        <v>0.49</v>
      </c>
    </row>
    <row r="7" spans="1:19">
      <c r="A7" s="11">
        <f t="shared" si="0"/>
        <v>1.5180000000000002</v>
      </c>
      <c r="B7" s="1">
        <v>5</v>
      </c>
      <c r="C7" s="1">
        <v>5</v>
      </c>
      <c r="D7" s="1">
        <v>0</v>
      </c>
      <c r="E7" s="22">
        <v>0.69000000000000006</v>
      </c>
      <c r="F7" s="1">
        <v>5</v>
      </c>
      <c r="G7" s="1">
        <v>5</v>
      </c>
      <c r="H7" s="14">
        <v>2</v>
      </c>
      <c r="I7" s="5">
        <v>0.69000000000000006</v>
      </c>
      <c r="K7" s="11">
        <f t="shared" si="1"/>
        <v>0.66999999999999993</v>
      </c>
      <c r="L7" s="1">
        <v>5</v>
      </c>
      <c r="M7" s="1">
        <v>5</v>
      </c>
      <c r="N7" s="1">
        <v>0</v>
      </c>
      <c r="O7" s="22">
        <v>0.25</v>
      </c>
      <c r="P7" s="1">
        <v>5</v>
      </c>
      <c r="Q7" s="1">
        <v>5</v>
      </c>
      <c r="R7" s="14">
        <v>2</v>
      </c>
      <c r="S7" s="5">
        <v>0.35</v>
      </c>
    </row>
    <row r="8" spans="1:19">
      <c r="A8" s="11">
        <f t="shared" si="0"/>
        <v>1.7789999999999999</v>
      </c>
      <c r="B8" s="1">
        <v>6</v>
      </c>
      <c r="C8" s="1">
        <v>6</v>
      </c>
      <c r="D8" s="1">
        <v>0</v>
      </c>
      <c r="E8" s="22">
        <v>0.65999999999999992</v>
      </c>
      <c r="F8" s="1">
        <v>6</v>
      </c>
      <c r="G8" s="1">
        <v>6</v>
      </c>
      <c r="H8" s="14">
        <v>2.1999999999999997</v>
      </c>
      <c r="I8" s="5">
        <v>0.81</v>
      </c>
      <c r="K8" s="11">
        <f t="shared" si="1"/>
        <v>0.71899999999999997</v>
      </c>
      <c r="L8" s="1">
        <v>6</v>
      </c>
      <c r="M8" s="1">
        <v>6</v>
      </c>
      <c r="N8" s="1">
        <v>0</v>
      </c>
      <c r="O8" s="22">
        <v>0.37</v>
      </c>
      <c r="P8" s="1">
        <v>6</v>
      </c>
      <c r="Q8" s="1">
        <v>6</v>
      </c>
      <c r="R8" s="14">
        <v>2.1999999999999997</v>
      </c>
      <c r="S8" s="5">
        <v>0.24</v>
      </c>
    </row>
    <row r="9" spans="1:19">
      <c r="A9" s="11">
        <f t="shared" si="0"/>
        <v>2.0649999999999999</v>
      </c>
      <c r="B9" s="1">
        <v>7</v>
      </c>
      <c r="C9" s="1">
        <v>7</v>
      </c>
      <c r="D9" s="1">
        <v>0</v>
      </c>
      <c r="E9" s="22">
        <v>0.66</v>
      </c>
      <c r="F9" s="1">
        <v>7</v>
      </c>
      <c r="G9" s="1">
        <v>7</v>
      </c>
      <c r="H9" s="14">
        <v>2.1999999999999997</v>
      </c>
      <c r="I9" s="5">
        <v>1.03</v>
      </c>
      <c r="K9" s="11">
        <f t="shared" si="1"/>
        <v>0.79999999999999982</v>
      </c>
      <c r="L9" s="1">
        <v>7</v>
      </c>
      <c r="M9" s="1">
        <v>7</v>
      </c>
      <c r="N9" s="1">
        <v>0</v>
      </c>
      <c r="O9" s="22">
        <v>0.28999999999999998</v>
      </c>
      <c r="P9" s="1">
        <v>7</v>
      </c>
      <c r="Q9" s="1">
        <v>7</v>
      </c>
      <c r="R9" s="14">
        <v>2.1999999999999997</v>
      </c>
      <c r="S9" s="5">
        <v>0.37</v>
      </c>
    </row>
    <row r="10" spans="1:19">
      <c r="A10" s="11">
        <f t="shared" si="0"/>
        <v>2.1749999999999998</v>
      </c>
      <c r="B10" s="1">
        <v>8</v>
      </c>
      <c r="C10" s="1">
        <v>8</v>
      </c>
      <c r="D10" s="1">
        <v>0</v>
      </c>
      <c r="E10" s="22">
        <v>0.95000000000000007</v>
      </c>
      <c r="F10" s="1">
        <v>8</v>
      </c>
      <c r="G10" s="1">
        <v>8</v>
      </c>
      <c r="H10" s="14">
        <v>1.8</v>
      </c>
      <c r="I10" s="5">
        <v>1.2</v>
      </c>
      <c r="K10" s="11">
        <f t="shared" si="1"/>
        <v>0.6120000000000001</v>
      </c>
      <c r="L10" s="1">
        <v>8</v>
      </c>
      <c r="M10" s="1">
        <v>8</v>
      </c>
      <c r="N10" s="1">
        <v>0</v>
      </c>
      <c r="O10" s="22">
        <v>0.35</v>
      </c>
      <c r="P10" s="1">
        <v>8</v>
      </c>
      <c r="Q10" s="1">
        <v>8</v>
      </c>
      <c r="R10" s="14">
        <v>1.8</v>
      </c>
      <c r="S10" s="5">
        <v>0.27</v>
      </c>
    </row>
    <row r="11" spans="1:19">
      <c r="A11" s="11">
        <f t="shared" si="0"/>
        <v>5.274</v>
      </c>
      <c r="B11" s="1">
        <v>9</v>
      </c>
      <c r="C11" s="1">
        <v>11</v>
      </c>
      <c r="D11" s="1">
        <v>0</v>
      </c>
      <c r="E11" s="22">
        <v>1.65</v>
      </c>
      <c r="F11" s="1">
        <v>9</v>
      </c>
      <c r="G11" s="1">
        <v>11</v>
      </c>
      <c r="H11" s="14">
        <v>2</v>
      </c>
      <c r="I11" s="5">
        <v>3.0200000000000005</v>
      </c>
      <c r="K11" s="11">
        <f t="shared" si="1"/>
        <v>0.26600000000000001</v>
      </c>
      <c r="L11" s="1">
        <v>9</v>
      </c>
      <c r="M11" s="1">
        <v>11</v>
      </c>
      <c r="N11" s="1">
        <v>0</v>
      </c>
      <c r="O11" s="22">
        <v>0.11</v>
      </c>
      <c r="P11" s="1">
        <v>9</v>
      </c>
      <c r="Q11" s="1">
        <v>11</v>
      </c>
      <c r="R11" s="14">
        <v>2</v>
      </c>
      <c r="S11" s="5">
        <v>0.13</v>
      </c>
    </row>
    <row r="12" spans="1:19">
      <c r="A12" s="11">
        <f t="shared" si="0"/>
        <v>2.508</v>
      </c>
      <c r="B12" s="1">
        <v>10</v>
      </c>
      <c r="C12" s="1">
        <v>16</v>
      </c>
      <c r="D12" s="1">
        <v>0</v>
      </c>
      <c r="E12" s="22">
        <v>0.89999999999999991</v>
      </c>
      <c r="F12" s="1">
        <v>10</v>
      </c>
      <c r="G12" s="1">
        <v>16</v>
      </c>
      <c r="H12" s="14">
        <v>2</v>
      </c>
      <c r="I12" s="5">
        <v>1.34</v>
      </c>
      <c r="K12" s="11">
        <f t="shared" si="1"/>
        <v>0.54</v>
      </c>
      <c r="L12" s="1">
        <v>10</v>
      </c>
      <c r="M12" s="1">
        <v>16</v>
      </c>
      <c r="N12" s="1">
        <v>0</v>
      </c>
      <c r="O12" s="22">
        <v>0.36</v>
      </c>
      <c r="P12" s="1">
        <v>10</v>
      </c>
      <c r="Q12" s="1">
        <v>16</v>
      </c>
      <c r="R12" s="14">
        <v>2</v>
      </c>
      <c r="S12" s="5">
        <v>0.15</v>
      </c>
    </row>
    <row r="13" spans="1:19">
      <c r="A13" s="11">
        <f t="shared" si="0"/>
        <v>3.8540000000000001</v>
      </c>
      <c r="B13" s="1">
        <v>11</v>
      </c>
      <c r="C13" s="1">
        <v>10</v>
      </c>
      <c r="D13" s="1">
        <v>0</v>
      </c>
      <c r="E13" s="22">
        <v>1.43</v>
      </c>
      <c r="F13" s="1">
        <v>11</v>
      </c>
      <c r="G13" s="1">
        <v>10</v>
      </c>
      <c r="H13" s="14">
        <v>2</v>
      </c>
      <c r="I13" s="5">
        <v>2.02</v>
      </c>
      <c r="K13" s="11">
        <f t="shared" si="1"/>
        <v>0.71399999999999997</v>
      </c>
      <c r="L13" s="1">
        <v>11</v>
      </c>
      <c r="M13" s="1">
        <v>10</v>
      </c>
      <c r="N13" s="1">
        <v>0</v>
      </c>
      <c r="O13" s="22">
        <v>0.27</v>
      </c>
      <c r="P13" s="1">
        <v>11</v>
      </c>
      <c r="Q13" s="1">
        <v>10</v>
      </c>
      <c r="R13" s="14">
        <v>2</v>
      </c>
      <c r="S13" s="5">
        <v>0.37</v>
      </c>
    </row>
    <row r="14" spans="1:19">
      <c r="A14" s="11">
        <f t="shared" si="0"/>
        <v>5.9479999999999995</v>
      </c>
      <c r="B14" s="1">
        <v>12</v>
      </c>
      <c r="C14" s="1">
        <v>12</v>
      </c>
      <c r="D14" s="1">
        <v>0</v>
      </c>
      <c r="E14" s="22">
        <v>1.8199999999999998</v>
      </c>
      <c r="F14" s="1">
        <v>12</v>
      </c>
      <c r="G14" s="1">
        <v>12</v>
      </c>
      <c r="H14" s="14">
        <v>2</v>
      </c>
      <c r="I14" s="5">
        <v>3.44</v>
      </c>
      <c r="K14" s="11">
        <f t="shared" si="1"/>
        <v>1.032</v>
      </c>
      <c r="L14" s="1">
        <v>12</v>
      </c>
      <c r="M14" s="1">
        <v>12</v>
      </c>
      <c r="N14" s="1">
        <v>0</v>
      </c>
      <c r="O14" s="22">
        <v>0.48</v>
      </c>
      <c r="P14" s="1">
        <v>12</v>
      </c>
      <c r="Q14" s="1">
        <v>12</v>
      </c>
      <c r="R14" s="14">
        <v>2</v>
      </c>
      <c r="S14" s="5">
        <v>0.46</v>
      </c>
    </row>
    <row r="15" spans="1:19">
      <c r="A15" s="11">
        <f t="shared" si="0"/>
        <v>1.694</v>
      </c>
      <c r="B15" s="1">
        <v>13</v>
      </c>
      <c r="C15" s="1">
        <v>15</v>
      </c>
      <c r="D15" s="1">
        <v>0</v>
      </c>
      <c r="E15" s="22">
        <v>0.63</v>
      </c>
      <c r="F15" s="1">
        <v>13</v>
      </c>
      <c r="G15" s="1">
        <v>15</v>
      </c>
      <c r="H15" s="14">
        <v>1.6</v>
      </c>
      <c r="I15" s="5">
        <v>1.19</v>
      </c>
      <c r="K15" s="11">
        <f t="shared" si="1"/>
        <v>0.37200000000000005</v>
      </c>
      <c r="L15" s="1">
        <v>13</v>
      </c>
      <c r="M15" s="1">
        <v>15</v>
      </c>
      <c r="N15" s="1">
        <v>0</v>
      </c>
      <c r="O15" s="22">
        <v>0.28999999999999998</v>
      </c>
      <c r="P15" s="1">
        <v>13</v>
      </c>
      <c r="Q15" s="1">
        <v>15</v>
      </c>
      <c r="R15" s="14">
        <v>1.6</v>
      </c>
      <c r="S15" s="5">
        <v>0.14000000000000001</v>
      </c>
    </row>
    <row r="16" spans="1:19">
      <c r="A16" s="11">
        <f t="shared" si="0"/>
        <v>2.6780000000000004</v>
      </c>
      <c r="B16" s="1">
        <v>14</v>
      </c>
      <c r="C16" s="1">
        <v>9</v>
      </c>
      <c r="D16" s="1">
        <v>0</v>
      </c>
      <c r="E16" s="22">
        <v>1.31</v>
      </c>
      <c r="F16" s="1">
        <v>14</v>
      </c>
      <c r="G16" s="1">
        <v>9</v>
      </c>
      <c r="H16" s="14">
        <v>2</v>
      </c>
      <c r="I16" s="5">
        <v>1.1400000000000001</v>
      </c>
      <c r="K16" s="11">
        <f t="shared" si="1"/>
        <v>0.40199999999999997</v>
      </c>
      <c r="L16" s="1">
        <v>14</v>
      </c>
      <c r="M16" s="1">
        <v>9</v>
      </c>
      <c r="N16" s="1">
        <v>0</v>
      </c>
      <c r="O16" s="22">
        <v>0.15</v>
      </c>
      <c r="P16" s="1">
        <v>14</v>
      </c>
      <c r="Q16" s="1">
        <v>9</v>
      </c>
      <c r="R16" s="14">
        <v>2</v>
      </c>
      <c r="S16" s="5">
        <v>0.21</v>
      </c>
    </row>
    <row r="17" spans="1:19">
      <c r="A17" s="11">
        <f t="shared" si="0"/>
        <v>3.5500000000000003</v>
      </c>
      <c r="B17" s="1">
        <v>15</v>
      </c>
      <c r="C17" s="1">
        <v>13</v>
      </c>
      <c r="D17" s="1">
        <v>0</v>
      </c>
      <c r="E17" s="22">
        <v>0.66999999999999993</v>
      </c>
      <c r="F17" s="1">
        <v>15</v>
      </c>
      <c r="G17" s="1">
        <v>13</v>
      </c>
      <c r="H17" s="14">
        <v>2</v>
      </c>
      <c r="I17" s="5">
        <v>2.4000000000000004</v>
      </c>
      <c r="K17" s="11">
        <f t="shared" si="1"/>
        <v>0.46799999999999997</v>
      </c>
      <c r="L17" s="1">
        <v>15</v>
      </c>
      <c r="M17" s="1">
        <v>13</v>
      </c>
      <c r="N17" s="1">
        <v>0</v>
      </c>
      <c r="O17" s="22">
        <v>0.12</v>
      </c>
      <c r="P17" s="1">
        <v>15</v>
      </c>
      <c r="Q17" s="1">
        <v>13</v>
      </c>
      <c r="R17" s="14">
        <v>2</v>
      </c>
      <c r="S17" s="5">
        <v>0.28999999999999998</v>
      </c>
    </row>
    <row r="18" spans="1:19">
      <c r="A18" s="11">
        <f t="shared" si="0"/>
        <v>2.2170000000000001</v>
      </c>
      <c r="B18" s="1">
        <v>16</v>
      </c>
      <c r="C18" s="1">
        <v>14</v>
      </c>
      <c r="D18" s="1">
        <v>0</v>
      </c>
      <c r="E18" s="22">
        <v>1.07</v>
      </c>
      <c r="F18" s="1">
        <v>16</v>
      </c>
      <c r="G18" s="1">
        <v>14</v>
      </c>
      <c r="H18" s="14">
        <v>1.8</v>
      </c>
      <c r="I18" s="5">
        <v>1.1400000000000001</v>
      </c>
      <c r="K18" s="11">
        <f t="shared" si="1"/>
        <v>0.30000000000000004</v>
      </c>
      <c r="L18" s="1">
        <v>16</v>
      </c>
      <c r="M18" s="1">
        <v>14</v>
      </c>
      <c r="N18" s="1">
        <v>0</v>
      </c>
      <c r="O18" s="22">
        <v>0.15</v>
      </c>
      <c r="P18" s="1">
        <v>16</v>
      </c>
      <c r="Q18" s="1">
        <v>14</v>
      </c>
      <c r="R18" s="14">
        <v>1.8</v>
      </c>
      <c r="S18" s="5">
        <v>0.15</v>
      </c>
    </row>
    <row r="19" spans="1:19">
      <c r="B19" s="1">
        <v>17</v>
      </c>
      <c r="C19" s="1"/>
      <c r="D19" s="1"/>
      <c r="E19" s="3"/>
      <c r="F19" s="1">
        <v>17</v>
      </c>
      <c r="G19" s="1"/>
      <c r="H19" s="1"/>
      <c r="I19" s="3"/>
      <c r="L19" s="1">
        <v>17</v>
      </c>
      <c r="M19" s="1"/>
      <c r="N19" s="1"/>
      <c r="O19" s="3"/>
      <c r="P19" s="1">
        <v>17</v>
      </c>
      <c r="Q19" s="1"/>
      <c r="R19" s="1"/>
      <c r="S19" s="3"/>
    </row>
    <row r="20" spans="1:19">
      <c r="B20" s="1">
        <v>18</v>
      </c>
      <c r="C20" s="1"/>
      <c r="D20" s="1"/>
      <c r="E20" s="3"/>
      <c r="F20" s="1">
        <v>18</v>
      </c>
      <c r="G20" s="1"/>
      <c r="H20" s="1"/>
      <c r="I20" s="3"/>
      <c r="L20" s="1">
        <v>18</v>
      </c>
      <c r="M20" s="1"/>
      <c r="N20" s="1"/>
      <c r="O20" s="3"/>
      <c r="P20" s="1">
        <v>18</v>
      </c>
      <c r="Q20" s="1"/>
      <c r="R20" s="1"/>
      <c r="S20" s="3"/>
    </row>
    <row r="21" spans="1:19">
      <c r="B21" s="1"/>
      <c r="C21" s="1"/>
      <c r="D21" s="1"/>
      <c r="E21" s="3"/>
      <c r="F21" s="1"/>
      <c r="G21" s="1"/>
      <c r="H21" s="1"/>
      <c r="I21" s="3"/>
      <c r="L21" s="1"/>
      <c r="M21" s="1"/>
      <c r="N21" s="1"/>
      <c r="O21" s="3"/>
      <c r="P21" s="1"/>
      <c r="Q21" s="1"/>
      <c r="R21" s="1"/>
      <c r="S21" s="3"/>
    </row>
    <row r="22" spans="1:19">
      <c r="B22" s="1"/>
      <c r="C22" s="1"/>
      <c r="D22" s="1"/>
      <c r="E22" s="3"/>
      <c r="F22" s="1"/>
      <c r="G22" s="1"/>
      <c r="H22" s="1"/>
      <c r="I22" s="3"/>
      <c r="L22" s="1"/>
      <c r="M22" s="1"/>
      <c r="N22" s="1"/>
      <c r="O22" s="3"/>
      <c r="P22" s="1"/>
      <c r="Q22" s="1"/>
      <c r="R22" s="1"/>
      <c r="S22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Dry_Integrated</vt:lpstr>
      <vt:lpstr>Rainy_Integrated </vt:lpstr>
      <vt:lpstr>Dry_Surf</vt:lpstr>
      <vt:lpstr>Dry_Btm</vt:lpstr>
      <vt:lpstr>Rainy_Surf</vt:lpstr>
      <vt:lpstr>Rainy_Mid</vt:lpstr>
      <vt:lpstr>Rainy_Btm</vt:lpstr>
      <vt:lpstr>Schla_Dry</vt:lpstr>
      <vt:lpstr>SDIN_Dry</vt:lpstr>
      <vt:lpstr>Schla_Rainy</vt:lpstr>
      <vt:lpstr>SDIN_Rainy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Helen Miller</cp:lastModifiedBy>
  <dcterms:created xsi:type="dcterms:W3CDTF">2021-02-17T00:46:39Z</dcterms:created>
  <dcterms:modified xsi:type="dcterms:W3CDTF">2024-10-28T21:47:08Z</dcterms:modified>
</cp:coreProperties>
</file>