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rrett\Documents\GitHub\GTATL201811DATA3\01-Excel\Homework\Instructions\"/>
    </mc:Choice>
  </mc:AlternateContent>
  <xr:revisionPtr revIDLastSave="0" documentId="8_{10EEEA73-ADD3-4A41-902B-D141FB86BCFA}" xr6:coauthVersionLast="40" xr6:coauthVersionMax="40" xr10:uidLastSave="{00000000-0000-0000-0000-000000000000}"/>
  <bookViews>
    <workbookView xWindow="0" yWindow="0" windowWidth="14370" windowHeight="12780" activeTab="4" xr2:uid="{00000000-000D-0000-FFFF-FFFF00000000}"/>
  </bookViews>
  <sheets>
    <sheet name="FullTable" sheetId="1" r:id="rId1"/>
    <sheet name="ParentCategoryStats" sheetId="2" r:id="rId2"/>
    <sheet name="Sub-CategoryStats" sheetId="5" r:id="rId3"/>
    <sheet name="LaunchDataOutcome" sheetId="6" r:id="rId4"/>
    <sheet name="GoalOutcome" sheetId="7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D13" i="7"/>
  <c r="D12" i="7"/>
  <c r="D11" i="7"/>
  <c r="D10" i="7"/>
  <c r="D9" i="7"/>
  <c r="D8" i="7"/>
  <c r="D7" i="7"/>
  <c r="D6" i="7"/>
  <c r="D5" i="7"/>
  <c r="C13" i="7"/>
  <c r="C12" i="7"/>
  <c r="C11" i="7"/>
  <c r="C10" i="7"/>
  <c r="C9" i="7"/>
  <c r="C8" i="7"/>
  <c r="C7" i="7"/>
  <c r="C6" i="7"/>
  <c r="C5" i="7"/>
  <c r="B13" i="7"/>
  <c r="B12" i="7"/>
  <c r="B11" i="7"/>
  <c r="B10" i="7"/>
  <c r="B9" i="7"/>
  <c r="B8" i="7"/>
  <c r="B7" i="7"/>
  <c r="B6" i="7"/>
  <c r="B5" i="7"/>
  <c r="E4" i="7"/>
  <c r="D4" i="7"/>
  <c r="C4" i="7"/>
  <c r="B4" i="7"/>
  <c r="E3" i="7"/>
  <c r="D3" i="7"/>
  <c r="C3" i="7"/>
  <c r="B3" i="7"/>
  <c r="E2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<sst xmlns="http://schemas.openxmlformats.org/spreadsheetml/2006/main" count="33049" uniqueCount="8401">
  <si>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</si>
  <si>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</si>
  <si>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</si>
  <si>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</si>
  <si>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</si>
  <si>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</si>
  <si>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</si>
  <si>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</si>
  <si>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</si>
  <si>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</si>
  <si>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</si>
  <si>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</si>
  <si>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</si>
  <si>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</si>
  <si>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</si>
  <si>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</si>
  <si>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</si>
  <si>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</si>
  <si>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</si>
  <si>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</si>
  <si>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</si>
  <si>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</si>
  <si>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</si>
  <si>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</si>
  <si>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</si>
  <si>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</si>
  <si>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</si>
  <si>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</si>
  <si>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</si>
  <si>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</si>
  <si>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</si>
  <si>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</si>
  <si>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</si>
  <si>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</si>
  <si>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</si>
  <si>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</si>
  <si>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</si>
  <si>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</si>
  <si>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</si>
  <si>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</si>
  <si>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</si>
  <si>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</si>
  <si>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</si>
  <si>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</si>
  <si>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</si>
  <si>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</si>
  <si>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</si>
  <si>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</si>
  <si>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</si>
  <si>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</si>
  <si>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</si>
  <si>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</si>
  <si>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</si>
  <si>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</si>
  <si>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</si>
  <si>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</si>
  <si>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</si>
  <si>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</si>
  <si>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</si>
  <si>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</si>
  <si>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</si>
  <si>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</si>
  <si>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</si>
  <si>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</si>
  <si>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</si>
  <si>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</si>
  <si>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</si>
  <si>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</si>
  <si>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</si>
  <si>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</si>
  <si>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</si>
  <si>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</si>
  <si>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</si>
  <si>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</si>
  <si>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</si>
  <si>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</si>
  <si>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</si>
  <si>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</si>
  <si>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</si>
  <si>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</si>
  <si>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</si>
  <si>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</si>
  <si>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</si>
  <si>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</si>
  <si>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</si>
  <si>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</si>
  <si>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</si>
  <si>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</si>
  <si>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</si>
  <si>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</si>
  <si>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</si>
  <si>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</si>
  <si>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</si>
  <si>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</si>
  <si>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</si>
  <si>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</si>
  <si>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</si>
  <si>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</si>
  <si>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</si>
  <si>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</si>
  <si>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</si>
  <si>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</si>
  <si>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</si>
  <si>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</si>
  <si>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</si>
  <si>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</si>
  <si>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</si>
  <si>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</si>
  <si>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</si>
  <si>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</si>
  <si>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</si>
  <si>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</si>
  <si>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</si>
  <si>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</si>
  <si>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</si>
  <si>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</si>
  <si>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</si>
  <si>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</si>
  <si>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</si>
  <si>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</si>
  <si>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</si>
  <si>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</si>
  <si>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</si>
  <si>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</si>
  <si>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</si>
  <si>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</si>
  <si>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</si>
  <si>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</si>
  <si>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</si>
  <si>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</si>
  <si>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</si>
  <si>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</si>
  <si>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</si>
  <si>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</si>
  <si>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</si>
  <si>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</si>
  <si>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</si>
  <si>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</si>
  <si>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</si>
  <si>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</si>
  <si>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</si>
  <si>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</si>
  <si>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</si>
  <si>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</si>
  <si>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</si>
  <si>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</si>
  <si>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</si>
  <si>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</si>
  <si>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</si>
  <si>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</si>
  <si>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</si>
  <si>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</si>
  <si>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</si>
  <si>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</si>
  <si>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</si>
  <si>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</si>
  <si>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</si>
  <si>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</si>
  <si>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</si>
  <si>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</si>
  <si>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</si>
  <si>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</si>
  <si>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</si>
  <si>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</si>
  <si>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</si>
  <si>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</si>
  <si>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</si>
  <si>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</si>
  <si>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</si>
  <si>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</si>
  <si>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</si>
  <si>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</si>
  <si>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</si>
  <si>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</si>
  <si>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</si>
  <si>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</si>
  <si>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</si>
  <si>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</si>
  <si>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</si>
  <si>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</si>
  <si>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</si>
  <si>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</si>
  <si>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</si>
  <si>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</si>
  <si>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</si>
  <si>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</si>
  <si>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</si>
  <si>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</si>
  <si>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</si>
  <si>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</si>
  <si>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</si>
  <si>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</si>
  <si>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</si>
  <si>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</si>
  <si>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</si>
  <si>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</si>
  <si>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</si>
  <si>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</si>
  <si>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</si>
  <si>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</si>
  <si>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</si>
  <si>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</si>
  <si>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</si>
  <si>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</si>
  <si>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</si>
  <si>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</si>
  <si>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</si>
  <si>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</si>
  <si>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</si>
  <si>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</si>
  <si>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</si>
  <si>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</si>
  <si>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</si>
  <si>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</si>
  <si>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</si>
  <si>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</si>
  <si>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</si>
  <si>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</si>
  <si>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</si>
  <si>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</si>
  <si>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</si>
  <si>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</si>
  <si>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</si>
  <si>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</si>
  <si>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</si>
  <si>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</si>
  <si>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</si>
  <si>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</si>
  <si>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</si>
  <si>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</si>
  <si>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</si>
  <si>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</si>
  <si>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</si>
  <si>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</si>
  <si>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</si>
  <si>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</si>
  <si>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</si>
  <si>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</si>
  <si>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</si>
  <si>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</si>
  <si>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</si>
  <si>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</si>
  <si>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</si>
  <si>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</si>
  <si>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</si>
  <si>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</si>
  <si>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</si>
  <si>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</si>
  <si>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</si>
  <si>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</si>
  <si>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</si>
  <si>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</si>
  <si>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</si>
  <si>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</si>
  <si>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</si>
  <si>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</si>
  <si>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</si>
  <si>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</si>
  <si>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</si>
  <si>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</si>
  <si>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</si>
  <si>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</si>
  <si>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</si>
  <si>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</si>
  <si>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</si>
  <si>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</si>
  <si>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</si>
  <si>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</si>
  <si>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</si>
  <si>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</si>
  <si>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</si>
  <si>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</si>
  <si>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</si>
  <si>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</si>
  <si>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</si>
  <si>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</si>
  <si>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</si>
  <si>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</si>
  <si>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</si>
  <si>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</si>
  <si>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</si>
  <si>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</si>
  <si>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</si>
  <si>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</si>
  <si>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</si>
  <si>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</si>
  <si>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</si>
  <si>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</si>
  <si>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</si>
  <si>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</si>
  <si>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</si>
  <si>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</si>
  <si>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</si>
  <si>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</si>
  <si>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</si>
  <si>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</si>
  <si>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</si>
  <si>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</si>
  <si>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</si>
  <si>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</si>
  <si>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</si>
  <si>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</si>
  <si>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</si>
  <si>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</si>
  <si>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</si>
  <si>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</si>
  <si>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</si>
  <si>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</si>
  <si>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</si>
  <si>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</si>
  <si>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</si>
  <si>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</si>
  <si>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</si>
  <si>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</si>
  <si>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</si>
  <si>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</si>
  <si>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</si>
  <si>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</si>
  <si>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</si>
  <si>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</si>
  <si>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</si>
  <si>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</si>
  <si>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</si>
  <si>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</si>
  <si>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</si>
  <si>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</si>
  <si>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</si>
  <si>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</si>
  <si>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</si>
  <si>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</si>
  <si>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</si>
  <si>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</si>
  <si>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</si>
  <si>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</si>
  <si>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</si>
  <si>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</si>
  <si>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</si>
  <si>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</si>
  <si>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</si>
  <si>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</si>
  <si>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</si>
  <si>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</si>
  <si>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</si>
  <si>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</si>
  <si>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</si>
  <si>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</si>
  <si>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</si>
  <si>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</si>
  <si>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</si>
  <si>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</si>
  <si>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</si>
  <si>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</si>
  <si>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</si>
  <si>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</si>
  <si>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</si>
  <si>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</si>
  <si>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</si>
  <si>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</si>
  <si>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</si>
  <si>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</si>
  <si>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</si>
  <si>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</si>
  <si>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</si>
  <si>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</si>
  <si>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</si>
  <si>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</si>
  <si>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</si>
  <si>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</si>
  <si>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</si>
  <si>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</si>
  <si>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</si>
  <si>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</si>
  <si>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</si>
  <si>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</si>
  <si>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</si>
  <si>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</si>
  <si>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</si>
  <si>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</si>
  <si>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</si>
  <si>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</si>
  <si>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</si>
  <si>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</si>
  <si>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</si>
  <si>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</si>
  <si>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</si>
  <si>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</si>
  <si>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</si>
  <si>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</si>
  <si>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</si>
  <si>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</si>
  <si>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</si>
  <si>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</si>
  <si>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</si>
  <si>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</si>
  <si>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</si>
  <si>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</si>
  <si>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</si>
  <si>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</si>
  <si>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</si>
  <si>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</si>
  <si>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</si>
  <si>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</si>
  <si>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</si>
  <si>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</si>
  <si>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</si>
  <si>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</si>
  <si>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</si>
  <si>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</si>
  <si>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</si>
  <si>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</si>
  <si>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</si>
  <si>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</si>
  <si>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</si>
  <si>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</si>
  <si>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</si>
  <si>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</si>
  <si>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</si>
  <si>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</si>
  <si>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</si>
  <si>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</si>
  <si>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</si>
  <si>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</si>
  <si>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</si>
  <si>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</si>
  <si>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</si>
  <si>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</si>
  <si>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</si>
  <si>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</si>
  <si>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</si>
  <si>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</si>
  <si>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</si>
  <si>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</si>
  <si>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</si>
  <si>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</si>
  <si>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</si>
  <si>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</si>
  <si>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</si>
  <si>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</si>
  <si>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</si>
  <si>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</si>
  <si>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</si>
  <si>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</si>
  <si>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</si>
  <si>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</si>
  <si>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</si>
  <si>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</si>
  <si>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</si>
  <si>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</si>
  <si>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</si>
  <si>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</si>
  <si>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</si>
  <si>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</si>
  <si>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</si>
  <si>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</si>
  <si>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</si>
  <si>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</si>
  <si>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</si>
  <si>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</si>
  <si>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</si>
  <si>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</si>
  <si>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</si>
  <si>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</si>
  <si>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</si>
  <si>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</si>
  <si>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</si>
  <si>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</si>
  <si>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</si>
  <si>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</si>
  <si>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</si>
  <si>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</si>
  <si>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</si>
  <si>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</si>
  <si>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</si>
  <si>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</si>
  <si>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</si>
  <si>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</si>
  <si>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</si>
  <si>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</si>
  <si>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</si>
  <si>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</si>
  <si>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</si>
  <si>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</si>
  <si>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</si>
  <si>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</si>
  <si>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</si>
  <si>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</si>
  <si>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</si>
  <si>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</si>
  <si>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</si>
  <si>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</si>
  <si>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</si>
  <si>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</si>
  <si>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</si>
  <si>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</si>
  <si>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</si>
  <si>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</si>
  <si>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</si>
  <si>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</si>
  <si>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</si>
  <si>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</si>
  <si>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</si>
  <si>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</si>
  <si>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</si>
  <si>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</si>
  <si>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</si>
  <si>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</si>
  <si>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</si>
  <si>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</si>
  <si>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</si>
  <si>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</si>
  <si>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</si>
  <si>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</si>
  <si>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</si>
  <si>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</si>
  <si>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</si>
  <si>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</si>
  <si>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</si>
  <si>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</si>
  <si>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</si>
  <si>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</si>
  <si>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</si>
  <si>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</si>
  <si>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</si>
  <si>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</si>
  <si>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</si>
  <si>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</si>
  <si>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</si>
  <si>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</si>
  <si>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</si>
  <si>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</si>
  <si>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</si>
  <si>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</si>
  <si>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</si>
  <si>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</si>
  <si>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</si>
  <si>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</si>
  <si>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</si>
  <si>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</si>
  <si>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</si>
  <si>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</si>
  <si>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</si>
  <si>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</si>
  <si>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</si>
  <si>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</si>
  <si>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</si>
  <si>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</si>
  <si>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</si>
  <si>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</si>
  <si>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</si>
  <si>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</si>
  <si>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</si>
  <si>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</si>
  <si>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</si>
  <si>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</si>
  <si>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</si>
  <si>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</si>
  <si>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</si>
  <si>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</si>
  <si>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</si>
  <si>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</si>
  <si>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</si>
  <si>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</si>
  <si>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</si>
  <si>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</si>
  <si>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</si>
  <si>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</si>
  <si>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</si>
  <si>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</si>
  <si>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</si>
  <si>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</si>
  <si>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</si>
  <si>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</si>
  <si>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</si>
  <si>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</si>
  <si>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</si>
  <si>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</si>
  <si>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</si>
  <si>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</si>
  <si>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</si>
  <si>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</si>
  <si>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</si>
  <si>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</si>
  <si>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</si>
  <si>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</si>
  <si>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</si>
  <si>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</si>
  <si>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</si>
  <si>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</si>
  <si>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</si>
  <si>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</si>
  <si>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</si>
  <si>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</si>
  <si>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</si>
  <si>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</si>
  <si>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</si>
  <si>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</si>
  <si>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</si>
  <si>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</si>
  <si>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</si>
  <si>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</si>
  <si>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</si>
  <si>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</si>
  <si>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</si>
  <si>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</si>
  <si>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</si>
  <si>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</si>
  <si>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</si>
  <si>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</si>
  <si>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</si>
  <si>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</si>
  <si>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</si>
  <si>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</si>
  <si>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</si>
  <si>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</si>
  <si>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</si>
  <si>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</si>
  <si>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</si>
  <si>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</si>
  <si>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</si>
  <si>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</si>
  <si>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</si>
  <si>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</si>
  <si>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</si>
  <si>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</si>
  <si>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</si>
  <si>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</si>
  <si>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</si>
  <si>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</si>
  <si>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</si>
  <si>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</si>
  <si>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</si>
  <si>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</si>
  <si>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</si>
  <si>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</si>
  <si>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</si>
  <si>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</si>
  <si>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</si>
  <si>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</si>
  <si>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</si>
  <si>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</si>
  <si>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</si>
  <si>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</si>
  <si>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</si>
  <si>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</si>
  <si>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</si>
  <si>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</si>
  <si>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</si>
  <si>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</si>
  <si>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</si>
  <si>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</si>
  <si>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</si>
  <si>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</si>
  <si>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</si>
  <si>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</si>
  <si>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</si>
  <si>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</si>
  <si>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</si>
  <si>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</si>
  <si>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</si>
  <si>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</si>
  <si>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</si>
  <si>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</si>
  <si>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</si>
  <si>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</si>
  <si>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</si>
  <si>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</si>
  <si>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</si>
  <si>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</si>
  <si>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</si>
  <si>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</si>
  <si>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</si>
  <si>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</si>
  <si>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</si>
  <si>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</si>
  <si>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</si>
  <si>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</si>
  <si>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</si>
  <si>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</si>
  <si>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</si>
  <si>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</si>
  <si>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</si>
  <si>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</si>
  <si>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</si>
  <si>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</si>
  <si>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</si>
  <si>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</si>
  <si>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</si>
  <si>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</si>
  <si>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</si>
  <si>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</si>
  <si>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</si>
  <si>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</si>
  <si>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</si>
  <si>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</si>
  <si>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</si>
  <si>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</si>
  <si>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</si>
  <si>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</si>
  <si>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</si>
  <si>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</si>
  <si>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</si>
  <si>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</si>
  <si>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</si>
  <si>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</si>
  <si>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</si>
  <si>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</si>
  <si>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</si>
  <si>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</si>
  <si>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</si>
  <si>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</si>
  <si>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</si>
  <si>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</si>
  <si>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</si>
  <si>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</si>
  <si>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</si>
  <si>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</si>
  <si>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</si>
  <si>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</si>
  <si>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</si>
  <si>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</si>
  <si>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</si>
  <si>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</si>
  <si>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</si>
  <si>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</si>
  <si>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</si>
  <si>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</si>
  <si>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</si>
  <si>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</si>
  <si>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</si>
  <si>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</si>
  <si>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</si>
  <si>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</si>
  <si>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</si>
  <si>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</si>
  <si>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</si>
  <si>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</si>
  <si>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</si>
  <si>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</si>
  <si>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</si>
  <si>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</si>
  <si>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</si>
  <si>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</si>
  <si>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</si>
  <si>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</si>
  <si>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</si>
  <si>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</si>
  <si>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</si>
  <si>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</si>
  <si>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</si>
  <si>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</si>
  <si>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</si>
  <si>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</si>
  <si>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</si>
  <si>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</si>
  <si>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</si>
  <si>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</si>
  <si>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</si>
  <si>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</si>
  <si>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</si>
  <si>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</si>
  <si>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</si>
  <si>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</si>
  <si>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</si>
  <si>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</si>
  <si>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</si>
  <si>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</si>
  <si>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</si>
  <si>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</si>
  <si>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</si>
  <si>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</si>
  <si>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</si>
  <si>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</si>
  <si>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</si>
  <si>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</si>
  <si>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</si>
  <si>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</si>
  <si>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</si>
  <si>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</si>
  <si>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</si>
  <si>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</si>
  <si>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</si>
  <si>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</si>
  <si>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</si>
  <si>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</si>
  <si>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</si>
  <si>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</si>
  <si>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</si>
  <si>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</si>
  <si>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</si>
  <si>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</si>
  <si>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</si>
  <si>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</si>
  <si>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</si>
  <si>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</si>
  <si>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</si>
  <si>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</si>
  <si>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</si>
  <si>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</si>
  <si>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</si>
  <si>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</si>
  <si>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</si>
  <si>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</si>
  <si>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</si>
  <si>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</si>
  <si>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</si>
  <si>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</si>
  <si>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</si>
  <si>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</si>
  <si>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</si>
  <si>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</si>
  <si>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</si>
  <si>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</si>
  <si>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</si>
  <si>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</si>
  <si>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</si>
  <si>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</si>
  <si>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</si>
  <si>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</si>
  <si>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</si>
  <si>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</si>
  <si>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</si>
  <si>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</si>
  <si>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</si>
  <si>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</si>
  <si>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</si>
  <si>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</si>
  <si>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</si>
  <si>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</si>
  <si>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</si>
  <si>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</si>
  <si>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</si>
  <si>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</si>
  <si>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</si>
  <si>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</si>
  <si>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</si>
  <si>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</si>
  <si>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</si>
  <si>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</si>
  <si>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</si>
  <si>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</si>
  <si>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</si>
  <si>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</si>
  <si>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</si>
  <si>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</si>
  <si>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</si>
  <si>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</si>
  <si>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</si>
  <si>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</si>
  <si>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</si>
  <si>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</si>
  <si>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</si>
  <si>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</si>
  <si>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</si>
  <si>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</si>
  <si>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</si>
  <si>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</si>
  <si>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</si>
  <si>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</si>
  <si>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</si>
  <si>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</si>
  <si>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</si>
  <si>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</si>
  <si>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</si>
  <si>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</si>
  <si>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</si>
  <si>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</si>
  <si>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</si>
  <si>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</si>
  <si>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</si>
  <si>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</si>
  <si>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</si>
  <si>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</si>
  <si>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</si>
  <si>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</si>
  <si>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</si>
  <si>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</si>
  <si>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</si>
  <si>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</si>
  <si>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</si>
  <si>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</si>
  <si>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</si>
  <si>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</si>
  <si>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</si>
  <si>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</si>
  <si>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</si>
  <si>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</si>
  <si>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</si>
  <si>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</si>
  <si>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</si>
  <si>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</si>
  <si>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</si>
  <si>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</si>
  <si>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</si>
  <si>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</si>
  <si>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</si>
  <si>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</si>
  <si>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</si>
  <si>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</si>
  <si>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</si>
  <si>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</si>
  <si>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</si>
  <si>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</si>
  <si>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</si>
  <si>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</si>
  <si>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</si>
  <si>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</si>
  <si>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</si>
  <si>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</si>
  <si>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</si>
  <si>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</si>
  <si>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</si>
  <si>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</si>
  <si>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</si>
  <si>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</si>
  <si>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</si>
  <si>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</si>
  <si>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</si>
  <si>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</si>
  <si>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</si>
  <si>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</si>
  <si>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</si>
  <si>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</si>
  <si>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</si>
  <si>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</si>
  <si>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</si>
  <si>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</si>
  <si>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</si>
  <si>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</si>
  <si>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</si>
  <si>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</si>
  <si>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</si>
  <si>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</si>
  <si>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</si>
  <si>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</si>
  <si>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</si>
  <si>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</si>
  <si>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</si>
  <si>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</si>
  <si>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</si>
  <si>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</si>
  <si>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</si>
  <si>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</si>
  <si>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</si>
  <si>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</si>
  <si>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</si>
  <si>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</si>
  <si>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</si>
  <si>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</si>
  <si>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</si>
  <si>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</si>
  <si>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</si>
  <si>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</si>
  <si>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</si>
  <si>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</si>
  <si>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</si>
  <si>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</si>
  <si>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</si>
  <si>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</si>
  <si>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</si>
  <si>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</si>
  <si>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</si>
  <si>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</si>
  <si>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</si>
  <si>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</si>
  <si>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</si>
  <si>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</si>
  <si>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</si>
  <si>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</si>
  <si>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</si>
  <si>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</si>
  <si>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</si>
  <si>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</si>
  <si>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</si>
  <si>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</si>
  <si>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</si>
  <si>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</si>
  <si>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</si>
  <si>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</si>
  <si>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</si>
  <si>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</si>
  <si>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</si>
  <si>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</si>
  <si>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</si>
  <si>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</si>
  <si>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</si>
  <si>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</si>
  <si>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</si>
  <si>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</si>
  <si>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</si>
  <si>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</si>
  <si>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</si>
  <si>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</si>
  <si>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</si>
  <si>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</si>
  <si>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</si>
  <si>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</si>
  <si>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</si>
  <si>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</si>
  <si>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</si>
  <si>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</si>
  <si>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</si>
  <si>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</si>
  <si>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</si>
  <si>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</si>
  <si>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</si>
  <si>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</si>
  <si>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</si>
  <si>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</si>
  <si>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</si>
  <si>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</si>
  <si>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</si>
  <si>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</si>
  <si>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</si>
  <si>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</si>
  <si>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</si>
  <si>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</si>
  <si>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</si>
  <si>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</si>
  <si>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</si>
  <si>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</si>
  <si>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</si>
  <si>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</si>
  <si>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</si>
  <si>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</si>
  <si>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</si>
  <si>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</si>
  <si>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</si>
  <si>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</si>
  <si>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</si>
  <si>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</si>
  <si>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</si>
  <si>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</si>
  <si>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</si>
  <si>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</si>
  <si>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</si>
  <si>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</si>
  <si>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</si>
  <si>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</si>
  <si>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</si>
  <si>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</si>
  <si>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</si>
  <si>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</si>
  <si>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</si>
  <si>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</si>
  <si>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</si>
  <si>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</si>
  <si>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</si>
  <si>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</si>
  <si>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</si>
  <si>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</si>
  <si>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</si>
  <si>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</si>
  <si>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</si>
  <si>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</si>
  <si>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</si>
  <si>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</si>
  <si>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</si>
  <si>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</si>
  <si>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</si>
  <si>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</si>
  <si>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</si>
  <si>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</si>
  <si>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</si>
  <si>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</si>
  <si>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</si>
  <si>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</si>
  <si>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</si>
  <si>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</si>
  <si>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</si>
  <si>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</si>
  <si>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</si>
  <si>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</si>
  <si>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</si>
  <si>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</si>
  <si>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</si>
  <si>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</si>
  <si>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</si>
  <si>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</si>
  <si>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</si>
  <si>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</si>
  <si>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</si>
  <si>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</si>
  <si>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</si>
  <si>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</si>
  <si>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</si>
  <si>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</si>
  <si>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</si>
  <si>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</si>
  <si>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</si>
  <si>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</si>
  <si>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</si>
  <si>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</si>
  <si>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</si>
  <si>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</si>
  <si>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</si>
  <si>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</si>
  <si>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</si>
  <si>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</si>
  <si>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</si>
  <si>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</si>
  <si>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</si>
  <si>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</si>
  <si>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</si>
  <si>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</si>
  <si>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</si>
  <si>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</si>
  <si>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</si>
  <si>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</si>
  <si>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</si>
  <si>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</si>
  <si>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</si>
  <si>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</si>
  <si>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</si>
  <si>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</si>
  <si>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</si>
  <si>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</si>
  <si>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</si>
  <si>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</si>
  <si>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</si>
  <si>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</si>
  <si>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</si>
  <si>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</si>
  <si>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</si>
  <si>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</si>
  <si>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</si>
  <si>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</si>
  <si>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</si>
  <si>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</si>
  <si>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</si>
  <si>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</si>
  <si>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</si>
  <si>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</si>
  <si>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</si>
  <si>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</si>
  <si>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</si>
  <si>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</si>
  <si>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</si>
  <si>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</si>
  <si>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</si>
  <si>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</si>
  <si>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</si>
  <si>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</si>
  <si>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</si>
  <si>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</si>
  <si>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</si>
  <si>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</si>
  <si>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</si>
  <si>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</si>
  <si>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</si>
  <si>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</si>
  <si>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</si>
  <si>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</si>
  <si>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</si>
  <si>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</si>
  <si>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</si>
  <si>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</si>
  <si>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</si>
  <si>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</si>
  <si>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</si>
  <si>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</si>
  <si>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</si>
  <si>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</si>
  <si>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</si>
  <si>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</si>
  <si>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</si>
  <si>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</si>
  <si>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</si>
  <si>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</si>
  <si>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</si>
  <si>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</si>
  <si>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</si>
  <si>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</si>
  <si>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</si>
  <si>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</si>
  <si>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</si>
  <si>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</si>
  <si>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</si>
  <si>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</si>
  <si>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</si>
  <si>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</si>
  <si>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</si>
  <si>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</si>
  <si>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</si>
  <si>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</si>
  <si>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</si>
  <si>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</si>
  <si>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</si>
  <si>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</si>
  <si>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</si>
  <si>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</si>
  <si>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</si>
  <si>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</si>
  <si>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</si>
  <si>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</si>
  <si>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</si>
  <si>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</si>
  <si>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</si>
  <si>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</si>
  <si>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</si>
  <si>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</si>
  <si>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</si>
  <si>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</si>
  <si>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</si>
  <si>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</si>
  <si>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</si>
  <si>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</si>
  <si>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</si>
  <si>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</si>
  <si>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</si>
  <si>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</si>
  <si>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</si>
  <si>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</si>
  <si>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</si>
  <si>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</si>
  <si>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</si>
  <si>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</si>
  <si>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</si>
  <si>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</si>
  <si>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</si>
  <si>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</si>
  <si>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</si>
  <si>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</si>
  <si>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</si>
  <si>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</si>
  <si>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</si>
  <si>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</si>
  <si>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</si>
  <si>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</si>
  <si>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</si>
  <si>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</si>
  <si>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</si>
  <si>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</si>
  <si>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</si>
  <si>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</si>
  <si>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</si>
  <si>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</si>
  <si>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</si>
  <si>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</si>
  <si>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</si>
  <si>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</si>
  <si>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</si>
  <si>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</si>
  <si>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</si>
  <si>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</si>
  <si>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</si>
  <si>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</si>
  <si>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</si>
  <si>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</si>
  <si>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</si>
  <si>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</si>
  <si>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</si>
  <si>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</si>
  <si>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</si>
  <si>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</si>
  <si>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</si>
  <si>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</si>
  <si>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</si>
  <si>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</si>
  <si>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</si>
  <si>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</si>
  <si>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</si>
  <si>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</si>
  <si>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</si>
  <si>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</si>
  <si>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</si>
  <si>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</si>
  <si>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</si>
  <si>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</si>
  <si>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</si>
  <si>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</si>
  <si>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</si>
  <si>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</si>
  <si>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</si>
  <si>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</si>
  <si>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</si>
  <si>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</si>
  <si>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</si>
  <si>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</si>
  <si>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</si>
  <si>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</si>
  <si>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</si>
  <si>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</si>
  <si>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</si>
  <si>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</si>
  <si>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</si>
  <si>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</si>
  <si>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</si>
  <si>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</si>
  <si>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</si>
  <si>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</si>
  <si>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</si>
  <si>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</si>
  <si>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</si>
  <si>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</si>
  <si>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</si>
  <si>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</si>
  <si>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</si>
  <si>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</si>
  <si>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</si>
  <si>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</si>
  <si>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</si>
  <si>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</si>
  <si>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</si>
  <si>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</si>
  <si>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</si>
  <si>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</si>
  <si>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</si>
  <si>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</si>
  <si>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</si>
  <si>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</si>
  <si>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</si>
  <si>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</si>
  <si>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</si>
  <si>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</si>
  <si>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</si>
  <si>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</si>
  <si>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</si>
  <si>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</si>
  <si>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</si>
  <si>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</si>
  <si>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</si>
  <si>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</si>
  <si>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</si>
  <si>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</si>
  <si>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</si>
  <si>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</si>
  <si>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</si>
  <si>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</si>
  <si>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</si>
  <si>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</si>
  <si>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</si>
  <si>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</si>
  <si>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</si>
  <si>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</si>
  <si>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</si>
  <si>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</si>
  <si>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</si>
  <si>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</si>
  <si>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</si>
  <si>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</si>
  <si>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</si>
  <si>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</si>
  <si>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</si>
  <si>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</si>
  <si>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</si>
  <si>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</si>
  <si>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</si>
  <si>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</si>
  <si>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</si>
  <si>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</si>
  <si>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</si>
  <si>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</si>
  <si>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</si>
  <si>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</si>
  <si>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</si>
  <si>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</si>
  <si>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</si>
  <si>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</si>
  <si>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</si>
  <si>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</si>
  <si>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</si>
  <si>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</si>
  <si>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</si>
  <si>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</si>
  <si>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</si>
  <si>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</si>
  <si>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</si>
  <si>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</si>
  <si>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</si>
  <si>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</si>
  <si>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</si>
  <si>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</si>
  <si>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</si>
  <si>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</si>
  <si>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</si>
  <si>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</si>
  <si>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</si>
  <si>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</si>
  <si>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</si>
  <si>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</si>
  <si>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</si>
  <si>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</si>
  <si>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</si>
  <si>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</si>
  <si>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</si>
  <si>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</si>
  <si>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</si>
  <si>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</si>
  <si>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</si>
  <si>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</si>
  <si>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</si>
  <si>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</si>
  <si>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</si>
  <si>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</si>
  <si>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</si>
  <si>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</si>
  <si>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</si>
  <si>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</si>
  <si>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</si>
  <si>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</si>
  <si>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</si>
  <si>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</si>
  <si>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</si>
  <si>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</si>
  <si>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</si>
  <si>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</si>
  <si>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</si>
  <si>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</si>
  <si>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</si>
  <si>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</si>
  <si>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</si>
  <si>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</si>
  <si>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</si>
  <si>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</si>
  <si>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</si>
  <si>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</si>
  <si>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</si>
  <si>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</si>
  <si>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</si>
  <si>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</si>
  <si>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</si>
  <si>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</si>
  <si>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</si>
  <si>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</si>
  <si>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</si>
  <si>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</si>
  <si>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</si>
  <si>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</si>
  <si>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</si>
  <si>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</si>
  <si>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</si>
  <si>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</si>
  <si>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</si>
  <si>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</si>
  <si>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</si>
  <si>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</si>
  <si>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</si>
  <si>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</si>
  <si>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</si>
  <si>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</si>
  <si>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</si>
  <si>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</si>
  <si>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</si>
  <si>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</si>
  <si>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</si>
  <si>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</si>
  <si>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</si>
  <si>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</si>
  <si>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</si>
  <si>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</si>
  <si>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</si>
  <si>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</si>
  <si>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</si>
  <si>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</si>
  <si>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</si>
  <si>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</si>
  <si>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</si>
  <si>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</si>
  <si>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</si>
  <si>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</si>
  <si>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</si>
  <si>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</si>
  <si>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</si>
  <si>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</si>
  <si>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</si>
  <si>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</si>
  <si>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</si>
  <si>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</si>
  <si>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</si>
  <si>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</si>
  <si>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</si>
  <si>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</si>
  <si>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</si>
  <si>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</si>
  <si>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</si>
  <si>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</si>
  <si>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</si>
  <si>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</si>
  <si>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</si>
  <si>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</si>
  <si>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</si>
  <si>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</si>
  <si>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</si>
  <si>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</si>
  <si>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</si>
  <si>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</si>
  <si>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</si>
  <si>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</si>
  <si>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</si>
  <si>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</si>
  <si>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</si>
  <si>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</si>
  <si>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</si>
  <si>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</si>
  <si>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</si>
  <si>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</si>
  <si>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</si>
  <si>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</si>
  <si>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</si>
  <si>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</si>
  <si>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</si>
  <si>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</si>
  <si>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</si>
  <si>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</si>
  <si>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</si>
  <si>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</si>
  <si>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</si>
  <si>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</si>
  <si>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</si>
  <si>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</si>
  <si>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</si>
  <si>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</si>
  <si>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</si>
  <si>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</si>
  <si>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</si>
  <si>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</si>
  <si>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</si>
  <si>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</si>
  <si>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</si>
  <si>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</si>
  <si>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</si>
  <si>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</si>
  <si>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</si>
  <si>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</si>
  <si>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</si>
  <si>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</si>
  <si>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</si>
  <si>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</si>
  <si>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</si>
  <si>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</si>
  <si>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</si>
  <si>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</si>
  <si>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</si>
  <si>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</si>
  <si>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</si>
  <si>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</si>
  <si>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</si>
  <si>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</si>
  <si>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</si>
  <si>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</si>
  <si>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</si>
  <si>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</si>
  <si>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</si>
  <si>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</si>
  <si>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</si>
  <si>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</si>
  <si>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</si>
  <si>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</si>
  <si>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</si>
  <si>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</si>
  <si>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</si>
  <si>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</si>
  <si>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</si>
  <si>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</si>
  <si>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</si>
  <si>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</si>
  <si>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</si>
  <si>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</si>
  <si>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</si>
  <si>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</si>
  <si>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</si>
  <si>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</si>
  <si>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</si>
  <si>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</si>
  <si>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</si>
  <si>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</si>
  <si>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</si>
  <si>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</si>
  <si>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</si>
  <si>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</si>
  <si>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</si>
  <si>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</si>
  <si>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</si>
  <si>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</si>
  <si>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</si>
  <si>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</si>
  <si>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</si>
  <si>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</si>
  <si>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</si>
  <si>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</si>
  <si>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</si>
  <si>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</si>
  <si>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</si>
  <si>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</si>
  <si>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</si>
  <si>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</si>
  <si>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</si>
  <si>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</si>
  <si>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</si>
  <si>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</si>
  <si>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</si>
  <si>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</si>
  <si>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</si>
  <si>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</si>
  <si>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</si>
  <si>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</si>
  <si>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</si>
  <si>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</si>
  <si>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</si>
  <si>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</si>
  <si>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</si>
  <si>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</si>
  <si>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</si>
  <si>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</si>
  <si>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</si>
  <si>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</si>
  <si>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</si>
  <si>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</si>
  <si>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</si>
  <si>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</si>
  <si>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</si>
  <si>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</si>
  <si>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</si>
  <si>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</si>
  <si>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</si>
  <si>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</si>
  <si>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</si>
  <si>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</si>
  <si>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</si>
  <si>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</si>
  <si>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</si>
  <si>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</si>
  <si>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</si>
  <si>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</si>
  <si>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</si>
  <si>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</si>
  <si>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</si>
  <si>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</si>
  <si>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</si>
  <si>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</si>
  <si>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</si>
  <si>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</si>
  <si>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</si>
  <si>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</si>
  <si>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</si>
  <si>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</si>
  <si>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</si>
  <si>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</si>
  <si>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</si>
  <si>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</si>
  <si>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</si>
  <si>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</si>
  <si>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</si>
  <si>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</si>
  <si>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</si>
  <si>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</si>
  <si>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</si>
  <si>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</si>
  <si>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</si>
  <si>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</si>
  <si>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</si>
  <si>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</si>
  <si>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</si>
  <si>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</si>
  <si>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</si>
  <si>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</si>
  <si>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</si>
  <si>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</si>
  <si>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</si>
  <si>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</si>
  <si>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</si>
  <si>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</si>
  <si>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</si>
  <si>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</si>
  <si>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</si>
  <si>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</si>
  <si>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</si>
  <si>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</si>
  <si>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</si>
  <si>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</si>
  <si>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</si>
  <si>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</si>
  <si>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</si>
  <si>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</si>
  <si>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</si>
  <si>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</si>
  <si>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</si>
  <si>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</si>
  <si>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</si>
  <si>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</si>
  <si>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</si>
  <si>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</si>
  <si>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</si>
  <si>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</si>
  <si>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</si>
  <si>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</si>
  <si>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</si>
  <si>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</si>
  <si>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</si>
  <si>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</si>
  <si>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</si>
  <si>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</si>
  <si>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</si>
  <si>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</si>
  <si>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</si>
  <si>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</si>
  <si>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</si>
  <si>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</si>
  <si>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</si>
  <si>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</si>
  <si>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</si>
  <si>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</si>
  <si>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</si>
  <si>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</si>
  <si>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</si>
  <si>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</si>
  <si>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</si>
  <si>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</si>
  <si>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</si>
  <si>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</si>
  <si>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</si>
  <si>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</si>
  <si>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</si>
  <si>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</si>
  <si>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</si>
  <si>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</si>
  <si>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</si>
  <si>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</si>
  <si>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</si>
  <si>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</si>
  <si>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</si>
  <si>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</si>
  <si>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</si>
  <si>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</si>
  <si>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</si>
  <si>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</si>
  <si>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</si>
  <si>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</si>
  <si>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</si>
  <si>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</si>
  <si>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</si>
  <si>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</si>
  <si>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</si>
  <si>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</si>
  <si>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</si>
  <si>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</si>
  <si>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</si>
  <si>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</si>
  <si>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</si>
  <si>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</si>
  <si>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</si>
  <si>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</si>
  <si>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</si>
  <si>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</si>
  <si>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</si>
  <si>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</si>
  <si>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</si>
  <si>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</si>
  <si>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</si>
  <si>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</si>
  <si>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</si>
  <si>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</si>
  <si>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</si>
  <si>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</si>
  <si>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</si>
  <si>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</si>
  <si>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</si>
  <si>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</si>
  <si>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</si>
  <si>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</si>
  <si>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</si>
  <si>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</si>
  <si>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</si>
  <si>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</si>
  <si>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</si>
  <si>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</si>
  <si>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</si>
  <si>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</si>
  <si>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</si>
  <si>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</si>
  <si>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</si>
  <si>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</si>
  <si>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</si>
  <si>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</si>
  <si>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</si>
  <si>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</si>
  <si>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</si>
  <si>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</si>
  <si>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</si>
  <si>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</si>
  <si>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</si>
  <si>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</si>
  <si>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</si>
  <si>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</si>
  <si>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</si>
  <si>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</si>
  <si>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</si>
  <si>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</si>
  <si>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</si>
  <si>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</si>
  <si>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</si>
  <si>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</si>
  <si>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</si>
  <si>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</si>
  <si>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</si>
  <si>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</si>
  <si>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</si>
  <si>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</si>
  <si>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</si>
  <si>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</si>
  <si>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</si>
  <si>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</si>
  <si>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</si>
  <si>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</si>
  <si>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</si>
  <si>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</si>
  <si>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</si>
  <si>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</si>
  <si>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</si>
  <si>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</si>
  <si>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</si>
  <si>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</si>
  <si>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</si>
  <si>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</si>
  <si>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</si>
  <si>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</si>
  <si>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</si>
  <si>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</si>
  <si>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</si>
  <si>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</si>
  <si>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</si>
  <si>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</si>
  <si>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</si>
  <si>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</si>
  <si>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</si>
  <si>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</si>
  <si>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</si>
  <si>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</si>
  <si>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</si>
  <si>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</si>
  <si>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</si>
  <si>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</si>
  <si>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</si>
  <si>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</si>
  <si>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</si>
  <si>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</si>
  <si>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</si>
  <si>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</si>
  <si>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</si>
  <si>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</si>
  <si>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</si>
  <si>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</si>
  <si>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</si>
  <si>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</si>
  <si>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</si>
  <si>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</si>
  <si>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</si>
  <si>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</si>
  <si>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</si>
  <si>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</si>
  <si>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</si>
  <si>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</si>
  <si>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</si>
  <si>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</si>
  <si>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</si>
  <si>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</si>
  <si>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</si>
  <si>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</si>
  <si>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</si>
  <si>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</si>
  <si>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</si>
  <si>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</si>
  <si>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</si>
  <si>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</si>
  <si>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</si>
  <si>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</si>
  <si>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</si>
  <si>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</si>
  <si>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</si>
  <si>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</si>
  <si>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</si>
  <si>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</si>
  <si>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</si>
  <si>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</si>
  <si>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</si>
  <si>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</si>
  <si>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</si>
  <si>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</si>
  <si>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</si>
  <si>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</si>
  <si>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</si>
  <si>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</si>
  <si>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</si>
  <si>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</si>
  <si>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</si>
  <si>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</si>
  <si>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</si>
  <si>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</si>
  <si>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</si>
  <si>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</si>
  <si>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</si>
  <si>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</si>
  <si>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</si>
  <si>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</si>
  <si>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</si>
  <si>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</si>
  <si>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</si>
  <si>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</si>
  <si>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</si>
  <si>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</si>
  <si>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</si>
  <si>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</si>
  <si>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</si>
  <si>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</si>
  <si>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</si>
  <si>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</si>
  <si>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</si>
  <si>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</si>
  <si>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</si>
  <si>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</si>
  <si>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</si>
  <si>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</si>
  <si>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</si>
  <si>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</si>
  <si>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</si>
  <si>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</si>
  <si>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</si>
  <si>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</si>
  <si>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</si>
  <si>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</si>
  <si>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</si>
  <si>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</si>
  <si>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</si>
  <si>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</si>
  <si>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</si>
  <si>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</si>
  <si>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</si>
  <si>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</si>
  <si>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</si>
  <si>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</si>
  <si>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</si>
  <si>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</si>
  <si>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</si>
  <si>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</si>
  <si>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</si>
  <si>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</si>
  <si>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</si>
  <si>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</si>
  <si>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</si>
  <si>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</si>
  <si>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</si>
  <si>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</si>
  <si>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</si>
  <si>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</si>
  <si>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</si>
  <si>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</si>
  <si>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</si>
  <si>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</si>
  <si>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</si>
  <si>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</si>
  <si>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</si>
  <si>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</si>
  <si>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</si>
  <si>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</si>
  <si>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</si>
  <si>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</si>
  <si>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</si>
  <si>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</si>
  <si>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</si>
  <si>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</si>
  <si>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</si>
  <si>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</si>
  <si>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</si>
  <si>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</si>
  <si>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</si>
  <si>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</si>
  <si>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</si>
  <si>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</si>
  <si>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</si>
  <si>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</si>
  <si>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</si>
  <si>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</si>
  <si>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</si>
  <si>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</si>
  <si>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</si>
  <si>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</si>
  <si>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</si>
  <si>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</si>
  <si>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</si>
  <si>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</si>
  <si>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</si>
  <si>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</si>
  <si>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</si>
  <si>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</si>
  <si>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</si>
  <si>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</si>
  <si>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</si>
  <si>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</si>
  <si>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</si>
  <si>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</si>
  <si>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</si>
  <si>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</si>
  <si>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</si>
  <si>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</si>
  <si>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</si>
  <si>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</si>
  <si>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</si>
  <si>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</si>
  <si>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</si>
  <si>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</si>
  <si>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</si>
  <si>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</si>
  <si>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</si>
  <si>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</si>
  <si>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</si>
  <si>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</si>
  <si>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</si>
  <si>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</si>
  <si>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</si>
  <si>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</si>
  <si>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</si>
  <si>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</si>
  <si>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</si>
  <si>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</si>
  <si>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</si>
  <si>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</si>
  <si>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</si>
  <si>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</si>
  <si>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</si>
  <si>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</si>
  <si>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</si>
  <si>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</si>
  <si>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</si>
  <si>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</si>
  <si>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</si>
  <si>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</si>
  <si>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</si>
  <si>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</si>
  <si>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</si>
  <si>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</si>
  <si>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</si>
  <si>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</si>
  <si>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</si>
  <si>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</si>
  <si>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</si>
  <si>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</si>
  <si>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</si>
  <si>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</si>
  <si>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</si>
  <si>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</si>
  <si>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</si>
  <si>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</si>
  <si>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</si>
  <si>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</si>
  <si>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</si>
  <si>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</si>
  <si>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</si>
  <si>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</si>
  <si>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</si>
  <si>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</si>
  <si>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</si>
  <si>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</si>
  <si>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</si>
  <si>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</si>
  <si>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</si>
  <si>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</si>
  <si>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</si>
  <si>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</si>
  <si>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</si>
  <si>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</si>
  <si>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</si>
  <si>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</si>
  <si>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</si>
  <si>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</si>
  <si>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</si>
  <si>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</si>
  <si>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</si>
  <si>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</si>
  <si>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</si>
  <si>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</si>
  <si>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</si>
  <si>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</si>
  <si>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</si>
  <si>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</si>
  <si>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</si>
  <si>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</si>
  <si>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</si>
  <si>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</si>
  <si>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</si>
  <si>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</si>
  <si>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</si>
  <si>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</si>
  <si>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</si>
  <si>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</si>
  <si>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</si>
  <si>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</si>
  <si>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</si>
  <si>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</si>
  <si>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</si>
  <si>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</si>
  <si>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</si>
  <si>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</si>
  <si>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</si>
  <si>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</si>
  <si>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</si>
  <si>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</si>
  <si>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</si>
  <si>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</si>
  <si>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</si>
  <si>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</si>
  <si>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</si>
  <si>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</si>
  <si>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</si>
  <si>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</si>
  <si>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</si>
  <si>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</si>
  <si>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</si>
  <si>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</si>
  <si>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</si>
  <si>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</si>
  <si>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</si>
  <si>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</si>
  <si>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</si>
  <si>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</si>
  <si>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</si>
  <si>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</si>
  <si>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</si>
  <si>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</si>
  <si>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</si>
  <si>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</si>
  <si>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</si>
  <si>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</si>
  <si>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</si>
  <si>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</si>
  <si>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</si>
  <si>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</si>
  <si>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</si>
  <si>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</si>
  <si>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</si>
  <si>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</si>
  <si>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</si>
  <si>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</si>
  <si>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</si>
  <si>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</si>
  <si>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</si>
  <si>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</si>
  <si>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</si>
  <si>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</si>
  <si>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</si>
  <si>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</si>
  <si>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</si>
  <si>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</si>
  <si>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</si>
  <si>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</si>
  <si>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</si>
  <si>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</si>
  <si>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</si>
  <si>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</si>
  <si>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</si>
  <si>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</si>
  <si>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</si>
  <si>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</si>
  <si>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</si>
  <si>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</si>
  <si>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</si>
  <si>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</si>
  <si>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</si>
  <si>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</si>
  <si>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</si>
  <si>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</si>
  <si>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</si>
  <si>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</si>
  <si>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</si>
  <si>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</si>
  <si>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</si>
  <si>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</si>
  <si>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</si>
  <si>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</si>
  <si>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</si>
  <si>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</si>
  <si>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</si>
  <si>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</si>
  <si>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</si>
  <si>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</si>
  <si>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</si>
  <si>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</si>
  <si>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</si>
  <si>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</si>
  <si>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</si>
  <si>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</si>
  <si>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</si>
  <si>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</si>
  <si>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</si>
  <si>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</si>
  <si>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</si>
  <si>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</si>
  <si>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</si>
  <si>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</si>
  <si>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</si>
  <si>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</si>
  <si>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</si>
  <si>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</si>
  <si>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</si>
  <si>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</si>
  <si>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</si>
  <si>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</si>
  <si>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</si>
  <si>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</si>
  <si>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</si>
  <si>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</si>
  <si>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</si>
  <si>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</si>
  <si>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</si>
  <si>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</si>
  <si>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</si>
  <si>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</si>
  <si>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</si>
  <si>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</si>
  <si>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</si>
  <si>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</si>
  <si>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</si>
  <si>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</si>
  <si>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</si>
  <si>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</si>
  <si>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</si>
  <si>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</si>
  <si>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</si>
  <si>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</si>
  <si>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</si>
  <si>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</si>
  <si>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</si>
  <si>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</si>
  <si>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</si>
  <si>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</si>
  <si>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</si>
  <si>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</si>
  <si>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</si>
  <si>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</si>
  <si>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</si>
  <si>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</si>
  <si>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</si>
  <si>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</si>
  <si>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</si>
  <si>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</si>
  <si>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</si>
  <si>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</si>
  <si>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</si>
  <si>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</si>
  <si>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</si>
  <si>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</si>
  <si>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</si>
  <si>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</si>
  <si>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</si>
  <si>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</si>
  <si>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</si>
  <si>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</si>
  <si>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</si>
  <si>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</si>
  <si>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</si>
  <si>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</si>
  <si>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</si>
  <si>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</si>
  <si>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</si>
  <si>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</si>
  <si>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</si>
  <si>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</si>
  <si>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</si>
  <si>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</si>
  <si>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</si>
  <si>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</si>
  <si>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</si>
  <si>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</si>
  <si>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</si>
  <si>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</si>
  <si>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</si>
  <si>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</si>
  <si>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</si>
  <si>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</si>
  <si>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</si>
  <si>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</si>
  <si>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</si>
  <si>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</si>
  <si>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</si>
  <si>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</si>
  <si>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</si>
  <si>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</si>
  <si>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</si>
  <si>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</si>
  <si>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</si>
  <si>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</si>
  <si>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</si>
  <si>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</si>
  <si>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</si>
  <si>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</si>
  <si>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</si>
  <si>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</si>
  <si>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</si>
  <si>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</si>
  <si>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</si>
  <si>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</si>
  <si>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</si>
  <si>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</si>
  <si>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</si>
  <si>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</si>
  <si>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</si>
  <si>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</si>
  <si>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</si>
  <si>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</si>
  <si>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</si>
  <si>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</si>
  <si>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</si>
  <si>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</si>
  <si>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</si>
  <si>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</si>
  <si>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</si>
  <si>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</si>
  <si>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</si>
  <si>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</si>
  <si>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</si>
  <si>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</si>
  <si>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</si>
  <si>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</si>
  <si>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</si>
  <si>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</si>
  <si>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</si>
  <si>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</si>
  <si>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</si>
  <si>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</si>
  <si>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</si>
  <si>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</si>
  <si>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</si>
  <si>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</si>
  <si>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</si>
  <si>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</si>
  <si>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</si>
  <si>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</si>
  <si>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</si>
  <si>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</si>
  <si>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</si>
  <si>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</si>
  <si>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</si>
  <si>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</si>
  <si>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</si>
  <si>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</si>
  <si>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</si>
  <si>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</si>
  <si>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</si>
  <si>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</si>
  <si>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</si>
  <si>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</si>
  <si>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</si>
  <si>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</si>
  <si>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</si>
  <si>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</si>
  <si>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</si>
  <si>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</si>
  <si>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</si>
  <si>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</si>
  <si>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</si>
  <si>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</si>
  <si>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</si>
  <si>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</si>
  <si>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</si>
  <si>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</si>
  <si>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</si>
  <si>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</si>
  <si>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</si>
  <si>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</si>
  <si>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</si>
  <si>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</si>
  <si>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</si>
  <si>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</si>
  <si>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</si>
  <si>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</si>
  <si>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</si>
  <si>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</si>
  <si>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</si>
  <si>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</si>
  <si>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</si>
  <si>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</si>
  <si>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</si>
  <si>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</si>
  <si>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</si>
  <si>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</si>
  <si>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</si>
  <si>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</si>
  <si>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</si>
  <si>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</si>
  <si>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</si>
  <si>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</si>
  <si>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</si>
  <si>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</si>
  <si>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</si>
  <si>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</si>
  <si>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</si>
  <si>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</si>
  <si>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</si>
  <si>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</si>
  <si>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</si>
  <si>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</si>
  <si>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</si>
  <si>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</si>
  <si>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</si>
  <si>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</si>
  <si>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</si>
  <si>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</si>
  <si>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</si>
  <si>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</si>
  <si>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</si>
  <si>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</si>
  <si>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</si>
  <si>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</si>
  <si>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</si>
  <si>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</si>
  <si>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</si>
  <si>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</si>
  <si>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</si>
  <si>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</si>
  <si>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</si>
  <si>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</si>
  <si>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</si>
  <si>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</si>
  <si>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</si>
  <si>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</si>
  <si>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</si>
  <si>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</si>
  <si>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</si>
  <si>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</si>
  <si>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</si>
  <si>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</si>
  <si>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</si>
  <si>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</si>
  <si>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</si>
  <si>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</si>
  <si>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</si>
  <si>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</si>
  <si>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</si>
  <si>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</si>
  <si>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</si>
  <si>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</si>
  <si>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</si>
  <si>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</si>
  <si>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</si>
  <si>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</si>
  <si>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</si>
  <si>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</si>
  <si>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</si>
  <si>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</si>
  <si>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</si>
  <si>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</si>
  <si>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</si>
  <si>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</si>
  <si>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</si>
  <si>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</si>
  <si>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</si>
  <si>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</si>
  <si>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</si>
  <si>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</si>
  <si>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</si>
  <si>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</si>
  <si>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</si>
  <si>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</si>
  <si>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</si>
  <si>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</si>
  <si>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</si>
  <si>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</si>
  <si>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</si>
  <si>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</si>
  <si>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</si>
  <si>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</si>
  <si>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</si>
  <si>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</si>
  <si>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</si>
  <si>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</si>
  <si>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</si>
  <si>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</si>
  <si>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</si>
  <si>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</si>
  <si>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</si>
  <si>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</si>
  <si>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</si>
  <si>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</si>
  <si>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</si>
  <si>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</si>
  <si>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</si>
  <si>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</si>
  <si>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</si>
  <si>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</si>
  <si>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</si>
  <si>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</si>
  <si>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</si>
  <si>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</si>
  <si>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</si>
  <si>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</si>
  <si>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</si>
  <si>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</si>
  <si>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</si>
  <si>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</si>
  <si>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</si>
  <si>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</si>
  <si>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</si>
  <si>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</si>
  <si>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</si>
  <si>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</si>
  <si>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</si>
  <si>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</si>
  <si>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</si>
  <si>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</si>
  <si>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</si>
  <si>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</si>
  <si>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</si>
  <si>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</si>
  <si>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</si>
  <si>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</si>
  <si>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</si>
  <si>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</si>
  <si>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</si>
  <si>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</si>
  <si>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</si>
  <si>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</si>
  <si>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</si>
  <si>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</si>
  <si>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</si>
  <si>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</si>
  <si>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</si>
  <si>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</si>
  <si>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</si>
  <si>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</si>
  <si>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</si>
  <si>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</si>
  <si>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</si>
  <si>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</si>
  <si>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</si>
  <si>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</si>
  <si>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</si>
  <si>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</si>
  <si>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</si>
  <si>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</si>
  <si>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</si>
  <si>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</si>
  <si>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</si>
  <si>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</si>
  <si>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</si>
  <si>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</si>
  <si>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</si>
  <si>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</si>
  <si>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</si>
  <si>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</si>
  <si>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</si>
  <si>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</si>
  <si>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</si>
  <si>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</si>
  <si>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</si>
  <si>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</si>
  <si>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</si>
  <si>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</si>
  <si>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</si>
  <si>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</si>
  <si>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</si>
  <si>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</si>
  <si>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</si>
  <si>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</si>
  <si>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</si>
  <si>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</si>
  <si>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</si>
  <si>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</si>
  <si>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</si>
  <si>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</si>
  <si>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</si>
  <si>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</si>
  <si>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</si>
  <si>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</si>
  <si>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</si>
  <si>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</si>
  <si>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</si>
  <si>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</si>
  <si>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</si>
  <si>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</si>
  <si>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</si>
  <si>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</si>
  <si>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</si>
  <si>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</si>
  <si>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</si>
  <si>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</si>
  <si>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</si>
  <si>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</si>
  <si>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</si>
  <si>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</si>
  <si>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</si>
  <si>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</si>
  <si>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</si>
  <si>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</si>
  <si>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</si>
  <si>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</si>
  <si>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</si>
  <si>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</si>
  <si>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</si>
  <si>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</si>
  <si>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</si>
  <si>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</si>
  <si>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</si>
  <si>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</si>
  <si>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</si>
  <si>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</si>
  <si>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</si>
  <si>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</si>
  <si>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</si>
  <si>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</si>
  <si>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</si>
  <si>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</si>
  <si>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</si>
  <si>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</si>
  <si>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</si>
  <si>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</si>
  <si>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</si>
  <si>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</si>
  <si>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</si>
  <si>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</si>
  <si>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</si>
  <si>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</si>
  <si>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</si>
  <si>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</si>
  <si>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</si>
  <si>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</si>
  <si>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</si>
  <si>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</si>
  <si>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</si>
  <si>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</si>
  <si>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</si>
  <si>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</si>
  <si>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</si>
  <si>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</si>
  <si>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</si>
  <si>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</si>
  <si>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</si>
  <si>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</si>
  <si>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</si>
  <si>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</si>
  <si>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</si>
  <si>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</si>
  <si>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</si>
  <si>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</si>
  <si>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</si>
  <si>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</si>
  <si>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</si>
  <si>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</si>
  <si>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</si>
  <si>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</si>
  <si>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</si>
  <si>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</si>
  <si>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</si>
  <si>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</si>
  <si>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</si>
  <si>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</si>
  <si>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</si>
  <si>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</si>
  <si>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</si>
  <si>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</si>
  <si>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</si>
  <si>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</si>
  <si>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</si>
  <si>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</si>
  <si>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</si>
  <si>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</si>
  <si>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</si>
  <si>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</si>
  <si>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</si>
  <si>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</si>
  <si>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</si>
  <si>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</si>
  <si>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</si>
  <si>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</si>
  <si>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</si>
  <si>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</si>
  <si>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</si>
  <si>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</si>
  <si>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</si>
  <si>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</si>
  <si>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</si>
  <si>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</si>
  <si>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</si>
  <si>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</si>
  <si>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</si>
  <si>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</si>
  <si>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</si>
  <si>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</si>
  <si>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</si>
  <si>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</si>
  <si>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</si>
  <si>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</si>
  <si>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</si>
  <si>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</si>
  <si>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</si>
  <si>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</si>
  <si>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</si>
  <si>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</si>
  <si>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</si>
  <si>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</si>
  <si>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</si>
  <si>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</si>
  <si>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</si>
  <si>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</si>
  <si>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</si>
  <si>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</si>
  <si>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</si>
  <si>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</si>
  <si>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</si>
  <si>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</si>
  <si>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</si>
  <si>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</si>
  <si>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</si>
  <si>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</si>
  <si>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</si>
  <si>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</si>
  <si>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</si>
  <si>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</si>
  <si>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</si>
  <si>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</si>
  <si>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</si>
  <si>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</si>
  <si>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</si>
  <si>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</si>
  <si>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</si>
  <si>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</si>
  <si>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</si>
  <si>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</si>
  <si>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</si>
  <si>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</si>
  <si>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</si>
  <si>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</si>
  <si>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</si>
  <si>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</si>
  <si>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</si>
  <si>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</si>
  <si>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</si>
  <si>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</si>
  <si>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</si>
  <si>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</si>
  <si>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</si>
  <si>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</si>
  <si>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</si>
  <si>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</si>
  <si>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</si>
  <si>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</si>
  <si>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</si>
  <si>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</si>
  <si>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</si>
  <si>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</si>
  <si>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</si>
  <si>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</si>
  <si>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</si>
  <si>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</si>
  <si>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</si>
  <si>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</si>
  <si>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</si>
  <si>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</si>
  <si>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</si>
  <si>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</si>
  <si>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</si>
  <si>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</si>
  <si>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</si>
  <si>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</si>
  <si>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</si>
  <si>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</si>
  <si>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</si>
  <si>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</si>
  <si>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</si>
  <si>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</si>
  <si>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</si>
  <si>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</si>
  <si>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</si>
  <si>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</si>
  <si>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</si>
  <si>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</si>
  <si>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</si>
  <si>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</si>
  <si>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</si>
  <si>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</si>
  <si>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</si>
  <si>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</si>
  <si>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</si>
  <si>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</si>
  <si>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</si>
  <si>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</si>
  <si>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</si>
  <si>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</si>
  <si>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</si>
  <si>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</si>
  <si>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</si>
  <si>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</si>
  <si>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</si>
  <si>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</si>
  <si>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</si>
  <si>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</si>
  <si>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</si>
  <si>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</si>
  <si>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</si>
  <si>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</si>
  <si>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</si>
  <si>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</si>
  <si>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</si>
  <si>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</si>
  <si>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</si>
  <si>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</si>
  <si>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</si>
  <si>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</si>
  <si>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</si>
  <si>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</si>
  <si>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</si>
  <si>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</si>
  <si>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</si>
  <si>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</si>
  <si>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</si>
  <si>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</si>
  <si>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</si>
  <si>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</si>
  <si>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</si>
  <si>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</si>
  <si>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</si>
  <si>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</si>
  <si>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</si>
  <si>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</si>
  <si>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</si>
  <si>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</si>
  <si>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</si>
  <si>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</si>
  <si>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</si>
  <si>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</si>
  <si>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</si>
  <si>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</si>
  <si>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</si>
  <si>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</si>
  <si>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</si>
  <si>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</si>
  <si>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</si>
  <si>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</si>
  <si>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</si>
  <si>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</si>
  <si>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</si>
  <si>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</si>
  <si>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</si>
  <si>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</si>
  <si>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</si>
  <si>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</si>
  <si>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</si>
  <si>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</si>
  <si>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</si>
  <si>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</si>
  <si>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</si>
  <si>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</si>
  <si>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</si>
  <si>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</si>
  <si>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</si>
  <si>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</si>
  <si>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</si>
  <si>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</si>
  <si>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</si>
  <si>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</si>
  <si>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</si>
  <si>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</si>
  <si>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</si>
  <si>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</si>
  <si>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</si>
  <si>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</si>
  <si>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</si>
  <si>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</si>
  <si>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</si>
  <si>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</si>
  <si>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</si>
  <si>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</si>
  <si>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</si>
  <si>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</si>
  <si>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</si>
  <si>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</si>
  <si>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</si>
  <si>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</si>
  <si>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</si>
  <si>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</si>
  <si>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</si>
  <si>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</si>
  <si>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</si>
  <si>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</si>
  <si>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</si>
  <si>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</si>
  <si>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</si>
  <si>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</si>
  <si>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</si>
  <si>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</si>
  <si>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</si>
  <si>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</si>
  <si>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</si>
  <si>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</si>
  <si>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</si>
  <si>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</si>
  <si>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</si>
  <si>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</si>
  <si>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</si>
  <si>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</si>
  <si>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</si>
  <si>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</si>
  <si>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</si>
  <si>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</si>
  <si>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</si>
  <si>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</si>
  <si>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</si>
  <si>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</si>
  <si>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</si>
  <si>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</si>
  <si>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</si>
  <si>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</si>
  <si>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</si>
  <si>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</si>
  <si>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</si>
  <si>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</si>
  <si>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</si>
  <si>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</si>
  <si>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</si>
  <si>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</si>
  <si>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</si>
  <si>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</si>
  <si>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</si>
  <si>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</si>
  <si>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</si>
  <si>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</si>
  <si>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</si>
  <si>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</si>
  <si>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</si>
  <si>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</si>
  <si>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</si>
  <si>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</si>
  <si>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</si>
  <si>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</si>
  <si>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</si>
  <si>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</si>
  <si>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</si>
  <si>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</si>
  <si>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</si>
  <si>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</si>
  <si>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</si>
  <si>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</si>
  <si>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</si>
  <si>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</si>
  <si>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</si>
  <si>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</si>
  <si>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</si>
  <si>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</si>
  <si>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</si>
  <si>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</si>
  <si>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</si>
  <si>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</si>
  <si>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</si>
  <si>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</si>
  <si>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</si>
  <si>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</si>
  <si>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</si>
  <si>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</si>
  <si>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</si>
  <si>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</si>
  <si>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</si>
  <si>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</si>
  <si>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</si>
  <si>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</si>
  <si>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</si>
  <si>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</si>
  <si>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</si>
  <si>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</si>
  <si>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</si>
  <si>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</si>
  <si>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</si>
  <si>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</si>
  <si>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</si>
  <si>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</si>
  <si>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</si>
  <si>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</si>
  <si>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</si>
  <si>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</si>
  <si>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</si>
  <si>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</si>
  <si>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</si>
  <si>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</si>
  <si>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</si>
  <si>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</si>
  <si>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</si>
  <si>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</si>
  <si>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</si>
  <si>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</si>
  <si>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</si>
  <si>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</si>
  <si>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</si>
  <si>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</si>
  <si>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</si>
  <si>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</si>
  <si>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</si>
  <si>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</si>
  <si>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</si>
  <si>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</si>
  <si>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</si>
  <si>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</si>
  <si>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</si>
  <si>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</si>
  <si>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</si>
  <si>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</si>
  <si>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</si>
  <si>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</si>
  <si>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</si>
  <si>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</si>
  <si>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</si>
  <si>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</si>
  <si>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</si>
  <si>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</si>
  <si>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</si>
  <si>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</si>
  <si>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</si>
  <si>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</si>
  <si>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</si>
  <si>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</si>
  <si>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</si>
  <si>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</si>
  <si>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</si>
  <si>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</si>
  <si>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</si>
  <si>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</si>
  <si>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</si>
  <si>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</si>
  <si>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</si>
  <si>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</si>
  <si>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</si>
  <si>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</si>
  <si>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</si>
  <si>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</si>
  <si>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</si>
  <si>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</si>
  <si>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</si>
  <si>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</si>
  <si>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</si>
  <si>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</si>
  <si>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</si>
  <si>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</si>
  <si>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</si>
  <si>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</si>
  <si>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</si>
  <si>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</si>
  <si>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</si>
  <si>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</si>
  <si>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</si>
  <si>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</si>
  <si>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</si>
  <si>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</si>
  <si>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</si>
  <si>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</si>
  <si>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</si>
  <si>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</si>
  <si>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</si>
  <si>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</si>
  <si>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</si>
  <si>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</si>
  <si>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</si>
  <si>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</si>
  <si>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</si>
  <si>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</si>
  <si>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</si>
  <si>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</si>
  <si>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</si>
  <si>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</si>
  <si>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</si>
  <si>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</si>
  <si>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</si>
  <si>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</si>
  <si>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</si>
  <si>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</si>
  <si>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</si>
  <si>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</si>
  <si>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</si>
  <si>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</si>
  <si>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</si>
  <si>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</si>
  <si>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</si>
  <si>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</si>
  <si>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</si>
  <si>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</si>
  <si>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</si>
  <si>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</si>
  <si>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</si>
  <si>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</si>
  <si>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</si>
  <si>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</si>
  <si>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</si>
  <si>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</si>
  <si>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</si>
  <si>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</si>
  <si>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</si>
  <si>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</si>
  <si>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</si>
  <si>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</si>
  <si>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</si>
  <si>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</si>
  <si>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</si>
  <si>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</si>
  <si>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</si>
  <si>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</si>
  <si>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</si>
  <si>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</si>
  <si>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</si>
  <si>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</si>
  <si>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</si>
  <si>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</si>
  <si>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</si>
  <si>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</si>
  <si>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</si>
  <si>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</si>
  <si>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</si>
  <si>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</si>
  <si>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</si>
  <si>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</si>
  <si>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</si>
  <si>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</si>
  <si>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</si>
  <si>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</si>
  <si>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</si>
  <si>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</si>
  <si>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</si>
  <si>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</si>
  <si>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</si>
  <si>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</si>
  <si>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</si>
  <si>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</si>
  <si>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</si>
  <si>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</si>
  <si>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</si>
  <si>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</si>
  <si>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</si>
  <si>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</si>
  <si>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</si>
  <si>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</si>
  <si>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</si>
  <si>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</si>
  <si>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</si>
  <si>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</si>
  <si>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</si>
  <si>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</si>
  <si>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</si>
  <si>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</si>
  <si>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</si>
  <si>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</si>
  <si>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</si>
  <si>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</si>
  <si>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</si>
  <si>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</si>
  <si>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</si>
  <si>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</si>
  <si>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</si>
  <si>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</si>
  <si>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</si>
  <si>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</si>
  <si>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</si>
  <si>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</si>
  <si>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</si>
  <si>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</si>
  <si>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</si>
  <si>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</si>
  <si>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</si>
  <si>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</si>
  <si>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</si>
  <si>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</si>
  <si>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</si>
  <si>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</si>
  <si>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</si>
  <si>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</si>
  <si>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</si>
  <si>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</si>
  <si>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</si>
  <si>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</si>
  <si>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</si>
  <si>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</si>
  <si>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</si>
  <si>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</si>
  <si>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</si>
  <si>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</si>
  <si>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</si>
  <si>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</si>
  <si>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</si>
  <si>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</si>
  <si>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</si>
  <si>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</si>
  <si>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</si>
  <si>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</si>
  <si>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</si>
  <si>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</si>
  <si>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</si>
  <si>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</si>
  <si>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</si>
  <si>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</si>
  <si>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</si>
  <si>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</si>
  <si>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</si>
  <si>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</si>
  <si>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</si>
  <si>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</si>
  <si>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</si>
  <si>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</si>
  <si>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</si>
  <si>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</si>
  <si>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</si>
  <si>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</si>
  <si>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</si>
  <si>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</si>
  <si>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</si>
  <si>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</si>
  <si>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</si>
  <si>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</si>
  <si>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</si>
  <si>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</si>
  <si>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</si>
  <si>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</si>
  <si>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</si>
  <si>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</si>
  <si>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</si>
  <si>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</si>
  <si>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</si>
  <si>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</si>
  <si>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</si>
  <si>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</si>
  <si>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</si>
  <si>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</si>
  <si>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</si>
  <si>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</si>
  <si>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</si>
  <si>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</si>
  <si>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</si>
  <si>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</si>
  <si>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</si>
  <si>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</si>
  <si>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</si>
  <si>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</si>
  <si>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</si>
  <si>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</si>
  <si>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</si>
  <si>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</si>
  <si>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</si>
  <si>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</si>
  <si>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</si>
  <si>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</si>
  <si>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</si>
  <si>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</si>
  <si>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</si>
  <si>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</si>
  <si>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</si>
  <si>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</si>
  <si>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</si>
  <si>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</si>
  <si>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</si>
  <si>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</si>
  <si>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</si>
  <si>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</si>
  <si>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</si>
  <si>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</si>
  <si>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</si>
  <si>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</si>
  <si>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</si>
  <si>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</si>
  <si>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</si>
  <si>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</si>
  <si>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</si>
  <si>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</si>
  <si>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</si>
  <si>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</si>
  <si>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</si>
  <si>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</si>
  <si>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</si>
  <si>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</si>
  <si>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</si>
  <si>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</si>
  <si>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</si>
  <si>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</si>
  <si>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</si>
  <si>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</si>
  <si>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</si>
  <si>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</si>
  <si>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</si>
  <si>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</si>
  <si>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</si>
  <si>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</si>
  <si>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</si>
  <si>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</si>
  <si>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</si>
  <si>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</si>
  <si>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</si>
  <si>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</si>
  <si>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</si>
  <si>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</si>
  <si>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</si>
  <si>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</si>
  <si>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</si>
  <si>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</si>
  <si>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</si>
  <si>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</si>
  <si>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</si>
  <si>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</si>
  <si>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</si>
  <si>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</si>
  <si>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</si>
  <si>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</si>
  <si>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</si>
  <si>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</si>
  <si>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</si>
  <si>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</si>
  <si>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</si>
  <si>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</si>
  <si>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</si>
  <si>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</si>
  <si>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</si>
  <si>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</si>
  <si>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</si>
  <si>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</si>
  <si>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</si>
  <si>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</si>
  <si>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</si>
  <si>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</si>
  <si>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</si>
  <si>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</si>
  <si>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</si>
  <si>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</si>
  <si>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</si>
  <si>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</si>
  <si>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</si>
  <si>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</si>
  <si>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</si>
  <si>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</si>
  <si>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</si>
  <si>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</si>
  <si>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</si>
  <si>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</si>
  <si>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</si>
  <si>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</si>
  <si>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</si>
  <si>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</si>
  <si>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</si>
  <si>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</si>
  <si>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</si>
  <si>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</si>
  <si>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</si>
  <si>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</si>
  <si>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</si>
  <si>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</si>
  <si>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</si>
  <si>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</si>
  <si>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</si>
  <si>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</si>
  <si>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</si>
  <si>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</si>
  <si>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</si>
  <si>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</si>
  <si>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</si>
  <si>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</si>
  <si>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</si>
  <si>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</si>
  <si>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</si>
  <si>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</si>
  <si>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</si>
  <si>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</si>
  <si>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</si>
  <si>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</si>
  <si>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</si>
  <si>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</si>
  <si>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</si>
  <si>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</si>
  <si>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</si>
  <si>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</si>
  <si>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</si>
  <si>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</si>
  <si>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</si>
  <si>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</si>
  <si>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</si>
  <si>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</si>
  <si>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</si>
  <si>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</si>
  <si>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</si>
  <si>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</si>
  <si>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</si>
  <si>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</si>
  <si>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</si>
  <si>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</si>
  <si>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</si>
  <si>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</si>
  <si>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</si>
  <si>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</si>
  <si>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</si>
  <si>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</si>
  <si>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</si>
  <si>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</si>
  <si>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</si>
  <si>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</si>
  <si>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</si>
  <si>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</si>
  <si>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</si>
  <si>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</si>
  <si>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</si>
  <si>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</si>
  <si>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</si>
  <si>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</si>
  <si>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</si>
  <si>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</si>
  <si>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</si>
  <si>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</si>
  <si>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</si>
  <si>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</si>
  <si>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</si>
  <si>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</si>
  <si>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</si>
  <si>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</si>
  <si>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</si>
  <si>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</si>
  <si>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</si>
  <si>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</si>
  <si>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</si>
  <si>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</si>
  <si>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</si>
  <si>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</si>
  <si>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</si>
  <si>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</si>
  <si>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</si>
  <si>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</si>
  <si>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</si>
  <si>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</si>
  <si>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</si>
  <si>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</si>
  <si>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</si>
  <si>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</si>
  <si>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</si>
  <si>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</si>
  <si>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</si>
  <si>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</si>
  <si>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</si>
  <si>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</si>
  <si>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</si>
  <si>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</si>
  <si>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</si>
  <si>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</si>
  <si>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</si>
  <si>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</si>
  <si>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</si>
  <si>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</si>
  <si>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</si>
  <si>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</si>
  <si>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</si>
  <si>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</si>
  <si>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</si>
  <si>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</si>
  <si>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</si>
  <si>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</si>
  <si>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</si>
  <si>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</si>
  <si>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</si>
  <si>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</si>
  <si>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</si>
  <si>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</si>
  <si>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</si>
  <si>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</si>
  <si>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</si>
  <si>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</si>
  <si>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</si>
  <si>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</si>
  <si>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</si>
  <si>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</si>
  <si>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</si>
  <si>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</si>
  <si>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</si>
  <si>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</si>
  <si>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</si>
  <si>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</si>
  <si>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</si>
  <si>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</si>
  <si>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</si>
  <si>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</si>
  <si>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</si>
  <si>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</si>
  <si>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</si>
  <si>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</si>
  <si>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</si>
  <si>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</si>
  <si>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</si>
  <si>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</si>
  <si>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</si>
  <si>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</si>
  <si>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</si>
  <si>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</si>
  <si>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</si>
  <si>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</si>
  <si>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</si>
  <si>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</si>
  <si>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</si>
  <si>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</si>
  <si>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</si>
  <si>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</si>
  <si>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</si>
  <si>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</si>
  <si>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</si>
  <si>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</si>
  <si>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</si>
  <si>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</si>
  <si>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</si>
  <si>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</si>
  <si>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</si>
  <si>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</si>
  <si>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</si>
  <si>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</si>
  <si>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</si>
  <si>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</si>
  <si>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</si>
  <si>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</si>
  <si>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</si>
  <si>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</si>
  <si>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</si>
  <si>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</si>
  <si>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</si>
  <si>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</si>
  <si>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</si>
  <si>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</si>
  <si>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</si>
  <si>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</si>
  <si>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</si>
  <si>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</si>
  <si>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</si>
  <si>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</si>
  <si>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</si>
  <si>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</si>
  <si>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</si>
  <si>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</si>
  <si>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</si>
  <si>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</si>
  <si>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</si>
  <si>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</si>
  <si>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</si>
  <si>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</si>
  <si>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</si>
  <si>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</si>
  <si>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</si>
  <si>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</si>
  <si>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</si>
  <si>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</si>
  <si>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</si>
  <si>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</si>
  <si>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</si>
  <si>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</si>
  <si>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</si>
  <si>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</si>
  <si>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</si>
  <si>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</si>
  <si>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</si>
  <si>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</si>
  <si>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</si>
  <si>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</si>
  <si>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</si>
  <si>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</si>
  <si>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</si>
  <si>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</si>
  <si>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</si>
  <si>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</si>
  <si>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</si>
  <si>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</si>
  <si>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</si>
  <si>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</si>
  <si>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</si>
  <si>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</si>
  <si>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</si>
  <si>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</si>
  <si>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</si>
  <si>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</si>
  <si>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</si>
  <si>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</si>
  <si>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</si>
  <si>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</si>
  <si>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</si>
  <si>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</si>
  <si>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</si>
  <si>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</si>
  <si>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</si>
  <si>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</si>
  <si>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</si>
  <si>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</si>
  <si>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</si>
  <si>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</si>
  <si>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</si>
  <si>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</si>
  <si>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</si>
  <si>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</si>
  <si>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</si>
  <si>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</si>
  <si>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</si>
  <si>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</si>
  <si>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</si>
  <si>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</si>
  <si>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</si>
  <si>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</si>
  <si>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</si>
  <si>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</si>
  <si>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</si>
  <si>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</si>
  <si>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</si>
  <si>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</si>
  <si>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</si>
  <si>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</si>
  <si>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</si>
  <si>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</si>
  <si>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</si>
  <si>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</si>
  <si>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</si>
  <si>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</si>
  <si>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</si>
  <si>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</si>
  <si>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</si>
  <si>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</si>
  <si>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</si>
  <si>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</si>
  <si>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</si>
  <si>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</si>
  <si>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</si>
  <si>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</si>
  <si>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</si>
  <si>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</si>
  <si>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</si>
  <si>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</si>
  <si>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</si>
  <si>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</si>
  <si>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</si>
  <si>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</si>
  <si>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</si>
  <si>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</si>
  <si>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</si>
  <si>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</si>
  <si>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</si>
  <si>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</si>
  <si>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</si>
  <si>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</si>
  <si>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</si>
  <si>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</si>
  <si>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</si>
  <si>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</si>
  <si>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</si>
  <si>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</si>
  <si>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</si>
  <si>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</si>
  <si>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</si>
  <si>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</si>
  <si>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</si>
  <si>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</si>
  <si>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</si>
  <si>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</si>
  <si>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</si>
  <si>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</si>
  <si>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</si>
  <si>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</si>
  <si>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</si>
  <si>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</si>
  <si>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</si>
  <si>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</si>
  <si>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</si>
  <si>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</si>
  <si>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</si>
  <si>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</si>
  <si>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</si>
  <si>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</si>
  <si>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</si>
  <si>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</si>
  <si>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</si>
  <si>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</si>
  <si>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</si>
  <si>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</si>
  <si>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</si>
  <si>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</si>
  <si>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</si>
  <si>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</si>
  <si>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</si>
  <si>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</si>
  <si>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</si>
  <si>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</si>
  <si>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</si>
  <si>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</si>
  <si>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</si>
  <si>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</si>
  <si>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</si>
  <si>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</si>
  <si>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</si>
  <si>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</si>
  <si>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</si>
  <si>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</si>
  <si>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</si>
  <si>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</si>
  <si>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</si>
  <si>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</si>
  <si>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</si>
  <si>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</si>
  <si>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</si>
  <si>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</si>
  <si>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</si>
  <si>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</si>
  <si>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</si>
  <si>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</si>
  <si>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</si>
  <si>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</si>
  <si>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</si>
  <si>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</si>
  <si>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</si>
  <si>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</si>
  <si>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</si>
  <si>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</si>
  <si>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</si>
  <si>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</si>
  <si>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</si>
  <si>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</si>
  <si>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</si>
  <si>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</si>
  <si>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</si>
  <si>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</si>
  <si>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</si>
  <si>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</si>
  <si>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</si>
  <si>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</si>
  <si>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</si>
  <si>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</si>
  <si>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</si>
  <si>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</si>
  <si>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</si>
  <si>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</si>
  <si>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</si>
  <si>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</si>
  <si>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</si>
  <si>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</si>
  <si>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</si>
  <si>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</si>
  <si>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</si>
  <si>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</si>
  <si>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</si>
  <si>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</si>
  <si>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</si>
  <si>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</si>
  <si>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</si>
  <si>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</si>
  <si>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</si>
  <si>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</si>
  <si>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</si>
  <si>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</si>
  <si>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</si>
  <si>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</si>
  <si>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</si>
  <si>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</si>
  <si>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</si>
  <si>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</si>
  <si>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</si>
  <si>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</si>
  <si>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</si>
  <si>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</si>
  <si>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</si>
  <si>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</si>
  <si>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</si>
  <si>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</si>
  <si>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</si>
  <si>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</si>
  <si>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</si>
  <si>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</si>
  <si>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</si>
  <si>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</si>
  <si>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</si>
  <si>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</si>
  <si>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</si>
  <si>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</si>
  <si>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</si>
  <si>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</si>
  <si>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</si>
  <si>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</si>
  <si>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</si>
  <si>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</si>
  <si>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</si>
  <si>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</si>
  <si>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</si>
  <si>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</si>
  <si>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</si>
  <si>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</si>
  <si>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</si>
  <si>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</si>
  <si>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</si>
  <si>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</si>
  <si>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</si>
  <si>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</si>
  <si>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</si>
  <si>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</si>
  <si>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</si>
  <si>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</si>
  <si>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</si>
  <si>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</si>
  <si>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</si>
  <si>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</si>
  <si>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</si>
  <si>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</si>
  <si>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</si>
  <si>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</si>
  <si>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</si>
  <si>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</si>
  <si>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</si>
  <si>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</si>
  <si>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</si>
  <si>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</si>
  <si>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</si>
  <si>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</si>
  <si>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</si>
  <si>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</si>
  <si>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</si>
  <si>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</si>
  <si>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</si>
  <si>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</si>
  <si>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</si>
  <si>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</si>
  <si>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</si>
  <si>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</si>
  <si>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</si>
  <si>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</si>
  <si>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</si>
  <si>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</si>
  <si>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</si>
  <si>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</si>
  <si>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</si>
  <si>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</si>
  <si>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</si>
  <si>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</si>
  <si>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</si>
  <si>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</si>
  <si>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</si>
  <si>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</si>
  <si>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</si>
  <si>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</si>
  <si>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</si>
  <si>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</si>
  <si>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</si>
  <si>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</si>
  <si>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</si>
  <si>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</si>
  <si>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</si>
  <si>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</si>
  <si>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</si>
  <si>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</si>
  <si>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</si>
  <si>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</si>
  <si>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</si>
  <si>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</si>
  <si>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</si>
  <si>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</si>
  <si>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</si>
  <si>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</si>
  <si>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</si>
  <si>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</si>
  <si>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</si>
  <si>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</si>
  <si>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</si>
  <si>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</si>
  <si>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</si>
  <si>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</si>
  <si>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</si>
  <si>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</si>
  <si>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</si>
  <si>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</si>
  <si>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</si>
  <si>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</si>
  <si>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</si>
  <si>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</si>
  <si>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</si>
  <si>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</si>
  <si>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</si>
  <si>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</si>
  <si>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</si>
  <si>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</si>
  <si>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</si>
  <si>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</si>
  <si>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</si>
  <si>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</si>
  <si>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</si>
  <si>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</si>
  <si>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</si>
  <si>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</si>
  <si>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</si>
  <si>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</si>
  <si>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</si>
  <si>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</si>
  <si>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</si>
  <si>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</si>
  <si>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</si>
  <si>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</si>
  <si>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</si>
  <si>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</si>
  <si>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</si>
  <si>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</si>
  <si>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</si>
  <si>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</si>
  <si>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</si>
  <si>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</si>
  <si>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</si>
  <si>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</si>
  <si>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</si>
  <si>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</si>
  <si>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</si>
  <si>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</si>
  <si>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</si>
  <si>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</si>
  <si>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</si>
  <si>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</si>
  <si>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</si>
  <si>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</si>
  <si>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</si>
  <si>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</si>
  <si>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</si>
  <si>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</si>
  <si>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</si>
  <si>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</si>
  <si>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</si>
  <si>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</si>
  <si>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</si>
  <si>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</si>
  <si>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</si>
  <si>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</si>
  <si>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</si>
  <si>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</si>
  <si>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</si>
  <si>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</si>
  <si>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</si>
  <si>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</si>
  <si>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</si>
  <si>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</si>
  <si>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</si>
  <si>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</si>
  <si>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</si>
  <si>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</si>
  <si>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</si>
  <si>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</si>
  <si>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</si>
  <si>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</si>
  <si>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</si>
  <si>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</si>
  <si>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</si>
  <si>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</si>
  <si>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</si>
  <si>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</si>
  <si>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</si>
  <si>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</si>
  <si>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</si>
  <si>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</si>
  <si>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</si>
  <si>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</si>
  <si>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</si>
  <si>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</si>
  <si>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</si>
  <si>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</si>
  <si>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</si>
  <si>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</si>
  <si>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</si>
  <si>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</si>
  <si>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</si>
  <si>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</si>
  <si>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</si>
  <si>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</si>
  <si>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</si>
  <si>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</si>
  <si>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</si>
  <si>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</si>
  <si>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</si>
  <si>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</si>
  <si>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</si>
  <si>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</si>
  <si>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</si>
  <si>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</si>
  <si>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</si>
  <si>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</si>
  <si>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</si>
  <si>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</si>
  <si>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</si>
  <si>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</si>
  <si>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</si>
  <si>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</si>
  <si>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</si>
  <si>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</si>
  <si>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</si>
  <si>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</si>
  <si>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</si>
  <si>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</si>
  <si>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</si>
  <si>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</si>
  <si>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</si>
  <si>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</si>
  <si>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</si>
  <si>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</si>
  <si>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</si>
  <si>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</si>
  <si>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</si>
  <si>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</si>
  <si>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</si>
  <si>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</si>
  <si>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</si>
  <si>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</si>
  <si>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</si>
  <si>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</si>
  <si>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</si>
  <si>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</si>
  <si>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</si>
  <si>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</si>
  <si>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</si>
  <si>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</si>
  <si>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</si>
  <si>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</si>
  <si>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</si>
  <si>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</si>
  <si>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</si>
  <si>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</si>
  <si>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</si>
  <si>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</si>
  <si>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</si>
  <si>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</si>
  <si>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</si>
  <si>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</si>
  <si>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</si>
  <si>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</si>
  <si>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</si>
  <si>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</si>
  <si>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</si>
  <si>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</si>
  <si>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</si>
  <si>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</si>
  <si>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</si>
  <si>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</si>
  <si>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</si>
  <si>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</si>
  <si>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</si>
  <si>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</si>
  <si>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</si>
  <si>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</si>
  <si>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</si>
  <si>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</si>
  <si>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</si>
  <si>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</si>
  <si>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</si>
  <si>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</si>
  <si>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</si>
  <si>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</si>
  <si>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</si>
  <si>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</si>
  <si>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</si>
  <si>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</si>
  <si>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</si>
  <si>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</si>
  <si>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</si>
  <si>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</si>
  <si>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</si>
  <si>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</si>
  <si>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</si>
  <si>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</si>
  <si>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</si>
  <si>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</si>
  <si>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</si>
  <si>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</si>
  <si>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</si>
  <si>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</si>
  <si>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</si>
  <si>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</si>
  <si>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</si>
  <si>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</si>
  <si>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</si>
  <si>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</si>
  <si>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</si>
  <si>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</si>
  <si>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</si>
  <si>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</si>
  <si>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</si>
  <si>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</si>
  <si>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</si>
  <si>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</si>
  <si>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</si>
  <si>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</si>
  <si>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</si>
  <si>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</si>
  <si>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</si>
  <si>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</si>
  <si>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</si>
  <si>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</si>
  <si>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</si>
  <si>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</si>
  <si>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</si>
  <si>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</si>
  <si>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</si>
  <si>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</si>
  <si>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</si>
  <si>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</si>
  <si>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</si>
  <si>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</si>
  <si>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</si>
  <si>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</si>
  <si>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</si>
  <si>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</si>
  <si>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</si>
  <si>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</si>
  <si>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</si>
  <si>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</si>
  <si>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</si>
  <si>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</si>
  <si>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</si>
  <si>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</si>
  <si>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</si>
  <si>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</si>
  <si>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</si>
  <si>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</si>
  <si>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</si>
  <si>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</si>
  <si>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</si>
  <si>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</si>
  <si>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</si>
  <si>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</si>
  <si>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</si>
  <si>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</si>
  <si>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</si>
  <si>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</si>
  <si>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</si>
  <si>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</si>
  <si>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</si>
  <si>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</si>
  <si>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</si>
  <si>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</si>
  <si>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</si>
  <si>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</si>
  <si>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</si>
  <si>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</si>
  <si>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</si>
  <si>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</si>
  <si>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</si>
  <si>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</si>
  <si>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</si>
  <si>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</si>
  <si>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</si>
  <si>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</si>
  <si>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</si>
  <si>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</si>
  <si>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</si>
  <si>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</si>
  <si>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</si>
  <si>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</si>
  <si>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</si>
  <si>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</si>
  <si>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</si>
  <si>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</si>
  <si>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</si>
  <si>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</si>
  <si>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</si>
  <si>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</si>
  <si>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</si>
  <si>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</si>
  <si>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</si>
  <si>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</si>
  <si>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</si>
  <si>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</si>
  <si>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</si>
  <si>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</si>
  <si>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</si>
  <si>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</si>
  <si>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</si>
  <si>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</si>
  <si>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</si>
  <si>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</si>
  <si>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</si>
  <si>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</si>
  <si>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</si>
  <si>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</si>
  <si>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</si>
  <si>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</si>
  <si>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</si>
  <si>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</si>
  <si>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</si>
  <si>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</si>
  <si>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</si>
  <si>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</si>
  <si>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</si>
  <si>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</si>
  <si>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</si>
  <si>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</si>
  <si>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</si>
  <si>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</si>
  <si>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</si>
  <si>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</si>
  <si>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</si>
  <si>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</si>
  <si>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</si>
  <si>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</si>
  <si>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</si>
  <si>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</si>
  <si>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</si>
  <si>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</si>
  <si>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</si>
  <si>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</si>
  <si>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</si>
  <si>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</si>
  <si>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</si>
  <si>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</si>
  <si>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</si>
  <si>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</si>
  <si>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</si>
  <si>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</si>
  <si>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</si>
  <si>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</si>
  <si>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</si>
  <si>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</si>
  <si>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</si>
  <si>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</si>
  <si>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</si>
  <si>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</si>
  <si>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</si>
  <si>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</si>
  <si>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</si>
  <si>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</si>
  <si>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</si>
  <si>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</si>
  <si>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</si>
  <si>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</si>
  <si>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</si>
  <si>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</si>
  <si>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</si>
  <si>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</si>
  <si>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</si>
  <si>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</si>
  <si>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</si>
  <si>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</si>
  <si>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</si>
  <si>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</si>
  <si>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</si>
  <si>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</si>
  <si>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</si>
  <si>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</si>
  <si>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</si>
  <si>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</si>
  <si>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</si>
  <si>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</si>
  <si>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</si>
  <si>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</si>
  <si>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</si>
  <si>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</si>
  <si>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</si>
  <si>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</si>
  <si>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</si>
  <si>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</si>
  <si>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</si>
  <si>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</si>
  <si>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</si>
  <si>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</si>
  <si>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</si>
  <si>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</si>
  <si>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</si>
  <si>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</si>
  <si>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</si>
  <si>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</si>
  <si>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</si>
  <si>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</si>
  <si>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</si>
  <si>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</si>
  <si>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</si>
  <si>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</si>
  <si>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</si>
  <si>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</si>
  <si>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</si>
  <si>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</si>
  <si>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</si>
  <si>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</si>
  <si>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</si>
  <si>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</si>
  <si>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</si>
  <si>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</si>
  <si>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</si>
  <si>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</si>
  <si>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</si>
  <si>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</si>
  <si>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</si>
  <si>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</si>
  <si>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</si>
  <si>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</si>
  <si>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</si>
  <si>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</si>
  <si>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</si>
  <si>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</si>
  <si>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</si>
  <si>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</si>
  <si>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</si>
  <si>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</si>
  <si>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</si>
  <si>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</si>
  <si>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</si>
  <si>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</si>
  <si>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</si>
  <si>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</si>
  <si>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</si>
  <si>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</si>
  <si>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</si>
  <si>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</si>
  <si>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</si>
  <si>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</si>
  <si>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</si>
  <si>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</si>
  <si>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</si>
  <si>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</si>
  <si>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</si>
  <si>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</si>
  <si>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</si>
  <si>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</si>
  <si>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</si>
  <si>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</si>
  <si>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</si>
  <si>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</si>
  <si>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</si>
  <si>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</si>
  <si>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</si>
  <si>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</si>
  <si>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</si>
  <si>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</si>
  <si>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</si>
  <si>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</si>
  <si>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</si>
  <si>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</si>
  <si>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</si>
  <si>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</si>
  <si>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</si>
  <si>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</si>
  <si>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</si>
  <si>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</si>
  <si>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</si>
  <si>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</si>
  <si>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</si>
  <si>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</si>
  <si>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</si>
  <si>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</si>
  <si>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</si>
  <si>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</si>
  <si>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</si>
  <si>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</si>
  <si>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</si>
  <si>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</si>
  <si>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</si>
  <si>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</si>
  <si>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</si>
  <si>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</si>
  <si>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</si>
  <si>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</si>
  <si>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</si>
  <si>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</si>
  <si>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</si>
  <si>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</si>
  <si>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</si>
  <si>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</si>
  <si>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</si>
  <si>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</si>
  <si>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</si>
  <si>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</si>
  <si>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</si>
  <si>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</si>
  <si>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</si>
  <si>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</si>
  <si>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</si>
  <si>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</si>
  <si>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</si>
  <si>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</si>
  <si>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</si>
  <si>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</si>
  <si>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</si>
  <si>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</si>
  <si>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</si>
  <si>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</si>
  <si>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</si>
  <si>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</si>
  <si>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</si>
  <si>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</si>
  <si>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</si>
  <si>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</si>
  <si>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</si>
  <si>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</si>
  <si>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</si>
  <si>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</si>
  <si>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</si>
  <si>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</si>
  <si>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</si>
  <si>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</si>
  <si>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</si>
  <si>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</si>
  <si>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</si>
  <si>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</si>
  <si>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</si>
  <si>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</si>
  <si>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</si>
  <si>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</si>
  <si>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</si>
  <si>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</si>
  <si>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</si>
  <si>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</si>
  <si>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</si>
  <si>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</si>
  <si>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</si>
  <si>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</si>
  <si>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</si>
  <si>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</si>
  <si>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</si>
  <si>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</si>
  <si>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</si>
  <si>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</si>
  <si>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</si>
  <si>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</si>
  <si>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</si>
  <si>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</si>
  <si>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</si>
  <si>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</si>
  <si>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</si>
  <si>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</si>
  <si>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</si>
  <si>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</si>
  <si>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</si>
  <si>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</si>
  <si>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</si>
  <si>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</si>
  <si>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</si>
  <si>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</si>
  <si>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</si>
  <si>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</si>
  <si>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</si>
  <si>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</si>
  <si>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</si>
  <si>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</si>
  <si>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</si>
  <si>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</si>
  <si>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</si>
  <si>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</si>
  <si>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</si>
  <si>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</si>
  <si>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</si>
  <si>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</si>
  <si>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</si>
  <si>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</si>
  <si>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</si>
  <si>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</si>
  <si>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</si>
  <si>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</si>
  <si>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</si>
  <si>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</si>
  <si>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</si>
  <si>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</si>
  <si>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</si>
  <si>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</si>
  <si>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</si>
  <si>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</si>
  <si>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</si>
  <si>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</si>
  <si>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</si>
  <si>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</si>
  <si>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</si>
  <si>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</si>
  <si>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</si>
  <si>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</si>
  <si>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</si>
  <si>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</si>
  <si>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</si>
  <si>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</si>
  <si>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</si>
  <si>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</si>
  <si>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</si>
  <si>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</si>
  <si>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</si>
  <si>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</si>
  <si>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</si>
  <si>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</si>
  <si>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</si>
  <si>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</si>
  <si>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</si>
  <si>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</si>
  <si>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</si>
  <si>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</si>
  <si>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</si>
  <si>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</si>
  <si>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</si>
  <si>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</si>
  <si>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</si>
  <si>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</si>
  <si>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</si>
  <si>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</si>
  <si>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</si>
  <si>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</si>
  <si>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</si>
  <si>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</si>
  <si>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</si>
  <si>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</si>
  <si>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</si>
  <si>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</si>
  <si>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</si>
  <si>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</si>
  <si>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</si>
  <si>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</si>
  <si>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</si>
  <si>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</si>
  <si>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</si>
  <si>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</si>
  <si>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</si>
  <si>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</si>
  <si>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</si>
  <si>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</si>
  <si>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</si>
  <si>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</si>
  <si>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</si>
  <si>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</si>
  <si>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</si>
  <si>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</si>
  <si>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</si>
  <si>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</si>
  <si>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</si>
  <si>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</si>
  <si>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</si>
  <si>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</si>
  <si>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</si>
  <si>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</si>
  <si>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</si>
  <si>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</si>
  <si>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</si>
  <si>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</si>
  <si>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</si>
  <si>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</si>
  <si>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</si>
  <si>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</si>
  <si>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</si>
  <si>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</si>
  <si>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</si>
  <si>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</si>
  <si>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</si>
  <si>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</si>
  <si>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</si>
  <si>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</si>
  <si>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</si>
  <si>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</si>
  <si>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</si>
  <si>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</si>
  <si>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</si>
  <si>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</si>
  <si>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</si>
  <si>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</si>
  <si>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</si>
  <si>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</si>
  <si>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</si>
  <si>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</si>
  <si>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</si>
  <si>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</si>
  <si>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</si>
  <si>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</si>
  <si>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</si>
  <si>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</si>
  <si>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</si>
  <si>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</si>
  <si>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</si>
  <si>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</si>
  <si>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</si>
  <si>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</si>
  <si>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</si>
  <si>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</si>
  <si>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</si>
  <si>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</si>
  <si>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</si>
  <si>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</si>
  <si>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</si>
  <si>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</si>
  <si>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</si>
  <si>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</si>
  <si>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</si>
  <si>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</si>
  <si>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</si>
  <si>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</si>
  <si>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</si>
  <si>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</si>
  <si>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</si>
  <si>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</si>
  <si>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</si>
  <si>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</si>
  <si>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</si>
  <si>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</si>
  <si>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</si>
  <si>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</si>
  <si>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</si>
  <si>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</si>
  <si>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</si>
  <si>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</si>
  <si>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</si>
  <si>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</si>
  <si>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</si>
  <si>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</si>
  <si>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</si>
  <si>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</si>
  <si>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</si>
  <si>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</si>
  <si>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</si>
  <si>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</si>
  <si>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</si>
  <si>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</si>
  <si>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</si>
  <si>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</si>
  <si>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</si>
  <si>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</si>
  <si>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</si>
  <si>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</si>
  <si>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</si>
  <si>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</si>
  <si>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</si>
  <si>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</si>
  <si>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</si>
  <si>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</si>
  <si>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</si>
  <si>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</si>
  <si>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</si>
  <si>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</si>
  <si>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</si>
  <si>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</si>
  <si>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</si>
  <si>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</si>
  <si>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</si>
  <si>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</si>
  <si>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</si>
  <si>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</si>
  <si>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</si>
  <si>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</si>
  <si>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</si>
  <si>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</si>
  <si>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</si>
  <si>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</si>
  <si>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</si>
  <si>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</si>
  <si>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</si>
  <si>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</si>
  <si>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</si>
  <si>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</si>
  <si>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</si>
  <si>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</si>
  <si>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</si>
  <si>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</si>
  <si>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</si>
  <si>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</si>
  <si>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</si>
  <si>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</si>
  <si>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</si>
  <si>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</si>
  <si>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</si>
  <si>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</si>
  <si>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</si>
  <si>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</si>
  <si>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</si>
  <si>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</si>
  <si>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</si>
  <si>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</si>
  <si>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</si>
  <si>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</si>
  <si>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</si>
  <si>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</si>
  <si>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</si>
  <si>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</si>
  <si>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</si>
  <si>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</si>
  <si>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</si>
  <si>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</si>
  <si>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</si>
  <si>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</si>
  <si>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</si>
  <si>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</si>
  <si>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</si>
  <si>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</si>
  <si>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</si>
  <si>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</si>
  <si>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</si>
  <si>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</si>
  <si>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</si>
  <si>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</si>
  <si>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</si>
  <si>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</si>
  <si>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</si>
  <si>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</si>
  <si>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</si>
  <si>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</si>
  <si>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</si>
  <si>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</si>
  <si>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</si>
  <si>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</si>
  <si>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</si>
  <si>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</si>
  <si>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</si>
  <si>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</si>
  <si>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</si>
  <si>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</si>
  <si>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</si>
  <si>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</si>
  <si>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</si>
  <si>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</si>
  <si>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</si>
  <si>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</si>
  <si>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</si>
  <si>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</si>
  <si>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</si>
  <si>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</si>
  <si>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</si>
  <si>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</si>
  <si>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</si>
  <si>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</si>
  <si>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</si>
  <si>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</si>
  <si>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</si>
  <si>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</si>
  <si>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</si>
  <si>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</si>
  <si>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</si>
  <si>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</si>
  <si>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</si>
  <si>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</si>
  <si>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</si>
  <si>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</si>
  <si>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</si>
  <si>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</si>
  <si>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</si>
  <si>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</si>
  <si>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</si>
  <si>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</si>
  <si>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</si>
  <si>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</si>
  <si>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</si>
  <si>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</si>
  <si>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</si>
  <si>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</si>
  <si>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</si>
  <si>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</si>
  <si>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</si>
  <si>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</si>
  <si>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</si>
  <si>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</si>
  <si>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</si>
  <si>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</si>
  <si>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</si>
  <si>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</si>
  <si>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</si>
  <si>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</si>
  <si>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</si>
  <si>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</si>
  <si>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</si>
  <si>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</si>
  <si>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</si>
  <si>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</si>
  <si>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</si>
  <si>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</si>
  <si>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</si>
  <si>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</si>
  <si>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</si>
  <si>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</si>
  <si>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</si>
  <si>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</si>
  <si>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</si>
  <si>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</si>
  <si>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</si>
  <si>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</si>
  <si>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</si>
  <si>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</si>
  <si>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</si>
  <si>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</si>
  <si>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</si>
  <si>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</si>
  <si>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</si>
  <si>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</si>
  <si>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</si>
  <si>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</si>
  <si>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</si>
  <si>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</si>
  <si>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</si>
  <si>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</si>
  <si>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</si>
  <si>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</si>
  <si>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</si>
  <si>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</si>
  <si>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</si>
  <si>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</si>
  <si>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</si>
  <si>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</si>
  <si>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</si>
  <si>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</si>
  <si>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</si>
  <si>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</si>
  <si>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</si>
  <si>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</si>
  <si>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</si>
  <si>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</si>
  <si>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</si>
  <si>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</si>
  <si>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</si>
  <si>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</si>
  <si>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</si>
  <si>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</si>
  <si>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</si>
  <si>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</si>
  <si>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</si>
  <si>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</si>
  <si>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</si>
  <si>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</si>
  <si>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</si>
  <si>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</si>
  <si>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</si>
  <si>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</si>
  <si>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</si>
  <si>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</si>
  <si>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</si>
  <si>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</si>
  <si>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</si>
  <si>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</si>
  <si>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</si>
  <si>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</si>
  <si>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</si>
  <si>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</si>
  <si>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</si>
  <si>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</si>
  <si>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</si>
  <si>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</si>
  <si>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</si>
  <si>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</si>
  <si>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</si>
  <si>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</si>
  <si>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</si>
  <si>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</si>
  <si>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</si>
  <si>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</si>
  <si>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</si>
  <si>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</si>
  <si>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</si>
  <si>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</si>
  <si>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</si>
  <si>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</si>
  <si>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</si>
  <si>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</si>
  <si>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</si>
  <si>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</si>
  <si>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</si>
  <si>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</si>
  <si>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</si>
  <si>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</si>
  <si>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</si>
  <si>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</si>
  <si>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</si>
  <si>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</si>
  <si>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</si>
  <si>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</si>
  <si>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</si>
  <si>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</si>
  <si>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</si>
  <si>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</si>
  <si>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</si>
  <si>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</si>
  <si>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</si>
  <si>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</si>
  <si>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</si>
  <si>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</si>
  <si>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</si>
  <si>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</si>
  <si>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</si>
  <si>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</si>
  <si>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</si>
  <si>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</si>
  <si>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</si>
  <si>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</si>
  <si>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</si>
  <si>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</si>
  <si>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</si>
  <si>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</si>
  <si>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</si>
  <si>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</si>
  <si>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</si>
  <si>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</si>
  <si>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</si>
  <si>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</si>
  <si>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</si>
  <si>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</si>
  <si>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</si>
  <si>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</si>
  <si>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</si>
  <si>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</si>
  <si>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</si>
  <si>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</si>
  <si>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</si>
  <si>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</si>
  <si>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</si>
  <si>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</si>
  <si>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</si>
  <si>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</si>
  <si>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</si>
  <si>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</si>
  <si>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</si>
  <si>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</si>
  <si>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</si>
  <si>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</si>
  <si>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</si>
  <si>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</si>
  <si>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</si>
  <si>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</si>
  <si>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</si>
  <si>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</si>
  <si>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</si>
  <si>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</si>
  <si>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</si>
  <si>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</si>
  <si>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</si>
  <si>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</si>
  <si>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</si>
  <si>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</si>
  <si>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</si>
  <si>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</si>
  <si>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</si>
  <si>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</si>
  <si>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</si>
  <si>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</si>
  <si>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</si>
  <si>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</si>
  <si>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</si>
  <si>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</si>
  <si>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</si>
  <si>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</si>
  <si>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</si>
  <si>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</si>
  <si>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</si>
  <si>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</si>
  <si>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</si>
  <si>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</si>
  <si>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</si>
  <si>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</si>
  <si>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</si>
  <si>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</si>
  <si>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</si>
  <si>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</si>
  <si>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</si>
  <si>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</si>
  <si>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</si>
  <si>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</si>
  <si>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</si>
  <si>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</si>
  <si>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</si>
  <si>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</si>
  <si>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</si>
  <si>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</si>
  <si>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</si>
  <si>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</si>
  <si>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</si>
  <si>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</si>
  <si>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</si>
  <si>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</si>
  <si>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</si>
  <si>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</si>
  <si>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</si>
  <si>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</si>
  <si>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</si>
  <si>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</si>
  <si>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</si>
  <si>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</si>
  <si>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</si>
  <si>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</si>
  <si>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</si>
  <si>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</si>
  <si>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</si>
  <si>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</si>
  <si>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</si>
  <si>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</si>
  <si>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</si>
  <si>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</si>
  <si>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</si>
  <si>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</si>
  <si>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</si>
  <si>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</si>
  <si>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</si>
  <si>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</si>
  <si>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</si>
  <si>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</si>
  <si>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</si>
  <si>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</si>
  <si>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</si>
  <si>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</si>
  <si>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</si>
  <si>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</si>
  <si>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</si>
  <si>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</si>
  <si>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</si>
  <si>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</si>
  <si>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</si>
  <si>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</si>
  <si>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</si>
  <si>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</si>
  <si>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</si>
  <si>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</si>
  <si>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</si>
  <si>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</si>
  <si>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</si>
  <si>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</si>
  <si>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</si>
  <si>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</si>
  <si>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</si>
  <si>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</si>
  <si>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</si>
  <si>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</si>
  <si>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</si>
  <si>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</si>
  <si>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</si>
  <si>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</si>
  <si>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</si>
  <si>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</si>
  <si>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</si>
  <si>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</si>
  <si>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</si>
  <si>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</si>
  <si>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</si>
  <si>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</si>
  <si>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</si>
  <si>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</si>
  <si>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</si>
  <si>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</si>
  <si>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</si>
  <si>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</si>
  <si>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</si>
  <si>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</si>
  <si>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</si>
  <si>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</si>
  <si>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</si>
  <si>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</si>
  <si>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</si>
  <si>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</si>
  <si>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</si>
  <si>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</si>
  <si>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</si>
  <si>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</si>
  <si>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</si>
  <si>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</si>
  <si>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</si>
  <si>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</si>
  <si>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</si>
  <si>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</si>
  <si>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</si>
  <si>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</si>
  <si>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</si>
  <si>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</si>
  <si>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</si>
  <si>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</si>
  <si>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</si>
  <si>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</si>
  <si>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</si>
  <si>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</si>
  <si>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</si>
  <si>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</si>
  <si>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</si>
  <si>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</si>
  <si>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</si>
  <si>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</si>
  <si>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</si>
  <si>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</si>
  <si>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</si>
  <si>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</si>
  <si>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</si>
  <si>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</si>
  <si>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</si>
  <si>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</si>
  <si>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</si>
  <si>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</si>
  <si>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</si>
  <si>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</si>
  <si>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</si>
  <si>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</si>
  <si>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</si>
  <si>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</si>
  <si>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</si>
  <si>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</si>
  <si>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</si>
  <si>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</si>
  <si>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</si>
  <si>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</si>
  <si>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</si>
  <si>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</si>
  <si>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</si>
  <si>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</si>
  <si>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</si>
  <si>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</si>
  <si>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</si>
  <si>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</si>
  <si>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</si>
  <si>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</si>
  <si>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</si>
  <si>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</si>
  <si>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</si>
  <si>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</si>
  <si>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</si>
  <si>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</si>
  <si>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</si>
  <si>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</si>
  <si>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</si>
  <si>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</si>
  <si>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</si>
  <si>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</si>
  <si>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</si>
  <si>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</si>
  <si>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</si>
  <si>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</si>
  <si>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</si>
  <si>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</si>
  <si>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</si>
  <si>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</si>
  <si>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</si>
  <si>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</si>
  <si>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</si>
  <si>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</si>
  <si>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</si>
  <si>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</si>
  <si>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</si>
  <si>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</si>
  <si>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</si>
  <si>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</si>
  <si>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</si>
  <si>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</si>
  <si>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</si>
  <si>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</si>
  <si>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</si>
  <si>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</si>
  <si>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</si>
  <si>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</si>
  <si>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</si>
  <si>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</si>
  <si>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</si>
  <si>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</si>
  <si>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</si>
  <si>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</si>
  <si>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</si>
  <si>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</si>
  <si>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</si>
  <si>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</si>
  <si>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</si>
  <si>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</si>
  <si>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</si>
  <si>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</si>
  <si>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</si>
  <si>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</si>
  <si>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</si>
  <si>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</si>
  <si>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</si>
  <si>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</si>
  <si>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</si>
  <si>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</si>
  <si>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</si>
  <si>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</si>
  <si>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</si>
  <si>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</si>
  <si>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</si>
  <si>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</si>
  <si>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</si>
  <si>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</si>
  <si>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</si>
  <si>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</si>
  <si>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</si>
  <si>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</si>
  <si>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</si>
  <si>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</si>
  <si>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</si>
  <si>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</si>
  <si>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</si>
  <si>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</si>
  <si>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</si>
  <si>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</si>
  <si>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</si>
  <si>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</si>
  <si>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</si>
  <si>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</si>
  <si>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</si>
  <si>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</si>
  <si>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</si>
  <si>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</si>
  <si>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</si>
  <si>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</si>
  <si>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</si>
  <si>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</si>
  <si>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</si>
  <si>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</si>
  <si>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</si>
  <si>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</si>
  <si>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</si>
  <si>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</si>
  <si>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</si>
  <si>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</si>
  <si>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</si>
  <si>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</si>
  <si>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</si>
  <si>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</si>
  <si>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</si>
  <si>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</si>
  <si>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</si>
  <si>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</si>
  <si>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</si>
  <si>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</si>
  <si>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</si>
  <si>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</si>
  <si>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</si>
  <si>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</si>
  <si>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</si>
  <si>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</si>
  <si>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</si>
  <si>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</si>
  <si>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</si>
  <si>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</si>
  <si>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</si>
  <si>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</si>
  <si>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</si>
  <si>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</si>
  <si>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</si>
  <si>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</si>
  <si>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</si>
  <si>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</si>
  <si>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</si>
  <si>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</si>
  <si>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</si>
  <si>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</si>
  <si>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</si>
  <si>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</si>
  <si>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</si>
  <si>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</si>
  <si>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</si>
  <si>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</si>
  <si>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</si>
  <si>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</si>
  <si>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</si>
  <si>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</si>
  <si>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</si>
  <si>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</si>
  <si>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</si>
  <si>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</si>
  <si>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</si>
  <si>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</si>
  <si>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</si>
  <si>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</si>
  <si>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</si>
  <si>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</si>
  <si>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</si>
  <si>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</si>
  <si>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</si>
  <si>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</si>
  <si>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</si>
  <si>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</si>
  <si>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</si>
  <si>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</si>
  <si>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</si>
  <si>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</si>
  <si>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</si>
  <si>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</si>
  <si>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</si>
  <si>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</si>
  <si>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</si>
  <si>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</si>
  <si>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</si>
  <si>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</si>
  <si>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</si>
  <si>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</si>
  <si>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</si>
  <si>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</si>
  <si>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</si>
  <si>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</si>
  <si>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</si>
  <si>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</si>
  <si>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</si>
  <si>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</si>
  <si>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</si>
  <si>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</si>
  <si>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</si>
  <si>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</si>
  <si>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</si>
  <si>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</si>
  <si>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</si>
  <si>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</si>
  <si>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</si>
  <si>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</si>
  <si>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</si>
  <si>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</si>
  <si>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</si>
  <si>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</si>
  <si>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</si>
  <si>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</si>
  <si>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</si>
  <si>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</si>
  <si>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</si>
  <si>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</si>
  <si>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</si>
  <si>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</si>
  <si>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</si>
  <si>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</si>
  <si>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</si>
  <si>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</si>
  <si>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</si>
  <si>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</si>
  <si>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</si>
  <si>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</si>
  <si>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</si>
  <si>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</si>
  <si>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</si>
  <si>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</si>
  <si>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</si>
  <si>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</si>
  <si>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</si>
  <si>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</si>
  <si>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</si>
  <si>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</si>
  <si>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</si>
  <si>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</si>
  <si>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</si>
  <si>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</si>
  <si>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</si>
  <si>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</si>
  <si>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</si>
  <si>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</si>
  <si>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</si>
  <si>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</si>
  <si>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</si>
  <si>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</si>
  <si>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</si>
  <si>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</si>
  <si>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</si>
  <si>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</si>
  <si>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</si>
  <si>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</si>
  <si>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</si>
  <si>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</si>
  <si>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</si>
  <si>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</si>
  <si>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</si>
  <si>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</si>
  <si>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</si>
  <si>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</si>
  <si>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</si>
  <si>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</si>
  <si>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</si>
  <si>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</si>
  <si>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</si>
  <si>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</si>
  <si>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</si>
  <si>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</si>
  <si>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</si>
  <si>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</si>
  <si>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</si>
  <si>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</si>
  <si>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</si>
  <si>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</si>
  <si>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</si>
  <si>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</si>
  <si>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</si>
  <si>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</si>
  <si>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</si>
  <si>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</si>
  <si>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</si>
  <si>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</si>
  <si>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</si>
  <si>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</si>
  <si>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</si>
  <si>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</si>
  <si>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</si>
  <si>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</si>
  <si>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</si>
  <si>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</si>
  <si>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</si>
  <si>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</si>
  <si>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</si>
  <si>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</si>
  <si>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</si>
  <si>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</si>
  <si>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</si>
  <si>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</si>
  <si>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</si>
  <si>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</si>
  <si>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</si>
  <si>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</si>
  <si>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</si>
  <si>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</si>
  <si>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</si>
  <si>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</si>
  <si>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</si>
  <si>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</si>
  <si>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</si>
  <si>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</si>
  <si>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</si>
  <si>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</si>
  <si>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</si>
  <si>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</si>
  <si>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</si>
  <si>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</si>
  <si>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</si>
  <si>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</si>
  <si>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</si>
  <si>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</si>
  <si>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</si>
  <si>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</si>
  <si>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</si>
  <si>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</si>
  <si>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</si>
  <si>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</si>
  <si>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</si>
  <si>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</si>
  <si>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</si>
  <si>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</si>
  <si>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</si>
  <si>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</si>
  <si>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</si>
  <si>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</si>
  <si>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</si>
  <si>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</si>
  <si>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</si>
  <si>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</si>
  <si>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</si>
  <si>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</si>
  <si>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</si>
  <si>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</si>
  <si>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</si>
  <si>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</si>
  <si>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</si>
  <si>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</si>
  <si>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</si>
  <si>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</si>
  <si>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</si>
  <si>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</si>
  <si>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</si>
  <si>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</si>
  <si>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</si>
  <si>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</si>
  <si>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</si>
  <si>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</si>
  <si>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</si>
  <si>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</si>
  <si>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</si>
  <si>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</si>
  <si>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</si>
  <si>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</si>
  <si>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</si>
  <si>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</si>
  <si>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</si>
  <si>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</si>
  <si>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</si>
  <si>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</si>
  <si>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</si>
  <si>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</si>
  <si>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</si>
  <si>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</si>
  <si>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</si>
  <si>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</si>
  <si>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</si>
  <si>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</si>
  <si>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</si>
  <si>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</si>
  <si>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</si>
  <si>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</si>
  <si>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</si>
  <si>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</si>
  <si>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</si>
  <si>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</si>
  <si>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</si>
  <si>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</si>
  <si>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</si>
  <si>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</si>
  <si>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</si>
  <si>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</si>
  <si>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</si>
  <si>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</si>
  <si>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</si>
  <si>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</si>
  <si>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</si>
  <si>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</si>
  <si>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</si>
  <si>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</si>
  <si>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</si>
  <si>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</si>
  <si>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</si>
  <si>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</si>
  <si>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</si>
  <si>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</si>
  <si>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</si>
  <si>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</si>
  <si>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</si>
  <si>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</si>
  <si>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</si>
  <si>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</si>
  <si>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</si>
  <si>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</si>
  <si>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</si>
  <si>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</si>
  <si>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</si>
  <si>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</si>
  <si>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</si>
  <si>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</si>
  <si>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</si>
  <si>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</si>
  <si>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</si>
  <si>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</si>
  <si>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</si>
  <si>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</si>
  <si>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</si>
  <si>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</si>
  <si>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</si>
  <si>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</si>
  <si>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</si>
  <si>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</si>
  <si>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</si>
  <si>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</si>
  <si>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</si>
  <si>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</si>
  <si>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</si>
  <si>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</si>
  <si>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</si>
  <si>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</si>
  <si>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</si>
  <si>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</si>
  <si>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</si>
  <si>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</si>
  <si>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</si>
  <si>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</si>
  <si>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</si>
  <si>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</si>
  <si>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</si>
  <si>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</si>
  <si>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</si>
  <si>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</si>
  <si>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</si>
  <si>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</si>
  <si>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</si>
  <si>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</si>
  <si>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</si>
  <si>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</si>
  <si>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</si>
  <si>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</si>
  <si>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</si>
  <si>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</si>
  <si>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</si>
  <si>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</si>
  <si>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</si>
  <si>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</si>
  <si>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</si>
  <si>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</si>
  <si>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</si>
  <si>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</si>
  <si>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</si>
  <si>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</si>
  <si>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</si>
  <si>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</si>
  <si>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</si>
  <si>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</si>
  <si>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</si>
  <si>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</si>
  <si>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</si>
  <si>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</si>
  <si>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</si>
  <si>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</si>
  <si>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</si>
  <si>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</si>
  <si>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</si>
  <si>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</si>
  <si>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</si>
  <si>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</si>
  <si>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</si>
  <si>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</si>
  <si>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</si>
  <si>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</si>
  <si>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</si>
  <si>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</si>
  <si>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</si>
  <si>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</si>
  <si>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</si>
  <si>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</si>
  <si>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</si>
  <si>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</si>
  <si>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</si>
  <si>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</si>
  <si>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</si>
  <si>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</si>
  <si>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</si>
  <si>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</si>
  <si>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</si>
  <si>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</si>
  <si>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</si>
  <si>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</si>
  <si>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</si>
  <si>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</si>
  <si>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</si>
  <si>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</si>
  <si>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</si>
  <si>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</si>
  <si>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</si>
  <si>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</si>
  <si>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</si>
  <si>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</si>
  <si>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</si>
  <si>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</si>
  <si>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</si>
  <si>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</si>
  <si>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</si>
  <si>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</si>
  <si>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</si>
  <si>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</si>
  <si>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</si>
  <si>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</si>
  <si>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</si>
  <si>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</si>
  <si>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</si>
  <si>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</si>
  <si>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</si>
  <si>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</si>
  <si>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</si>
  <si>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</si>
  <si>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</si>
  <si>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</si>
  <si>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</si>
  <si>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</si>
  <si>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</si>
  <si>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</si>
  <si>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</si>
  <si>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</si>
  <si>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</si>
  <si>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</si>
  <si>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</si>
  <si>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</si>
  <si>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</si>
  <si>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</si>
  <si>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</si>
  <si>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</si>
  <si>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</si>
  <si>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</si>
  <si>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</si>
  <si>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</si>
  <si>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</si>
  <si>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</si>
  <si>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</si>
  <si>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</si>
  <si>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</si>
  <si>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</si>
  <si>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</si>
  <si>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</si>
  <si>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</si>
  <si>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</si>
  <si>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</si>
  <si>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</si>
  <si>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</si>
  <si>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</si>
  <si>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</si>
  <si>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</si>
  <si>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</si>
  <si>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</si>
  <si>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</si>
  <si>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</si>
  <si>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</si>
  <si>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</si>
  <si>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</si>
  <si>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</si>
  <si>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</si>
  <si>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</si>
  <si>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</si>
  <si>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</si>
  <si>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</si>
  <si>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</si>
  <si>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</si>
  <si>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</si>
  <si>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</si>
  <si>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</si>
  <si>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</si>
  <si>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</si>
  <si>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</si>
  <si>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</si>
  <si>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</si>
  <si>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</si>
  <si>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</si>
  <si>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</si>
  <si>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</si>
  <si>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</si>
  <si>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</si>
  <si>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</si>
  <si>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</si>
  <si>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</si>
  <si>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</si>
  <si>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</si>
  <si>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</si>
  <si>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</si>
  <si>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</si>
  <si>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</si>
  <si>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</si>
  <si>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</si>
  <si>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</si>
  <si>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</si>
  <si>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</si>
  <si>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</si>
  <si>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</si>
  <si>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</si>
  <si>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</si>
  <si>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</si>
  <si>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</si>
  <si>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</si>
  <si>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</si>
  <si>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</si>
  <si>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</si>
  <si>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</si>
  <si>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</si>
  <si>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</si>
  <si>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</si>
  <si>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</si>
  <si>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</si>
  <si>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</si>
  <si>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</si>
  <si>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</si>
  <si>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</si>
  <si>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</si>
  <si>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</si>
  <si>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</si>
  <si>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</si>
  <si>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</si>
  <si>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</si>
  <si>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</si>
  <si>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</si>
  <si>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</si>
  <si>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</si>
  <si>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</si>
  <si>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</si>
  <si>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</si>
  <si>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</si>
  <si>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</si>
  <si>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</si>
  <si>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</si>
  <si>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</si>
  <si>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</si>
  <si>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</si>
  <si>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</si>
  <si>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</si>
  <si>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</si>
  <si>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</si>
  <si>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</si>
  <si>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</si>
  <si>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</si>
  <si>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</si>
  <si>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</si>
  <si>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</si>
  <si>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</si>
  <si>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</si>
  <si>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</si>
  <si>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</si>
  <si>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</si>
  <si>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</si>
  <si>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</si>
  <si>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</si>
  <si>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</si>
  <si>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</si>
  <si>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</si>
  <si>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</si>
  <si>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</si>
  <si>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</si>
  <si>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</si>
  <si>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</si>
  <si>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</si>
  <si>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</si>
  <si>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</si>
  <si>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</si>
  <si>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</si>
  <si>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</si>
  <si>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</si>
  <si>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</si>
  <si>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</si>
  <si>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</si>
  <si>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</si>
  <si>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</si>
  <si>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</si>
  <si>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</si>
  <si>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</si>
  <si>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</si>
  <si>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</si>
  <si>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</si>
  <si>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</si>
  <si>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</si>
  <si>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</si>
  <si>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</si>
  <si>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</si>
  <si>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</si>
  <si>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</si>
  <si>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</si>
  <si>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</si>
  <si>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</si>
  <si>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</si>
  <si>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</si>
  <si>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</si>
  <si>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</si>
  <si>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</si>
  <si>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</si>
  <si>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</si>
  <si>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</si>
  <si>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</si>
  <si>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</si>
  <si>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</si>
  <si>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</si>
  <si>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</si>
  <si>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</si>
  <si>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</si>
  <si>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</si>
  <si>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</si>
  <si>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</si>
  <si>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</si>
  <si>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</si>
  <si>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</si>
  <si>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</si>
  <si>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</si>
  <si>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</si>
  <si>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</si>
  <si>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</si>
  <si>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</si>
  <si>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</si>
  <si>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</si>
  <si>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</si>
  <si>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</si>
  <si>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</si>
  <si>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</si>
  <si>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</si>
  <si>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</si>
  <si>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</si>
  <si>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</si>
  <si>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</si>
  <si>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</si>
  <si>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</si>
  <si>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</si>
  <si>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</si>
  <si>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</si>
  <si>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</si>
  <si>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</si>
  <si>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</si>
  <si>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</si>
  <si>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</si>
  <si>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</si>
  <si>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</si>
  <si>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</si>
  <si>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</si>
  <si>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</si>
  <si>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</si>
  <si>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</si>
  <si>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</si>
  <si>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</si>
  <si>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</si>
  <si>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</si>
  <si>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</si>
  <si>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</si>
  <si>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</si>
  <si>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</si>
  <si>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</si>
  <si>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</si>
  <si>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</si>
  <si>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</si>
  <si>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</si>
  <si>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</si>
  <si>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</si>
  <si>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</si>
  <si>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</si>
  <si>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</si>
  <si>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</si>
  <si>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</si>
  <si>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</si>
  <si>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</si>
  <si>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</si>
  <si>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</si>
  <si>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</si>
  <si>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</si>
  <si>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</si>
  <si>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</si>
  <si>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</si>
  <si>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</si>
  <si>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</si>
  <si>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</si>
  <si>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</si>
  <si>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</si>
  <si>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</si>
  <si>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</si>
  <si>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</si>
  <si>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</si>
  <si>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</si>
  <si>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</si>
  <si>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</si>
  <si>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</si>
  <si>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</si>
  <si>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</si>
  <si>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</si>
  <si>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</si>
  <si>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</si>
  <si>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</si>
  <si>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</si>
  <si>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</si>
  <si>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</si>
  <si>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</si>
  <si>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</si>
  <si>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</si>
  <si>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</si>
  <si>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</si>
  <si>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</si>
  <si>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</si>
  <si>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</si>
  <si>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</si>
  <si>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</si>
  <si>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</si>
  <si>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</si>
  <si>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</si>
  <si>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</si>
  <si>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</si>
  <si>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</si>
  <si>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</si>
  <si>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</si>
  <si>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</si>
  <si>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</si>
  <si>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</si>
  <si>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</si>
  <si>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</si>
  <si>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</si>
  <si>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</si>
  <si>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</si>
  <si>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</si>
  <si>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</si>
  <si>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</si>
  <si>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</si>
  <si>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</si>
  <si>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</si>
  <si>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</si>
  <si>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</si>
  <si>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</si>
  <si>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</si>
  <si>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</si>
  <si>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</si>
  <si>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</si>
  <si>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</si>
  <si>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</si>
  <si>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</si>
  <si>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</si>
  <si>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</si>
  <si>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</si>
  <si>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</si>
  <si>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</si>
  <si>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</si>
  <si>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</si>
  <si>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</si>
  <si>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</si>
  <si>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</si>
  <si>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</si>
  <si>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</si>
  <si>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</si>
  <si>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</si>
  <si>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</si>
  <si>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</si>
  <si>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</si>
  <si>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</si>
  <si>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</si>
  <si>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</si>
  <si>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</si>
  <si>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</si>
  <si>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</si>
  <si>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</si>
  <si>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</si>
  <si>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</si>
  <si>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</si>
  <si>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</si>
  <si>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</si>
  <si>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</si>
  <si>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</si>
  <si>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</si>
  <si>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</si>
  <si>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</si>
  <si>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</si>
  <si>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</si>
  <si>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</si>
  <si>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</si>
  <si>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</si>
  <si>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</si>
  <si>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</si>
  <si>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</si>
  <si>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</si>
  <si>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</si>
  <si>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</si>
  <si>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</si>
  <si>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</si>
  <si>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</si>
  <si>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</si>
  <si>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</si>
  <si>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</si>
  <si>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</si>
  <si>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</si>
  <si>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</si>
  <si>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</si>
  <si>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</si>
  <si>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</si>
  <si>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</si>
  <si>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</si>
  <si>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</si>
  <si>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</si>
  <si>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</si>
  <si>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</si>
  <si>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</si>
  <si>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</si>
  <si>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</si>
  <si>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</si>
  <si>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</si>
  <si>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</si>
  <si>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</si>
  <si>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</si>
  <si>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</si>
  <si>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</si>
  <si>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</si>
  <si>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</si>
  <si>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</si>
  <si>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</si>
  <si>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</si>
  <si>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</si>
  <si>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</si>
  <si>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</si>
  <si>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</si>
  <si>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</si>
  <si>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</si>
  <si>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</si>
  <si>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</si>
  <si>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</si>
  <si>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</si>
  <si>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</si>
  <si>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</si>
  <si>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</si>
  <si>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</si>
  <si>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</si>
  <si>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</si>
  <si>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</si>
  <si>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</si>
  <si>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</si>
  <si>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</si>
  <si>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</si>
  <si>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</si>
  <si>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</si>
  <si>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</si>
  <si>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</si>
  <si>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</si>
  <si>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</si>
  <si>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</si>
  <si>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</si>
  <si>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</si>
  <si>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</si>
  <si>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</si>
  <si>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</si>
  <si>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</si>
  <si>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</si>
  <si>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</si>
  <si>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</si>
  <si>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</si>
  <si>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</si>
  <si>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</si>
  <si>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</si>
  <si>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</si>
  <si>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</si>
  <si>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</si>
  <si>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</si>
  <si>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</si>
  <si>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</si>
  <si>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</si>
  <si>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</si>
  <si>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</si>
  <si>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</si>
  <si>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</si>
  <si>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</si>
  <si>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</si>
  <si>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</si>
  <si>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</si>
  <si>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</si>
  <si>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</si>
  <si>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</si>
  <si>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</si>
  <si>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</si>
  <si>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</si>
  <si>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</si>
  <si>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</si>
  <si>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</si>
  <si>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</si>
  <si>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</si>
  <si>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</si>
  <si>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</si>
  <si>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</si>
  <si>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</si>
  <si>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</si>
  <si>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</si>
  <si>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</si>
  <si>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</si>
  <si>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</si>
  <si>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</si>
  <si>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</si>
  <si>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</si>
  <si>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</si>
  <si>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</si>
  <si>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</si>
  <si>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</si>
  <si>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</si>
  <si>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</si>
  <si>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</si>
  <si>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</si>
  <si>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</si>
  <si>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</si>
  <si>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</si>
  <si>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</si>
  <si>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</si>
  <si>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</si>
  <si>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</si>
  <si>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</si>
  <si>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</si>
  <si>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</si>
  <si>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</si>
  <si>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</si>
  <si>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</si>
  <si>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</si>
  <si>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</si>
  <si>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</si>
  <si>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</si>
  <si>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</si>
  <si>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</si>
  <si>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</si>
  <si>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</si>
  <si>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</si>
  <si>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</si>
  <si>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</si>
  <si>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</si>
  <si>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</si>
  <si>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</si>
  <si>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</si>
  <si>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</si>
  <si>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</si>
  <si>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</si>
  <si>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</si>
  <si>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</si>
  <si>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</si>
  <si>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</si>
  <si>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</si>
  <si>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</si>
  <si>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</si>
  <si>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</si>
  <si>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</si>
  <si>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</si>
  <si>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</si>
  <si>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</si>
  <si>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</si>
  <si>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</si>
  <si>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</si>
  <si>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</si>
  <si>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</si>
  <si>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</si>
  <si>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</si>
  <si>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</si>
  <si>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</si>
  <si>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</si>
  <si>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</si>
  <si>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</si>
  <si>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</si>
  <si>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</si>
  <si>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</si>
  <si>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</si>
  <si>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</si>
  <si>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</si>
  <si>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</si>
  <si>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</si>
  <si>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</si>
  <si>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</si>
  <si>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</si>
  <si>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</si>
  <si>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</si>
  <si>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</si>
  <si>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</si>
  <si>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</si>
  <si>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</si>
  <si>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</si>
  <si>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</si>
  <si>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</si>
  <si>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</si>
  <si>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</si>
  <si>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</si>
  <si>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</si>
  <si>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</si>
  <si>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</si>
  <si>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</si>
  <si>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</si>
  <si>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</si>
  <si>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</si>
  <si>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</si>
  <si>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</si>
  <si>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</si>
  <si>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</si>
  <si>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</si>
  <si>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</si>
  <si>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</si>
  <si>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</si>
  <si>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</si>
  <si>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</si>
  <si>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</si>
  <si>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</si>
  <si>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</si>
  <si>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</si>
  <si>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</si>
  <si>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</si>
  <si>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</si>
  <si>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</si>
  <si>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</si>
  <si>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</si>
  <si>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</si>
  <si>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</si>
  <si>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</si>
  <si>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</si>
  <si>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</si>
  <si>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</si>
  <si>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</si>
  <si>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</si>
  <si>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</si>
  <si>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</si>
  <si>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</si>
  <si>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</si>
  <si>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</si>
  <si>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</si>
  <si>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</si>
  <si>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</si>
  <si>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</si>
  <si>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</si>
  <si>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</si>
  <si>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</si>
  <si>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</si>
  <si>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</si>
  <si>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</si>
  <si>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</si>
  <si>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</si>
  <si>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</si>
  <si>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</si>
  <si>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</si>
  <si>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</si>
  <si>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</si>
  <si>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</si>
  <si>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</si>
  <si>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</si>
  <si>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</si>
  <si>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</si>
  <si>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</si>
  <si>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</si>
  <si>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</si>
  <si>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</si>
  <si>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</si>
  <si>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</si>
  <si>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</si>
  <si>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</si>
  <si>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</si>
  <si>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</si>
  <si>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</si>
  <si>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</si>
  <si>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</si>
  <si>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</si>
  <si>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</si>
  <si>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</si>
  <si>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</si>
  <si>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</si>
  <si>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</si>
  <si>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</si>
  <si>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</si>
  <si>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</si>
  <si>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</si>
  <si>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</si>
  <si>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</si>
  <si>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</si>
  <si>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</si>
  <si>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</si>
  <si>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</si>
  <si>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</si>
  <si>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</si>
  <si>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</si>
  <si>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</si>
  <si>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</si>
  <si>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</si>
  <si>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</si>
  <si>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</si>
  <si>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</si>
  <si>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</si>
  <si>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</si>
  <si>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</si>
  <si>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</si>
  <si>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</si>
  <si>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</si>
  <si>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</si>
  <si>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</si>
  <si>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</si>
  <si>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</si>
  <si>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</si>
  <si>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</si>
  <si>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</si>
  <si>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</si>
  <si>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</si>
  <si>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</si>
  <si>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</si>
  <si>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</si>
  <si>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</si>
  <si>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</si>
  <si>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</si>
  <si>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</si>
  <si>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</si>
  <si>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</si>
  <si>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</si>
  <si>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</si>
  <si>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</si>
  <si>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</si>
  <si>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</si>
  <si>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</si>
  <si>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</si>
  <si>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</si>
  <si>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</si>
  <si>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</si>
  <si>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</si>
  <si>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</si>
  <si>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</si>
  <si>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</si>
  <si>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</si>
  <si>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</si>
  <si>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</si>
  <si>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</si>
  <si>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</si>
  <si>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</si>
  <si>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</si>
  <si>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</si>
  <si>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</si>
  <si>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</si>
  <si>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</si>
  <si>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</si>
  <si>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</si>
  <si>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</si>
  <si>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</si>
  <si>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</si>
  <si>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</si>
  <si>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</si>
  <si>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</si>
  <si>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</si>
  <si>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</si>
  <si>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</si>
  <si>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</si>
  <si>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</si>
  <si>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</si>
  <si>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</si>
  <si>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</si>
  <si>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</si>
  <si>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</si>
  <si>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</si>
  <si>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</si>
  <si>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</si>
  <si>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</si>
  <si>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</si>
  <si>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</si>
  <si>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</si>
  <si>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</si>
  <si>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</si>
  <si>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</si>
  <si>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</si>
  <si>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</si>
  <si>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</si>
  <si>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</si>
  <si>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</si>
  <si>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</si>
  <si>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</si>
  <si>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</si>
  <si>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</si>
  <si>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</si>
  <si>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</si>
  <si>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</si>
  <si>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</si>
  <si>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</si>
  <si>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</si>
  <si>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</si>
  <si>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</si>
  <si>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</si>
  <si>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</si>
  <si>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</si>
  <si>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</si>
  <si>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</si>
  <si>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</si>
  <si>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</si>
  <si>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</si>
  <si>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</si>
  <si>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</si>
  <si>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</si>
  <si>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</si>
  <si>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</si>
  <si>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</si>
  <si>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</si>
  <si>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</si>
  <si>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</si>
  <si>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</si>
  <si>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</si>
  <si>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</si>
  <si>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</si>
  <si>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</si>
  <si>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</si>
  <si>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</si>
  <si>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</si>
  <si>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</si>
  <si>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</si>
  <si>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</si>
  <si>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</si>
  <si>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</si>
  <si>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</si>
  <si>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</si>
  <si>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</si>
  <si>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</si>
  <si>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</si>
  <si>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</si>
  <si>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</si>
  <si>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</si>
  <si>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</si>
  <si>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</si>
  <si>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</si>
  <si>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</si>
  <si>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</si>
  <si>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</si>
  <si>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</si>
  <si>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</si>
  <si>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</si>
  <si>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</si>
  <si>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</si>
  <si>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</si>
  <si>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</si>
  <si>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</si>
  <si>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</si>
  <si>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</si>
  <si>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</si>
  <si>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</si>
  <si>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</si>
  <si>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</si>
  <si>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</si>
  <si>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</si>
  <si>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</si>
  <si>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</si>
  <si>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</si>
  <si>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</si>
  <si>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</si>
  <si>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</si>
  <si>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</si>
  <si>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</si>
  <si>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</si>
  <si>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</si>
  <si>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</si>
  <si>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</si>
  <si>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</si>
  <si>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</si>
  <si>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</si>
  <si>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</si>
  <si>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</si>
  <si>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</si>
  <si>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</si>
  <si>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</si>
  <si>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</si>
  <si>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</si>
  <si>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</si>
  <si>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</si>
  <si>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</si>
  <si>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</si>
  <si>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</si>
  <si>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</si>
  <si>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</si>
  <si>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</si>
  <si>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</si>
  <si>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</si>
  <si>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</si>
  <si>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</si>
  <si>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</si>
  <si>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</si>
  <si>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</si>
  <si>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</si>
  <si>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</si>
  <si>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</si>
  <si>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</si>
  <si>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</si>
  <si>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</si>
  <si>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</si>
  <si>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</si>
  <si>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</si>
  <si>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</si>
  <si>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</si>
  <si>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</si>
  <si>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</si>
  <si>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</si>
  <si>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</si>
  <si>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</si>
  <si>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</si>
  <si>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</si>
  <si>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</si>
  <si>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</si>
  <si>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</si>
  <si>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</si>
  <si>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</si>
  <si>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</si>
  <si>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</si>
  <si>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</si>
  <si>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</si>
  <si>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</si>
  <si>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</si>
  <si>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</si>
  <si>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</si>
  <si>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</si>
  <si>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</si>
  <si>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</si>
  <si>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</si>
  <si>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</si>
  <si>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</si>
  <si>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</si>
  <si>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</si>
  <si>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</si>
  <si>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</si>
  <si>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</si>
  <si>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</si>
  <si>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</si>
  <si>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</si>
  <si>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</si>
  <si>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</si>
  <si>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</si>
  <si>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</si>
  <si>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</si>
  <si>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</si>
  <si>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</si>
  <si>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</si>
  <si>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</si>
  <si>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</si>
  <si>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</si>
  <si>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</si>
  <si>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</si>
  <si>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</si>
  <si>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</si>
  <si>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</si>
  <si>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</si>
  <si>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</si>
  <si>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</si>
  <si>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</si>
  <si>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</si>
  <si>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</si>
  <si>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</si>
  <si>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</si>
  <si>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</si>
  <si>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</si>
  <si>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</si>
  <si>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</si>
  <si>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</si>
  <si>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</si>
  <si>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</si>
  <si>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</si>
  <si>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</si>
  <si>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</si>
  <si>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</si>
  <si>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</si>
  <si>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</si>
  <si>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</si>
  <si>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</si>
  <si>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</si>
  <si>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</si>
  <si>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</si>
  <si>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</si>
  <si>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</si>
  <si>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</si>
  <si>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</si>
  <si>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</si>
  <si>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</si>
  <si>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</si>
  <si>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</si>
  <si>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</si>
  <si>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</si>
  <si>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</si>
  <si>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</si>
  <si>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</si>
  <si>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</si>
  <si>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</si>
  <si>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</si>
  <si>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</si>
  <si>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</si>
  <si>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</si>
  <si>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</si>
  <si>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</si>
  <si>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</si>
  <si>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</si>
  <si>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</si>
  <si>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</si>
  <si>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</si>
  <si>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</si>
  <si>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</si>
  <si>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</si>
  <si>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</si>
  <si>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</si>
  <si>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</si>
  <si>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</si>
  <si>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</si>
  <si>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</si>
  <si>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</si>
  <si>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</si>
  <si>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</si>
  <si>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</si>
  <si>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</si>
  <si>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</si>
  <si>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</si>
  <si>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</si>
  <si>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</si>
  <si>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</si>
  <si>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</si>
  <si>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</si>
  <si>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</si>
  <si>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</si>
  <si>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</si>
  <si>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</si>
  <si>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</si>
  <si>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</si>
  <si>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</si>
  <si>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</si>
  <si>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</si>
  <si>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</si>
  <si>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</si>
  <si>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</si>
  <si>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</si>
  <si>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</si>
  <si>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</si>
  <si>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</si>
  <si>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</si>
  <si>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</si>
  <si>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</si>
  <si>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</si>
  <si>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</si>
  <si>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</si>
  <si>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</si>
  <si>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</si>
  <si>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</si>
  <si>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</si>
  <si>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</si>
  <si>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</si>
  <si>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</si>
  <si>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</si>
  <si>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</si>
  <si>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</si>
  <si>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</si>
  <si>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</si>
  <si>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</si>
  <si>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</si>
  <si>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</si>
  <si>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</si>
  <si>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</si>
  <si>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</si>
  <si>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</si>
  <si>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</si>
  <si>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</si>
  <si>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</si>
  <si>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</si>
  <si>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</si>
  <si>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</si>
  <si>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</si>
  <si>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</si>
  <si>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</si>
  <si>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</si>
  <si>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</si>
  <si>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</si>
  <si>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</si>
  <si>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</si>
  <si>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</si>
  <si>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</si>
  <si>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</si>
  <si>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</si>
  <si>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</si>
  <si>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</si>
  <si>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</si>
  <si>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</si>
  <si>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</si>
  <si>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</si>
  <si>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</si>
  <si>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</si>
  <si>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</si>
  <si>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</si>
  <si>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</si>
  <si>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</si>
  <si>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</si>
  <si>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</si>
  <si>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</si>
  <si>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</si>
  <si>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</si>
  <si>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</si>
  <si>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</si>
  <si>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</si>
  <si>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</si>
  <si>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</si>
  <si>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</si>
  <si>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</si>
  <si>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</si>
  <si>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</si>
  <si>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</si>
  <si>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</si>
  <si>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</si>
  <si>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</si>
  <si>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</si>
  <si>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</si>
  <si>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</si>
  <si>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</si>
  <si>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</si>
  <si>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</si>
  <si>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</si>
  <si>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</si>
  <si>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</si>
  <si>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</si>
  <si>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</si>
  <si>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</si>
  <si>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</si>
  <si>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</si>
  <si>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</si>
  <si>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</si>
  <si>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</si>
  <si>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</si>
  <si>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</si>
  <si>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</si>
  <si>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</si>
  <si>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</si>
  <si>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</si>
  <si>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</si>
  <si>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</si>
  <si>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</si>
  <si>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</si>
  <si>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</si>
  <si>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</si>
  <si>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</si>
  <si>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</si>
  <si>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</si>
  <si>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</si>
  <si>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</si>
  <si>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</si>
  <si>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</si>
  <si>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</si>
  <si>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</si>
  <si>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</si>
  <si>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</si>
  <si>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</si>
  <si>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</si>
  <si>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</si>
  <si>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</si>
  <si>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</si>
  <si>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</si>
  <si>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</si>
  <si>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</si>
  <si>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</si>
  <si>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</si>
  <si>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</si>
  <si>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</si>
  <si>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</si>
  <si>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</si>
  <si>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</si>
  <si>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</si>
  <si>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</si>
  <si>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</si>
  <si>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</si>
  <si>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</si>
  <si>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</si>
  <si>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</si>
  <si>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</si>
  <si>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</si>
  <si>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</si>
  <si>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</si>
  <si>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</si>
  <si>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</si>
  <si>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</si>
  <si>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</si>
  <si>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</si>
  <si>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</si>
  <si>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</si>
  <si>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</si>
  <si>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</si>
  <si>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</si>
  <si>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</si>
  <si>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</si>
  <si>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</si>
  <si>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</si>
  <si>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</si>
  <si>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</si>
  <si>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</si>
  <si>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</si>
  <si>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</si>
  <si>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</si>
  <si>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</si>
  <si>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</si>
  <si>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</si>
  <si>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</si>
  <si>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</si>
  <si>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</si>
  <si>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</si>
  <si>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</si>
  <si>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</si>
  <si>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</si>
  <si>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</si>
  <si>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</si>
  <si>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</si>
  <si>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</si>
  <si>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</si>
  <si>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</si>
  <si>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</si>
  <si>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</si>
  <si>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</si>
  <si>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</si>
  <si>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</si>
  <si>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</si>
  <si>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</si>
  <si>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</si>
  <si>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</si>
  <si>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</si>
  <si>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</si>
  <si>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</si>
  <si>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</si>
  <si>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</si>
  <si>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</si>
  <si>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</si>
  <si>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</si>
  <si>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</si>
  <si>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</si>
  <si>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</si>
  <si>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</si>
  <si>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</si>
  <si>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</si>
  <si>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</si>
  <si>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</si>
  <si>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</si>
  <si>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</si>
  <si>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</si>
  <si>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</si>
  <si>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</si>
  <si>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</si>
  <si>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</si>
  <si>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</si>
  <si>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</si>
  <si>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</si>
  <si>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</si>
  <si>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</si>
  <si>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</si>
  <si>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</si>
  <si>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</si>
  <si>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</si>
  <si>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</si>
  <si>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</si>
  <si>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</si>
  <si>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</si>
  <si>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</si>
  <si>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</si>
  <si>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</si>
  <si>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</si>
  <si>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</si>
  <si>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</si>
  <si>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</si>
  <si>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</si>
  <si>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</si>
  <si>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</si>
  <si>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</si>
  <si>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</si>
  <si>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</si>
  <si>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</si>
  <si>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</si>
  <si>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</si>
  <si>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</si>
  <si>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</si>
  <si>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</si>
  <si>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</si>
  <si>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</si>
  <si>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</si>
  <si>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</si>
  <si>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</si>
  <si>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</si>
  <si>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</si>
  <si>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</si>
  <si>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</si>
  <si>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</si>
  <si>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</si>
  <si>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</si>
  <si>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</si>
  <si>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</si>
  <si>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</si>
  <si>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</si>
  <si>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</si>
  <si>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</si>
  <si>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</si>
  <si>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</si>
  <si>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</si>
  <si>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</si>
  <si>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</si>
  <si>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</si>
  <si>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</si>
  <si>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</si>
  <si>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</si>
  <si>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</si>
  <si>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</si>
  <si>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</si>
  <si>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</si>
  <si>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</si>
  <si>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</si>
  <si>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</si>
  <si>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</si>
  <si>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</si>
  <si>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</si>
  <si>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</si>
  <si>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</si>
  <si>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</si>
  <si>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</si>
  <si>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</si>
  <si>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</si>
  <si>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</si>
  <si>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</si>
  <si>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</si>
  <si>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</si>
  <si>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</si>
  <si>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</si>
  <si>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</si>
  <si>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</si>
  <si>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</si>
  <si>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</si>
  <si>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</si>
  <si>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</si>
  <si>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</si>
  <si>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</si>
  <si>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</si>
  <si>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</si>
  <si>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</si>
  <si>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</si>
  <si>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</si>
  <si>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</si>
  <si>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</si>
  <si>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</si>
  <si>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</si>
  <si>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</si>
  <si>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</si>
  <si>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</si>
  <si>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</si>
  <si>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</si>
  <si>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</si>
  <si>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</si>
  <si>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</si>
  <si>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</si>
  <si>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</si>
  <si>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</si>
  <si>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</si>
  <si>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</si>
  <si>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</si>
  <si>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</si>
  <si>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</si>
  <si>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</si>
  <si>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</si>
  <si>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</si>
  <si>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</si>
  <si>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</si>
  <si>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</si>
  <si>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</si>
  <si>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</si>
  <si>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</si>
  <si>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</si>
  <si>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</si>
  <si>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</si>
  <si>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</si>
  <si>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</si>
  <si>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</si>
  <si>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</si>
  <si>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</si>
  <si>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</si>
  <si>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</si>
  <si>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</si>
  <si>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</si>
  <si>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</si>
  <si>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</si>
  <si>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</si>
  <si>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</si>
  <si>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</si>
  <si>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</si>
  <si>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</si>
  <si>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</si>
  <si>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</si>
  <si>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</si>
  <si>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</si>
  <si>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</si>
  <si>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</si>
  <si>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</si>
  <si>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</si>
  <si>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</si>
  <si>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</si>
  <si>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</si>
  <si>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</si>
  <si>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</si>
  <si>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</si>
  <si>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</si>
  <si>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</si>
  <si>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</si>
  <si>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</si>
  <si>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</si>
  <si>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</si>
  <si>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</si>
  <si>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</si>
  <si>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</si>
  <si>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</si>
  <si>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</si>
  <si>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</si>
  <si>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</si>
  <si>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</si>
  <si>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</si>
  <si>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</si>
  <si>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</si>
  <si>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</si>
  <si>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</si>
  <si>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</si>
  <si>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</si>
  <si>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</si>
  <si>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</si>
  <si>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</si>
  <si>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</si>
  <si>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</si>
  <si>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</si>
  <si>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</si>
  <si>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</si>
  <si>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</si>
  <si>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</si>
  <si>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</si>
  <si>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</si>
  <si>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</si>
  <si>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</si>
  <si>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</si>
  <si>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</si>
  <si>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</si>
  <si>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</si>
  <si>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</si>
  <si>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</si>
  <si>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</si>
  <si>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</si>
  <si>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</si>
  <si>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</si>
  <si>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</si>
  <si>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</si>
  <si>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</si>
  <si>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</si>
  <si>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</si>
  <si>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</si>
  <si>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</si>
  <si>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</si>
  <si>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</si>
  <si>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</si>
  <si>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</si>
  <si>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</si>
  <si>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</si>
  <si>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</si>
  <si>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</si>
  <si>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</si>
  <si>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</si>
  <si>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</si>
  <si>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</si>
  <si>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</si>
  <si>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</si>
  <si>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</si>
  <si>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</si>
  <si>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</si>
  <si>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</si>
  <si>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</si>
  <si>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</si>
  <si>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</si>
  <si>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</si>
  <si>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</si>
  <si>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</si>
  <si>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</si>
  <si>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</si>
  <si>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</si>
  <si>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</si>
  <si>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</si>
  <si>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</si>
  <si>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</si>
  <si>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</si>
  <si>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</si>
  <si>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</si>
  <si>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</si>
  <si>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</si>
  <si>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</si>
  <si>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</si>
  <si>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</si>
  <si>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</si>
  <si>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</si>
  <si>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</si>
  <si>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</si>
  <si>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</si>
  <si>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</si>
  <si>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</si>
  <si>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</si>
  <si>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</si>
  <si>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</si>
  <si>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</si>
  <si>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</si>
  <si>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</si>
  <si>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</si>
  <si>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</si>
  <si>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</si>
  <si>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</si>
  <si>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</si>
  <si>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</si>
  <si>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</si>
  <si>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</si>
  <si>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</si>
  <si>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</si>
  <si>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</si>
  <si>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</si>
  <si>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</si>
  <si>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</si>
  <si>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</si>
  <si>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</si>
  <si>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</si>
  <si>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</si>
  <si>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</si>
  <si>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</si>
  <si>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</si>
  <si>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</si>
  <si>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</si>
  <si>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</si>
  <si>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</si>
  <si>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</si>
  <si>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</si>
  <si>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</si>
  <si>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</si>
  <si>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</si>
  <si>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</si>
  <si>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</si>
  <si>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</si>
  <si>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</si>
  <si>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</si>
  <si>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</si>
  <si>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</si>
  <si>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</si>
  <si>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</si>
  <si>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</si>
  <si>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</si>
  <si>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</si>
  <si>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</si>
  <si>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</si>
  <si>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</si>
  <si>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</si>
  <si>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</si>
  <si>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</si>
  <si>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</si>
  <si>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</si>
  <si>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</si>
  <si>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</si>
  <si>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</si>
  <si>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</si>
  <si>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</si>
  <si>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</si>
  <si>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</si>
  <si>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</si>
  <si>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</si>
  <si>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</si>
  <si>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</si>
  <si>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</si>
  <si>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</si>
  <si>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</si>
  <si>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</si>
  <si>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</si>
  <si>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</si>
  <si>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</si>
  <si>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</si>
  <si>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</si>
  <si>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</si>
  <si>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</si>
  <si>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</si>
  <si>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</si>
  <si>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</si>
  <si>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</si>
  <si>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</si>
  <si>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</si>
  <si>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</si>
  <si>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</si>
  <si>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</si>
  <si>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</si>
  <si>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</si>
  <si>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</si>
  <si>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</si>
  <si>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</si>
  <si>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</si>
  <si>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</si>
  <si>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</si>
  <si>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</si>
  <si>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</si>
  <si>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</si>
  <si>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</si>
  <si>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</si>
  <si>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</si>
  <si>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</si>
  <si>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</si>
  <si>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</si>
  <si>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</si>
  <si>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</si>
  <si>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</si>
  <si>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</si>
  <si>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</si>
  <si>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</si>
  <si>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</si>
  <si>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</si>
  <si>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</si>
  <si>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</si>
  <si>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</si>
  <si>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</si>
  <si>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</si>
  <si>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</si>
  <si>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</si>
  <si>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</si>
  <si>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</si>
  <si>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</si>
  <si>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</si>
  <si>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</si>
  <si>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</si>
  <si>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</si>
  <si>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</si>
  <si>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</si>
  <si>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</si>
  <si>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</si>
  <si>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</si>
  <si>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</si>
  <si>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</si>
  <si>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</si>
  <si>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</si>
  <si>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</si>
  <si>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</si>
  <si>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</si>
  <si>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</si>
  <si>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</si>
  <si>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</si>
  <si>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</si>
  <si>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</si>
  <si>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</si>
  <si>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</si>
  <si>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</si>
  <si>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</si>
  <si>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</si>
  <si>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</si>
  <si>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</si>
  <si>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</si>
  <si>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</si>
  <si>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</si>
  <si>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</si>
  <si>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</si>
  <si>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</si>
  <si>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</si>
  <si>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</si>
  <si>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</si>
  <si>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</si>
  <si>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</si>
  <si>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</si>
  <si>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</si>
  <si>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</si>
  <si>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</si>
  <si>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</si>
  <si>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</si>
  <si>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</si>
  <si>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</si>
  <si>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</si>
  <si>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</si>
  <si>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</si>
  <si>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</si>
  <si>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</si>
  <si>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</si>
  <si>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</si>
  <si>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</si>
  <si>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</si>
  <si>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</si>
  <si>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</si>
  <si>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</si>
  <si>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</si>
  <si>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</si>
  <si>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</si>
  <si>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</si>
  <si>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</si>
  <si>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</si>
  <si>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</si>
  <si>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</si>
  <si>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</si>
  <si>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</si>
  <si>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</si>
  <si>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</si>
  <si>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</si>
  <si>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</si>
  <si>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</si>
  <si>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</si>
  <si>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</si>
  <si>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</si>
  <si>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</si>
  <si>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</si>
  <si>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</si>
  <si>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</si>
  <si>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</si>
  <si>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</si>
  <si>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</si>
  <si>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</si>
  <si>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</si>
  <si>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</si>
  <si>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</si>
  <si>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</si>
  <si>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</si>
  <si>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</si>
  <si>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</si>
  <si>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</si>
  <si>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</si>
  <si>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</si>
  <si>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</si>
  <si>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</si>
  <si>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</si>
  <si>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</si>
  <si>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</si>
  <si>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</si>
  <si>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</si>
  <si>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</si>
  <si>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</si>
  <si>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</si>
  <si>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</si>
  <si>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</si>
  <si>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</si>
  <si>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</si>
  <si>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</si>
  <si>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</si>
  <si>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</si>
  <si>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</si>
  <si>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</si>
  <si>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</si>
  <si>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</si>
  <si>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</si>
  <si>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</si>
  <si>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</si>
  <si>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</si>
  <si>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</si>
  <si>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</si>
  <si>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</si>
  <si>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</si>
  <si>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</si>
  <si>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</si>
  <si>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</si>
  <si>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</si>
  <si>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</si>
  <si>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</si>
  <si>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</si>
  <si>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</si>
  <si>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</si>
  <si>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</si>
  <si>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</si>
  <si>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</si>
  <si>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</si>
  <si>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</si>
  <si>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</si>
  <si>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</si>
  <si>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</si>
  <si>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</si>
  <si>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</si>
  <si>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</si>
  <si>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</si>
  <si>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</si>
  <si>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</si>
  <si>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</si>
  <si>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</si>
  <si>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</si>
  <si>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</si>
  <si>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</si>
  <si>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</si>
  <si>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</si>
  <si>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</si>
  <si>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</si>
  <si>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</si>
  <si>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</si>
  <si>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</si>
  <si>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</si>
  <si>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</si>
  <si>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</si>
  <si>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</si>
  <si>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</si>
  <si>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</si>
  <si>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</si>
  <si>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</si>
  <si>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</si>
  <si>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</si>
  <si>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</si>
  <si>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</si>
  <si>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</si>
  <si>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</si>
  <si>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</si>
  <si>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</si>
  <si>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</si>
  <si>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</si>
  <si>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</si>
  <si>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</si>
  <si>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</si>
  <si>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</si>
  <si>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</si>
  <si>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</si>
  <si>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</si>
  <si>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</si>
  <si>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</si>
  <si>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</si>
  <si>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</si>
  <si>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</si>
  <si>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</si>
  <si>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</si>
  <si>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</si>
  <si>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</si>
  <si>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</si>
  <si>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</si>
  <si>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</si>
  <si>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</si>
  <si>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</si>
  <si>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</si>
  <si>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</si>
  <si>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</si>
  <si>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</si>
  <si>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</si>
  <si>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</si>
  <si>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</si>
  <si>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</si>
  <si>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</si>
  <si>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</si>
  <si>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</si>
  <si>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</si>
  <si>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</si>
  <si>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</si>
  <si>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</si>
  <si>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</si>
  <si>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</si>
  <si>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</si>
  <si>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</si>
  <si>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</si>
  <si>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</si>
  <si>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</si>
  <si>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</si>
  <si>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</si>
  <si>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</si>
  <si>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</si>
  <si>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</si>
  <si>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</si>
  <si>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</si>
  <si>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</si>
  <si>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</si>
  <si>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</si>
  <si>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</si>
  <si>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</si>
  <si>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</si>
  <si>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</si>
  <si>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</si>
  <si>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</si>
  <si>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</si>
  <si>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</si>
  <si>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</si>
  <si>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</si>
  <si>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</si>
  <si>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</si>
  <si>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</si>
  <si>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</si>
  <si>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</si>
  <si>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</si>
  <si>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</si>
  <si>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</si>
  <si>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</si>
  <si>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</si>
  <si>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</si>
  <si>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</si>
  <si>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</si>
  <si>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</si>
  <si>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</si>
  <si>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</si>
  <si>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</si>
  <si>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</si>
  <si>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</si>
  <si>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</si>
  <si>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</si>
  <si>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</si>
  <si>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</si>
  <si>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</si>
  <si>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</si>
  <si>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</si>
  <si>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</si>
  <si>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</si>
  <si>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</si>
  <si>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</si>
  <si>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</si>
  <si>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</si>
  <si>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</si>
  <si>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</si>
  <si>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</si>
  <si>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</si>
  <si>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</si>
  <si>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</si>
  <si>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</si>
  <si>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</si>
  <si>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</si>
  <si>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</si>
  <si>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</si>
  <si>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</si>
  <si>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</si>
  <si>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</si>
  <si>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</si>
  <si>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</si>
  <si>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</si>
  <si>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</si>
  <si>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</si>
  <si>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</si>
  <si>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</si>
  <si>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</si>
  <si>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</si>
  <si>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</si>
  <si>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</si>
  <si>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</si>
  <si>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</si>
  <si>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</si>
  <si>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</si>
  <si>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</si>
  <si>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</si>
  <si>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</si>
  <si>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</si>
  <si>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</si>
  <si>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</si>
  <si>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</si>
  <si>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</si>
  <si>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</si>
  <si>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</si>
  <si>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</si>
  <si>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</si>
  <si>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</si>
  <si>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</si>
  <si>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</si>
  <si>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</si>
  <si>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</si>
  <si>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</si>
  <si>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</si>
  <si>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</si>
  <si>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</si>
  <si>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</si>
  <si>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</si>
  <si>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</si>
  <si>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</si>
  <si>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</si>
  <si>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</si>
  <si>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</si>
  <si>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</si>
  <si>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</si>
  <si>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</si>
  <si>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</si>
  <si>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</si>
  <si>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</si>
  <si>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</si>
  <si>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</si>
  <si>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</si>
  <si>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</si>
  <si>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</si>
  <si>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</si>
  <si>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</si>
  <si>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</si>
  <si>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</si>
  <si>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</si>
  <si>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</si>
  <si>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</si>
  <si>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</si>
  <si>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</si>
  <si>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</si>
  <si>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</si>
  <si>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</si>
  <si>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</si>
  <si>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</si>
  <si>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</si>
  <si>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</si>
  <si>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</si>
  <si>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</si>
  <si>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</si>
  <si>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</si>
  <si>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</si>
  <si>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</si>
  <si>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</si>
  <si>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</si>
  <si>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</si>
  <si>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</si>
  <si>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</si>
  <si>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</si>
  <si>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</si>
  <si>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</si>
  <si>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</si>
  <si>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</si>
  <si>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</si>
  <si>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</si>
  <si>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</si>
  <si>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</si>
  <si>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</si>
  <si>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</si>
  <si>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</si>
  <si>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</si>
  <si>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</si>
  <si>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</si>
  <si>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</si>
  <si>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</si>
  <si>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</si>
  <si>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</si>
  <si>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</si>
  <si>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</si>
  <si>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</si>
  <si>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</si>
  <si>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</si>
  <si>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</si>
  <si>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</si>
  <si>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</si>
  <si>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</si>
  <si>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</si>
  <si>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</si>
  <si>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</si>
  <si>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</si>
  <si>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</si>
  <si>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</si>
  <si>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</si>
  <si>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</si>
  <si>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</si>
  <si>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</si>
  <si>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</si>
  <si>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</si>
  <si>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</si>
  <si>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</si>
  <si>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</si>
  <si>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</si>
  <si>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</si>
  <si>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</si>
  <si>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</si>
  <si>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</si>
  <si>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</si>
  <si>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</si>
  <si>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</si>
  <si>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</si>
  <si>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</si>
  <si>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</si>
  <si>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</si>
  <si>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</si>
  <si>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</si>
  <si>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</si>
  <si>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</si>
  <si>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</si>
  <si>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</si>
  <si>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</si>
  <si>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</si>
  <si>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</si>
  <si>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</si>
  <si>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</si>
  <si>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</si>
  <si>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</si>
  <si>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</si>
  <si>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</si>
  <si>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</si>
  <si>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</si>
  <si>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</si>
  <si>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</si>
  <si>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</si>
  <si>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</si>
  <si>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</si>
  <si>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</si>
  <si>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</si>
  <si>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</si>
  <si>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</si>
  <si>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</si>
  <si>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</si>
  <si>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</si>
  <si>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</si>
  <si>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</si>
  <si>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</si>
  <si>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</si>
  <si>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</si>
  <si>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</si>
  <si>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</si>
  <si>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</si>
  <si>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</si>
  <si>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</si>
  <si>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</si>
  <si>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</si>
  <si>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</si>
  <si>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</si>
  <si>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</si>
  <si>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</si>
  <si>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</si>
  <si>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</si>
  <si>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</si>
  <si>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</si>
  <si>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</si>
  <si>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</si>
  <si>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</si>
  <si>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</si>
  <si>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</si>
  <si>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</si>
  <si>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</si>
  <si>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</si>
  <si>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</si>
  <si>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</si>
  <si>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</si>
  <si>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</si>
  <si>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</si>
  <si>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</si>
  <si>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</si>
  <si>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</si>
  <si>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</si>
  <si>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</si>
  <si>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</si>
  <si>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</si>
  <si>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</si>
  <si>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</si>
  <si>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</si>
  <si>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</si>
  <si>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</si>
  <si>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</si>
  <si>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</si>
  <si>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</si>
  <si>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</si>
  <si>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</si>
  <si>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</si>
  <si>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</si>
  <si>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</si>
  <si>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</si>
  <si>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</si>
  <si>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</si>
  <si>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</si>
  <si>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</si>
  <si>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</si>
  <si>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</si>
  <si>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</si>
  <si>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</si>
  <si>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</si>
  <si>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</si>
  <si>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</si>
  <si>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</si>
  <si>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</si>
  <si>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</si>
  <si>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</si>
  <si>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</si>
  <si>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</si>
  <si>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</si>
  <si>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</si>
  <si>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</si>
  <si>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</si>
  <si>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</si>
  <si>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</si>
  <si>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</si>
  <si>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</si>
  <si>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</si>
  <si>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</si>
  <si>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</si>
  <si>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</si>
  <si>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</si>
  <si>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</si>
  <si>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</si>
  <si>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</si>
  <si>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</si>
  <si>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</si>
  <si>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</si>
  <si>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</si>
  <si>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</si>
  <si>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</si>
  <si>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</si>
  <si>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</si>
  <si>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</si>
  <si>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</si>
  <si>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</si>
  <si>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</si>
  <si>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</si>
  <si>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</si>
  <si>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</si>
  <si>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</si>
  <si>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</si>
  <si>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</si>
  <si>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</si>
  <si>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</si>
  <si>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</si>
  <si>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</si>
  <si>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</si>
  <si>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</si>
  <si>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</si>
  <si>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</si>
  <si>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</si>
  <si>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</si>
  <si>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</si>
  <si>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</si>
  <si>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</si>
  <si>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</si>
  <si>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</si>
  <si>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</si>
  <si>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</si>
  <si>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</si>
  <si>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</si>
  <si>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</si>
  <si>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</si>
  <si>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</si>
  <si>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</si>
  <si>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</si>
  <si>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</si>
  <si>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</si>
  <si>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</si>
  <si>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</si>
  <si>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</si>
  <si>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</si>
  <si>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</si>
  <si>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</si>
  <si>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</si>
  <si>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</si>
  <si>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</si>
  <si>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</si>
  <si>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</si>
  <si>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</si>
  <si>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</si>
  <si>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</si>
  <si>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</si>
  <si>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</si>
  <si>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</si>
  <si>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</si>
  <si>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</si>
  <si>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</si>
  <si>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</si>
  <si>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</si>
  <si>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</si>
  <si>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</si>
  <si>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</si>
  <si>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</si>
  <si>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</si>
  <si>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</si>
  <si>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</si>
  <si>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</si>
  <si>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</si>
  <si>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</si>
  <si>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</si>
  <si>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</si>
  <si>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</si>
  <si>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</si>
  <si>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</si>
  <si>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</si>
  <si>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</si>
  <si>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</si>
  <si>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</si>
  <si>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</si>
  <si>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</si>
  <si>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</si>
  <si>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</si>
  <si>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</si>
  <si>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</si>
  <si>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</si>
  <si>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</si>
  <si>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</si>
  <si>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</si>
  <si>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</si>
  <si>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</si>
  <si>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</si>
  <si>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</si>
  <si>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</si>
  <si>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</si>
  <si>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</si>
  <si>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</si>
  <si>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</si>
  <si>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</si>
  <si>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</si>
  <si>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</si>
  <si>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</si>
  <si>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</si>
  <si>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</si>
  <si>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</si>
  <si>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</si>
  <si>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</si>
  <si>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</si>
  <si>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</si>
  <si>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</si>
  <si>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</si>
  <si>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</si>
  <si>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</si>
  <si>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</si>
  <si>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</si>
  <si>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</si>
  <si>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</si>
  <si>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</si>
  <si>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</si>
  <si>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</si>
  <si>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</si>
  <si>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</si>
  <si>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</si>
  <si>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</si>
  <si>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</si>
  <si>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</si>
  <si>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</si>
  <si>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</si>
  <si>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</si>
  <si>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</si>
  <si>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</si>
  <si>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</si>
  <si>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</si>
  <si>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</si>
  <si>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</si>
  <si>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</si>
  <si>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</si>
  <si>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</si>
  <si>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</si>
  <si>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</si>
  <si>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</si>
  <si>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</si>
  <si>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</si>
  <si>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</si>
  <si>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</si>
  <si>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</si>
  <si>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</si>
  <si>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</si>
  <si>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</si>
  <si>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</si>
  <si>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</si>
  <si>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</si>
  <si>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</si>
  <si>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</si>
  <si>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</si>
  <si>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</si>
  <si>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</si>
  <si>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</si>
  <si>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</si>
  <si>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</si>
  <si>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</si>
  <si>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</si>
  <si>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</si>
  <si>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</si>
  <si>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</si>
  <si>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</si>
  <si>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</si>
  <si>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</si>
  <si>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</si>
  <si>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</si>
  <si>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</si>
  <si>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</si>
  <si>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</si>
  <si>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</si>
  <si>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</si>
  <si>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</si>
  <si>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</si>
  <si>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</si>
  <si>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</si>
  <si>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</si>
  <si>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</si>
  <si>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</si>
  <si>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</si>
  <si>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</si>
  <si>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</si>
  <si>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</si>
  <si>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</si>
  <si>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</si>
  <si>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</si>
  <si>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</si>
  <si>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</si>
  <si>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</si>
  <si>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</si>
  <si>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</si>
  <si>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</si>
  <si>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</si>
  <si>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</si>
  <si>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</si>
  <si>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</si>
  <si>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</si>
  <si>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</si>
  <si>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</si>
  <si>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</si>
  <si>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</si>
  <si>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</si>
  <si>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</si>
  <si>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</si>
  <si>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</si>
  <si>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</si>
  <si>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</si>
  <si>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</si>
  <si>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</si>
  <si>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</si>
  <si>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</si>
  <si>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</si>
  <si>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</si>
  <si>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</si>
  <si>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</si>
  <si>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</si>
  <si>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</si>
  <si>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</si>
  <si>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</si>
  <si>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</si>
  <si>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</si>
  <si>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</si>
  <si>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</si>
  <si>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</si>
  <si>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</si>
  <si>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</si>
  <si>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</si>
  <si>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</si>
  <si>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</si>
  <si>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</si>
  <si>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</si>
  <si>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</si>
  <si>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</si>
  <si>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</si>
  <si>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</si>
  <si>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</si>
  <si>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</si>
  <si>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</si>
  <si>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</si>
  <si>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</si>
  <si>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</si>
  <si>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</si>
  <si>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</si>
  <si>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</si>
  <si>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</si>
  <si>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</si>
  <si>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</si>
  <si>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</si>
  <si>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</si>
  <si>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</si>
  <si>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</si>
  <si>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</si>
  <si>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</si>
  <si>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</si>
  <si>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</si>
  <si>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</si>
  <si>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</si>
  <si>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</si>
  <si>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</si>
  <si>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</si>
  <si>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</si>
  <si>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</si>
  <si>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</si>
  <si>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</si>
  <si>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</si>
  <si>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</si>
  <si>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</si>
  <si>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</si>
  <si>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</si>
  <si>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</si>
  <si>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</si>
  <si>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</si>
  <si>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</si>
  <si>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</si>
  <si>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</si>
  <si>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</si>
  <si>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</si>
  <si>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</si>
  <si>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</si>
  <si>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</si>
  <si>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</si>
  <si>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</si>
  <si>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</si>
  <si>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</si>
  <si>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</si>
  <si>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</si>
  <si>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</si>
  <si>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</si>
  <si>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</si>
  <si>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</si>
  <si>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</si>
  <si>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</si>
  <si>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</si>
  <si>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</si>
  <si>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</si>
  <si>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</si>
  <si>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</si>
  <si>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</si>
  <si>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</si>
  <si>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</si>
  <si>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</si>
  <si>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</si>
  <si>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</si>
  <si>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</si>
  <si>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</si>
  <si>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</si>
  <si>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</si>
  <si>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</si>
  <si>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</si>
  <si>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</si>
  <si>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</si>
  <si>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</si>
  <si>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</si>
  <si>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</si>
  <si>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</si>
  <si>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</si>
  <si>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</si>
  <si>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</si>
  <si>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</si>
  <si>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</si>
  <si>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</si>
  <si>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</si>
  <si>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</si>
  <si>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</si>
  <si>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</si>
  <si>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</si>
  <si>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</si>
  <si>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</si>
  <si>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</si>
  <si>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</si>
  <si>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</si>
  <si>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</si>
  <si>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</si>
  <si>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</si>
  <si>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</si>
  <si>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</si>
  <si>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</si>
  <si>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</si>
  <si>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</si>
  <si>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</si>
  <si>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</si>
  <si>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</si>
  <si>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</si>
  <si>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</si>
  <si>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</si>
  <si>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</si>
  <si>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</si>
  <si>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</si>
  <si>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</si>
  <si>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</si>
  <si>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</si>
  <si>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</si>
  <si>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</si>
  <si>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</si>
  <si>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</si>
  <si>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</si>
  <si>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</si>
  <si>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</si>
  <si>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</si>
  <si>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</si>
  <si>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</si>
  <si>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</si>
  <si>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</si>
  <si>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</si>
  <si>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</si>
  <si>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</si>
  <si>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</si>
  <si>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</si>
  <si>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</si>
  <si>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</si>
  <si>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</si>
  <si>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</si>
  <si>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</si>
  <si>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</si>
  <si>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</si>
  <si>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</si>
  <si>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</si>
  <si>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</si>
  <si>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</si>
  <si>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</si>
  <si>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</si>
  <si>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</si>
  <si>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</si>
  <si>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</si>
  <si>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</si>
  <si>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</si>
  <si>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</si>
  <si>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</si>
  <si>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</si>
  <si>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</si>
  <si>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</si>
  <si>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</si>
  <si>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</si>
  <si>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</si>
  <si>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</si>
  <si>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</si>
  <si>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</si>
  <si>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</si>
  <si>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</si>
  <si>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</si>
  <si>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</si>
  <si>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</si>
  <si>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</si>
  <si>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</si>
  <si>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</si>
  <si>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</si>
  <si>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</si>
  <si>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</si>
  <si>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</si>
  <si>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</si>
  <si>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</si>
  <si>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</si>
  <si>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</si>
  <si>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</si>
  <si>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</si>
  <si>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</si>
  <si>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</si>
  <si>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</si>
  <si>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</si>
  <si>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</si>
  <si>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</si>
  <si>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</si>
  <si>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</si>
  <si>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</si>
  <si>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</si>
  <si>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</si>
  <si>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</si>
  <si>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</si>
  <si>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</si>
  <si>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</si>
  <si>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</si>
  <si>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</si>
  <si>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</si>
  <si>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</si>
  <si>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</si>
  <si>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</si>
  <si>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</si>
  <si>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</si>
  <si>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</si>
  <si>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</si>
  <si>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</si>
  <si>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</si>
  <si>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</si>
  <si>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</si>
  <si>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</si>
  <si>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</si>
  <si>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</si>
  <si>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</si>
  <si>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</si>
  <si>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</si>
  <si>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</si>
  <si>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</si>
  <si>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</si>
  <si>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</si>
  <si>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</si>
  <si>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</si>
  <si>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</si>
  <si>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</si>
  <si>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</si>
  <si>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</si>
  <si>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</si>
  <si>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</si>
  <si>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</si>
  <si>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</si>
  <si>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</si>
  <si>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</si>
  <si>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</si>
  <si>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</si>
  <si>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</si>
  <si>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</si>
  <si>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</si>
  <si>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</si>
  <si>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</si>
  <si>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</si>
  <si>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</si>
  <si>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</si>
  <si>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</si>
  <si>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</si>
  <si>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</si>
  <si>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</si>
  <si>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</si>
  <si>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</si>
  <si>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</si>
  <si>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</si>
  <si>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</si>
  <si>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</si>
  <si>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</si>
  <si>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</si>
  <si>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</si>
  <si>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</si>
  <si>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</si>
  <si>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</si>
  <si>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</si>
  <si>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</si>
  <si>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</si>
  <si>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</si>
  <si>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</si>
  <si>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</si>
  <si>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</si>
  <si>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</si>
  <si>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</si>
  <si>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</si>
  <si>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</si>
  <si>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</si>
  <si>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</si>
  <si>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</si>
  <si>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</si>
  <si>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</si>
  <si>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</si>
  <si>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</si>
  <si>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</si>
  <si>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</si>
  <si>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</si>
  <si>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</si>
  <si>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</si>
  <si>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</si>
  <si>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</si>
  <si>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</si>
  <si>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</si>
  <si>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</si>
  <si>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</si>
  <si>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</si>
  <si>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</si>
  <si>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</si>
  <si>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</si>
  <si>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</si>
  <si>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</si>
  <si>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</si>
  <si>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</si>
  <si>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</si>
  <si>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</si>
  <si>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</si>
  <si>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</si>
  <si>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</si>
  <si>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</si>
  <si>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</si>
  <si>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</si>
  <si>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</si>
  <si>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</si>
  <si>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</si>
  <si>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</si>
  <si>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</si>
  <si>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</si>
  <si>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</si>
  <si>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</si>
  <si>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</si>
  <si>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</si>
  <si>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</si>
  <si>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</si>
  <si>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</si>
  <si>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</si>
  <si>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</si>
  <si>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</si>
  <si>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</si>
  <si>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</si>
  <si>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</si>
  <si>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</si>
  <si>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</si>
  <si>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</si>
  <si>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</si>
  <si>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</si>
  <si>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</si>
  <si>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</si>
  <si>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</si>
  <si>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</si>
  <si>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</si>
  <si>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</si>
  <si>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</si>
  <si>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</si>
  <si>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</si>
  <si>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</si>
  <si>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</si>
  <si>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</si>
  <si>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</si>
  <si>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</si>
  <si>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</si>
  <si>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</si>
  <si>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</si>
  <si>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</si>
  <si>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</si>
  <si>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</si>
  <si>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</si>
  <si>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</si>
  <si>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</si>
  <si>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</si>
  <si>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</si>
  <si>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</si>
  <si>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</si>
  <si>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</si>
  <si>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</si>
  <si>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</si>
  <si>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</si>
  <si>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</si>
  <si>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</si>
  <si>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</si>
  <si>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</si>
  <si>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</si>
  <si>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</si>
  <si>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</si>
  <si>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</si>
  <si>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</si>
  <si>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</si>
  <si>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</si>
  <si>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</si>
  <si>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</si>
  <si>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</si>
  <si>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</si>
  <si>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</si>
  <si>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</si>
  <si>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</si>
  <si>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</si>
  <si>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</si>
  <si>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</si>
  <si>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</si>
  <si>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</si>
  <si>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</si>
  <si>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</si>
  <si>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</si>
  <si>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</si>
  <si>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</si>
  <si>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</si>
  <si>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</si>
  <si>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</si>
  <si>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</si>
  <si>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</si>
  <si>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</si>
  <si>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</si>
  <si>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</si>
  <si>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</si>
  <si>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</si>
  <si>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</si>
  <si>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</si>
  <si>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</si>
  <si>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</si>
  <si>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</si>
  <si>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</si>
  <si>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</si>
  <si>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outcome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</si>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</sst>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488FD0"/>
      <color rgb="FF6CA545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[StarterBook_HomeworkExcel.xlsx]ParentCategoryStats!PivotTable1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1-4CDA-A890-04D8EBC3DBB6}"/>
            </c:ext>
          </c:extLst>
        </c:ser>
        <c:ser>
          <c:idx val="1"/>
          <c:order val="1"/>
          <c:tx>
            <c:strRef>
              <c:f>ParentCategoryStats!$C$3:$C$4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1-4CDA-A890-04D8EBC3DBB6}"/>
            </c:ext>
          </c:extLst>
        </c:ser>
        <c:ser>
          <c:idx val="2"/>
          <c:order val="2"/>
          <c:tx>
            <c:strRef>
              <c:f>ParentCategoryStats!$D$3:$D$4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1-4CDA-A890-04D8EBC3DBB6}"/>
            </c:ext>
          </c:extLst>
        </c:ser>
        <c:ser>
          <c:idx val="3"/>
          <c:order val="3"/>
          <c:tx>
            <c:strRef>
              <c:f>ParentCategoryStats!$E$3:$E$4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1-4CDA-A890-04D8EBC3D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184992"/>
        <c:axId val="527186632"/>
      </c:barChart>
      <c:catAx>
        <c:axId val="52718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6632"/>
        <c:crosses val="autoZero"/>
        <c:auto val="1"/>
        <c:lblAlgn val="ctr"/>
        <c:lblOffset val="100"/>
        <c:noMultiLvlLbl val="0"/>
      </c:catAx>
      <c:valAx>
        <c:axId val="52718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[StarterBook_HomeworkExcel.xlsx]Sub-CategoryStats!PivotTable2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549-8FB5-C8FFD118F6D4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549-8FB5-C8FFD118F6D4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549-8FB5-C8FFD118F6D4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549-8FB5-C8FFD118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859208"/>
        <c:axId val="536858880"/>
      </c:barChart>
      <c:catAx>
        <c:axId val="53685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58880"/>
        <c:crosses val="autoZero"/>
        <c:auto val="1"/>
        <c:lblAlgn val="ctr"/>
        <c:lblOffset val="100"/>
        <c:noMultiLvlLbl val="0"/>
      </c:catAx>
      <c:valAx>
        <c:axId val="5368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5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[StarterBook_HomeworkExcel.xlsx]LaunchDataOutcome!PivotTable3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LaunchDataOutcome!$B$4:$B$5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0-4CCD-B6F0-CDCB35F722D7}"/>
            </c:ext>
          </c:extLst>
        </c:ser>
        <c:ser>
          <c:idx val="1"/>
          <c:order val="1"/>
          <c:tx>
            <c:strRef>
              <c:f>LaunchDataOutcome!$C$4:$C$5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85-4FF5-A39B-BCDF7CA4BBDE}"/>
            </c:ext>
          </c:extLst>
        </c:ser>
        <c:ser>
          <c:idx val="2"/>
          <c:order val="2"/>
          <c:tx>
            <c:strRef>
              <c:f>LaunchDataOutcome!$D$4:$D$5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85-4FF5-A39B-BCDF7CA4BBDE}"/>
            </c:ext>
          </c:extLst>
        </c:ser>
        <c:ser>
          <c:idx val="3"/>
          <c:order val="3"/>
          <c:tx>
            <c:strRef>
              <c:f>LaunchDataOutcome!$E$4:$E$5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85-4FF5-A39B-BCDF7CA4B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942880"/>
        <c:axId val="638942224"/>
      </c:lineChart>
      <c:catAx>
        <c:axId val="63894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42224"/>
        <c:crosses val="autoZero"/>
        <c:auto val="1"/>
        <c:lblAlgn val="ctr"/>
        <c:lblOffset val="100"/>
        <c:noMultiLvlLbl val="0"/>
      </c:catAx>
      <c:valAx>
        <c:axId val="6389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4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5-4A5F-8A06-9CCC48D33987}"/>
            </c:ext>
          </c:extLst>
        </c:ser>
        <c:ser>
          <c:idx val="1"/>
          <c:order val="1"/>
          <c:tx>
            <c:strRef>
              <c:f>GoalOutcome!$G$1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5-4A5F-8A06-9CCC48D33987}"/>
            </c:ext>
          </c:extLst>
        </c:ser>
        <c:ser>
          <c:idx val="2"/>
          <c:order val="2"/>
          <c:tx>
            <c:strRef>
              <c:f>GoalOutcome!$H$1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5-4A5F-8A06-9CCC48D33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079104"/>
        <c:axId val="491072216"/>
      </c:lineChart>
      <c:catAx>
        <c:axId val="4910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72216"/>
        <c:crosses val="autoZero"/>
        <c:auto val="1"/>
        <c:lblAlgn val="ctr"/>
        <c:lblOffset val="100"/>
        <c:noMultiLvlLbl val="0"/>
      </c:catAx>
      <c:valAx>
        <c:axId val="49107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0</xdr:row>
      <xdr:rowOff>14286</xdr:rowOff>
    </xdr:from>
    <xdr:to>
      <xdr:col>18</xdr:col>
      <xdr:colOff>333375</xdr:colOff>
      <xdr:row>19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A3849-63BC-4514-B3B4-04B92D7C4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14287</xdr:rowOff>
    </xdr:from>
    <xdr:to>
      <xdr:col>20</xdr:col>
      <xdr:colOff>590550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406F2-9820-4DE8-BF13-B92C9A248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0</xdr:rowOff>
    </xdr:from>
    <xdr:to>
      <xdr:col>15</xdr:col>
      <xdr:colOff>571500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E1E12-779E-4930-AB81-92CFF1175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176211</xdr:rowOff>
    </xdr:from>
    <xdr:to>
      <xdr:col>10</xdr:col>
      <xdr:colOff>190499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C29D6-668A-4F9C-BAC0-3A30CCF1F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1" refreshedDate="43439.5510587963" createdVersion="6" refreshedVersion="6" minRefreshableVersion="3" recordCount="4114" xr:uid="{4D81DFD4-0364-40A4-B540-CE62A0C1FF8A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1" refreshedDate="43439.592980555557" createdVersion="6" refreshedVersion="6" minRefreshableVersion="3" recordCount="4114" xr:uid="{E354CDF7-1C5B-4FA0-8788-AA67CF349176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3393C-CF05-4B6A-AC64-ACB4D39912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A473C-FA85-4A5C-8B61-CAE3AE2B77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64D39-80FA-4E06-864D-9E2C911987C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55" zoomScaleNormal="55" workbookViewId="0">
      <selection activeCell="L6" sqref="L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140625" style="6" bestFit="1" customWidth="1"/>
    <col min="16" max="16" width="23.7109375" bestFit="1" customWidth="1"/>
    <col min="17" max="17" width="21.7109375" bestFit="1" customWidth="1"/>
    <col min="18" max="18" width="18.85546875" bestFit="1" customWidth="1"/>
    <col min="19" max="19" width="32.5703125" bestFit="1" customWidth="1"/>
    <col min="20" max="20" width="3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s="7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7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7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7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7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7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7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7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7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7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7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7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7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7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7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7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7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7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7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7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7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7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7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7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7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7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7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7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7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7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7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7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7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7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7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7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7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7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7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7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7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7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7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7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7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7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7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7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7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7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7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7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7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7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7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7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7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7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E67/L67</f>
        <v>132.05263157894737</v>
      </c>
      <c r="Q67" s="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s="7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s="7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s="7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s="7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s="7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s="7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s="7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s="7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s="7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s="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s="7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s="7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s="7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s="7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s="7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s="7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s="7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s="7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s="7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s="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s="7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s="7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s="7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s="7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s="7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s="7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s="7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s="7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s="7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s="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s="7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s="7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s="7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s="7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s="7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s="7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s="7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s="7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s="7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s="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s="7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s="7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s="7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s="7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s="7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s="7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s="7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s="7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s="7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s="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s="7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s="7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s="7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s="7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s="7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s="7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s="7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s="7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s="7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s="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s="7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s="7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s="7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6" t="e">
        <f t="shared" ref="P131:P194" si="9">E131/L131</f>
        <v>#DIV/0!</v>
      </c>
      <c r="Q131" s="7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s="7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s="7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s="7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s="7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s="7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s="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s="7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s="7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s="7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s="7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s="7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s="7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s="7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s="7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s="7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s="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s="7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s="7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s="7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s="7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s="7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s="7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s="7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s="7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s="7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s="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s="7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s="7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s="7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s="7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s="7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s="7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s="7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s="7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s="7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s="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s="7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s="7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s="7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s="7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s="7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s="7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s="7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s="7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s="7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s="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s="7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s="7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s="7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s="7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s="7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s="7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s="7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s="7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s="7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s="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s="7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s="7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s="7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s="7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s="7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s="7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s="7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6" t="e">
        <f t="shared" ref="P195:P258" si="13">E195/L195</f>
        <v>#DIV/0!</v>
      </c>
      <c r="Q195" s="7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s="7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s="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s="7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s="7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s="7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s="7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s="7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s="7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s="7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s="7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s="7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s="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s="7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s="7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s="7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s="7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s="7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s="7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s="7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s="7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s="7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s="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s="7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s="7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s="7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s="7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s="7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s="7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s="7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s="7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s="7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s="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s="7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s="7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s="7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s="7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s="7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s="7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s="7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s="7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s="7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s="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s="7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s="7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s="7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s="7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s="7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s="7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s="7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s="7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s="7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s="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s="7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s="7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s="7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s="7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s="7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s="7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s="7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s="7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s="7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s="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s="7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6">
        <f t="shared" ref="P259:P322" si="17">E259/L259</f>
        <v>66.70405357142856</v>
      </c>
      <c r="Q259" s="7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s="7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s="7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s="7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s="7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s="7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s="7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s="7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s="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s="7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s="7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s="7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s="7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s="7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s="7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s="7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s="7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s="7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s="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s="7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s="7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s="7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s="7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s="7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s="7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s="7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s="7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s="7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s="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s="7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s="7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s="7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s="7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s="7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s="7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s="7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s="7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s="7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s="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s="7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s="7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s="7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s="7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s="7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s="7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s="7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s="7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s="7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s="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s="7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s="7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s="7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s="7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s="7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s="7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s="7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s="7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s="7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s="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s="7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s="7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s="7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s="7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s="7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6">
        <f t="shared" ref="P323:P386" si="21">E323/L323</f>
        <v>106.62314540059347</v>
      </c>
      <c r="Q323" s="7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s="7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s="7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s="7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s="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s="7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s="7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s="7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s="7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s="7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s="7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s="7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s="7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s="7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s="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s="7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s="7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s="7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s="7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s="7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s="7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s="7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s="7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s="7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s="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s="7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s="7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s="7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s="7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s="7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s="7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s="7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s="7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s="7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s="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s="7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s="7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s="7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s="7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s="7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s="7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s="7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s="7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s="7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s="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s="7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s="7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s="7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s="7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s="7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s="7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s="7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s="7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s="7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s="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s="7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s="7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s="7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s="7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s="7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s="7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s="7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s="7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s="7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6">
        <f t="shared" ref="P387:P450" si="25">E387/L387</f>
        <v>111.79535864978902</v>
      </c>
      <c r="Q387" s="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s="7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s="7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s="7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s="7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s="7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s="7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s="7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s="7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s="7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s="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s="7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s="7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s="7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s="7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s="7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s="7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s="7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s="7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s="7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s="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s="7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s="7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s="7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s="7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s="7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s="7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s="7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s="7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s="7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s="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s="7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s="7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s="7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s="7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s="7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s="7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s="7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s="7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s="7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s="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s="7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s="7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s="7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s="7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s="7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s="7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s="7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s="7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s="7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s="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s="7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s="7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s="7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s="7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s="7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s="7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s="7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s="7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s="7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s="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s="7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s="7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s="7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6">
        <f t="shared" ref="P451:P514" si="29">E451/L451</f>
        <v>9</v>
      </c>
      <c r="Q451" s="7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s="7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s="7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s="7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s="7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s="7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s="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s="7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s="7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s="7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s="7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s="7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s="7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s="7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s="7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s="7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s="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s="7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s="7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s="7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s="7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s="7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s="7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s="7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s="7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s="7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s="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s="7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s="7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s="7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s="7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s="7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s="7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s="7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s="7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s="7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s="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s="7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s="7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s="7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s="7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s="7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s="7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s="7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s="7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s="7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s="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s="7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s="7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s="7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s="7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s="7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s="7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s="7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s="7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s="7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s="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s="7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s="7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s="7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s="7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s="7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s="7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s="7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6">
        <f t="shared" ref="P515:P578" si="33">E515/L515</f>
        <v>102.38235294117646</v>
      </c>
      <c r="Q515" s="7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s="7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s="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s="7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s="7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s="7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s="7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s="7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s="7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s="7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s="7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s="7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s="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s="7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s="7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s="7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s="7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s="7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s="7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s="7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s="7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s="7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s="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s="7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s="7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s="7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s="7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s="7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s="7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s="7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s="7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s="7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s="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s="7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s="7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s="7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s="7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s="7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s="7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s="7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s="7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s="7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s="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s="7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s="7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s="7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s="7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s="7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s="7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s="7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s="7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s="7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s="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s="7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s="7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s="7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s="7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s="7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s="7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s="7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s="7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s="7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s="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s="7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6">
        <f t="shared" ref="P579:P642" si="37">E579/L579</f>
        <v>10</v>
      </c>
      <c r="Q579" s="7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s="7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s="7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s="7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s="7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s="7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s="7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s="7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s="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s="7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s="7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s="7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s="7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s="7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s="7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s="7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s="7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s="7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s="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s="7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s="7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s="7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s="7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s="7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s="7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s="7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s="7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s="7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s="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s="7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s="7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s="7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s="7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s="7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s="7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s="7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s="7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s="7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s="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s="7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s="7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s="7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s="7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s="7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s="7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s="7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s="7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s="7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s="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s="7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s="7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s="7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s="7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s="7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s="7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s="7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s="7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s="7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s="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s="7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s="7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s="7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s="7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s="7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6">
        <f t="shared" ref="P643:P706" si="41">E643/L643</f>
        <v>151.31746031746033</v>
      </c>
      <c r="Q643" s="7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s="7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s="7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s="7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s="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s="7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s="7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s="7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s="7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s="7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s="7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s="7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s="7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s="7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s="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s="7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s="7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s="7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s="7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s="7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s="7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s="7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s="7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s="7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s="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s="7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s="7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s="7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s="7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s="7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s="7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s="7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s="7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s="7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s="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s="7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s="7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s="7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s="7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s="7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s="7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s="7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s="7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s="7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s="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s="7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s="7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s="7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s="7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s="7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s="7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s="7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s="7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s="7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s="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s="7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s="7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s="7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s="7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s="7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s="7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s="7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s="7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s="7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6">
        <f t="shared" ref="P707:P770" si="45">E707/L707</f>
        <v>195.4</v>
      </c>
      <c r="Q707" s="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s="7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s="7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s="7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s="7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s="7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s="7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s="7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s="7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s="7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s="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s="7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s="7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s="7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s="7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s="7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s="7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s="7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s="7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s="7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s="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s="7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s="7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s="7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s="7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s="7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s="7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s="7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s="7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s="7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s="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s="7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s="7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s="7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s="7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s="7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s="7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s="7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s="7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s="7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s="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s="7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s="7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s="7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s="7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s="7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s="7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s="7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s="7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s="7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s="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s="7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s="7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s="7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s="7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s="7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s="7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s="7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s="7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s="7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s="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s="7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s="7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s="7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6">
        <f t="shared" ref="P771:P834" si="49">E771/L771</f>
        <v>31.846153846153847</v>
      </c>
      <c r="Q771" s="7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s="7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s="7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s="7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s="7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s="7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s="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s="7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s="7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s="7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s="7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s="7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s="7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s="7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s="7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s="7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s="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s="7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s="7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s="7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s="7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s="7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s="7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s="7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s="7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s="7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s="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s="7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s="7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s="7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s="7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s="7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s="7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s="7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s="7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s="7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s="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s="7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s="7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s="7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s="7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s="7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s="7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s="7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s="7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s="7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s="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s="7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s="7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s="7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s="7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s="7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s="7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s="7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s="7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s="7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s="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s="7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s="7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s="7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s="7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s="7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s="7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s="7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6">
        <f t="shared" ref="P835:P898" si="53">E835/L835</f>
        <v>148.78048780487805</v>
      </c>
      <c r="Q835" s="7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s="7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s="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s="7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s="7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s="7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s="7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s="7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s="7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s="7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s="7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s="7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s="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s="7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s="7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s="7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s="7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s="7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s="7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s="7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s="7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s="7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s="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s="7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s="7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s="7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s="7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s="7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s="7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s="7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s="7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s="7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s="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s="7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s="7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s="7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s="7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s="7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s="7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s="7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s="7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s="7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s="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s="7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s="7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s="7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s="7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s="7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s="7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s="7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s="7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s="7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s="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s="7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s="7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s="7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s="7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s="7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s="7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s="7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s="7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s="7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s="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s="7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6" t="e">
        <f t="shared" ref="P899:P962" si="57">E899/L899</f>
        <v>#DIV/0!</v>
      </c>
      <c r="Q899" s="7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s="7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s="7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s="7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s="7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s="7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s="7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s="7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s="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s="7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s="7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s="7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s="7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s="7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s="7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s="7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s="7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s="7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s="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s="7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s="7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s="7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s="7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s="7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s="7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s="7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s="7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s="7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s="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s="7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s="7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s="7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s="7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s="7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s="7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s="7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s="7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s="7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s="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s="7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s="7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s="7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s="7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s="7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s="7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s="7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s="7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s="7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s="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s="7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s="7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s="7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s="7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s="7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s="7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s="7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s="7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s="7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s="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s="7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s="7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s="7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s="7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s="7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6">
        <f t="shared" ref="P963:P1026" si="61">E963/L963</f>
        <v>364.35454545454547</v>
      </c>
      <c r="Q963" s="7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s="7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s="7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s="7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s="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s="7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s="7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s="7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s="7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s="7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s="7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s="7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s="7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s="7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s="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s="7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s="7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s="7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s="7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s="7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s="7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s="7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s="7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s="7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s="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s="7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s="7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s="7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s="7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s="7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s="7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s="7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s="7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s="7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s="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s="7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s="7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s="7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s="7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s="7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s="7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s="7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s="7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s="7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s="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s="7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s="7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s="7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s="7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s="7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s="7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s="7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s="7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s="7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s="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s="7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s="7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s="7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s="7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s="7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s="7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s="7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s="7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s="7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6">
        <f t="shared" ref="P1027:P1090" si="65">E1027/L1027</f>
        <v>71.848571428571432</v>
      </c>
      <c r="Q1027" s="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s="7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s="7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s="7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s="7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s="7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s="7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s="7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s="7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s="7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s="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s="7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s="7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s="7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s="7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s="7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s="7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s="7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s="7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s="7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s="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s="7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s="7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s="7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s="7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s="7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s="7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s="7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s="7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s="7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s="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s="7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s="7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s="7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s="7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s="7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s="7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s="7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s="7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s="7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s="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s="7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s="7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s="7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s="7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s="7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s="7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s="7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s="7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s="7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s="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s="7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s="7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s="7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s="7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s="7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s="7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s="7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s="7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s="7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s="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s="7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s="7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s="7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6">
        <f t="shared" ref="P1091:P1154" si="69">E1091/L1091</f>
        <v>23.959183673469386</v>
      </c>
      <c r="Q1091" s="7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s="7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s="7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s="7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s="7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s="7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s="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s="7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s="7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s="7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s="7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s="7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s="7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s="7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s="7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s="7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s="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s="7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s="7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s="7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s="7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s="7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s="7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s="7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s="7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s="7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s="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s="7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s="7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s="7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s="7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s="7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s="7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s="7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s="7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s="7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s="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s="7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s="7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s="7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s="7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s="7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s="7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s="7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s="7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s="7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s="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s="7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s="7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s="7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s="7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s="7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s="7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s="7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s="7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s="7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s="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s="7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s="7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s="7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s="7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s="7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s="7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s="7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6">
        <f t="shared" ref="P1155:P1218" si="73">E1155/L1155</f>
        <v>50</v>
      </c>
      <c r="Q1155" s="7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s="7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s="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s="7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s="7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s="7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s="7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s="7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s="7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s="7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s="7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s="7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s="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s="7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s="7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s="7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s="7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s="7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s="7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s="7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s="7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s="7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s="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s="7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s="7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s="7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s="7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s="7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s="7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s="7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s="7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s="7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s="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s="7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s="7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s="7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s="7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s="7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s="7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s="7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s="7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s="7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s="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s="7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s="7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s="7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s="7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s="7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s="7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s="7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s="7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s="7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s="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s="7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s="7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s="7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s="7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s="7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s="7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s="7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s="7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s="7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s="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s="7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6">
        <f t="shared" ref="P1219:P1282" si="77">E1219/L1219</f>
        <v>148.57377049180329</v>
      </c>
      <c r="Q1219" s="7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s="7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s="7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s="7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s="7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s="7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s="7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s="7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s="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s="7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s="7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s="7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s="7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s="7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s="7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s="7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s="7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s="7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s="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s="7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s="7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s="7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s="7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s="7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s="7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s="7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s="7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s="7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s="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s="7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s="7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s="7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s="7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s="7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s="7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s="7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s="7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s="7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s="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s="7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s="7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s="7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s="7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s="7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s="7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s="7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s="7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s="7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s="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s="7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s="7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s="7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s="7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s="7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s="7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s="7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s="7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s="7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s="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s="7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s="7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s="7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s="7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s="7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6">
        <f t="shared" ref="P1283:P1346" si="81">E1283/L1283</f>
        <v>104.72972972972973</v>
      </c>
      <c r="Q1283" s="7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s="7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s="7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s="7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s="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s="7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s="7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s="7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s="7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s="7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s="7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s="7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s="7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s="7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s="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s="7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s="7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s="7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s="7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s="7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s="7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s="7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s="7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s="7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s="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s="7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s="7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s="7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s="7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s="7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s="7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s="7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s="7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s="7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s="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s="7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s="7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s="7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s="7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s="7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s="7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s="7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s="7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s="7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s="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s="7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s="7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s="7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s="7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s="7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s="7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s="7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s="7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s="7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s="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s="7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s="7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s="7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s="7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s="7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s="7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s="7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s="7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s="7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6">
        <f t="shared" ref="P1347:P1410" si="85">E1347/L1347</f>
        <v>53.571428571428569</v>
      </c>
      <c r="Q1347" s="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s="7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s="7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s="7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s="7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s="7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s="7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s="7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s="7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s="7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s="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s="7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s="7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s="7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s="7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s="7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s="7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s="7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s="7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s="7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s="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s="7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s="7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s="7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s="7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s="7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s="7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s="7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s="7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s="7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s="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s="7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s="7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s="7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s="7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s="7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s="7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s="7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s="7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s="7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s="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s="7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s="7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s="7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s="7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s="7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s="7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s="7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s="7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s="7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s="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s="7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s="7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s="7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s="7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s="7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s="7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s="7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s="7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s="7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s="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s="7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s="7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s="7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6" t="e">
        <f t="shared" ref="P1411:P1474" si="89">E1411/L1411</f>
        <v>#DIV/0!</v>
      </c>
      <c r="Q1411" s="7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s="7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s="7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s="7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s="7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s="7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s="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s="7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s="7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s="7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s="7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s="7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s="7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s="7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s="7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s="7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s="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s="7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s="7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s="7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s="7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s="7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s="7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s="7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s="7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s="7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s="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s="7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s="7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s="7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s="7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s="7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s="7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s="7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s="7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s="7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s="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s="7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s="7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s="7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s="7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s="7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s="7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s="7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s="7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s="7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s="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s="7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s="7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s="7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s="7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s="7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s="7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s="7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s="7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s="7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s="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s="7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s="7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s="7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s="7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s="7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s="7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s="7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6">
        <f t="shared" ref="P1475:P1538" si="93">E1475/L1475</f>
        <v>38.462553191489363</v>
      </c>
      <c r="Q1475" s="7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s="7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s="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s="7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s="7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s="7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s="7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s="7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s="7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s="7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s="7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s="7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s="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s="7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s="7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s="7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s="7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s="7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s="7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s="7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s="7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s="7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s="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s="7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s="7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s="7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s="7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s="7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s="7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s="7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s="7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s="7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s="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s="7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s="7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s="7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s="7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s="7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s="7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s="7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s="7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s="7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s="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s="7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s="7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s="7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s="7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s="7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s="7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s="7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s="7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s="7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s="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s="7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s="7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s="7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s="7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s="7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s="7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s="7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s="7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s="7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s="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s="7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6">
        <f t="shared" ref="P1539:P1602" si="97">E1539/L1539</f>
        <v>96.375</v>
      </c>
      <c r="Q1539" s="7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s="7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s="7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s="7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s="7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s="7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s="7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s="7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s="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s="7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s="7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s="7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s="7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s="7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s="7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s="7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s="7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s="7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s="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s="7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s="7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s="7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s="7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s="7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s="7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s="7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s="7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s="7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s="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s="7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s="7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s="7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s="7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s="7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s="7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s="7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s="7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s="7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s="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s="7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s="7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s="7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s="7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s="7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s="7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s="7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s="7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s="7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s="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s="7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s="7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s="7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s="7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s="7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s="7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s="7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s="7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s="7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s="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s="7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s="7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s="7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s="7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s="7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6">
        <f t="shared" ref="P1603:P1666" si="101">E1603/L1603</f>
        <v>48.325535714285714</v>
      </c>
      <c r="Q1603" s="7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s="7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s="7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s="7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s="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s="7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s="7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s="7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s="7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s="7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s="7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s="7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s="7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s="7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s="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s="7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s="7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s="7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s="7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s="7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s="7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s="7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s="7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s="7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s="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s="7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s="7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s="7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s="7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s="7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s="7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s="7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s="7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s="7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s="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s="7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s="7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s="7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s="7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s="7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s="7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s="7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s="7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s="7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s="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s="7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s="7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s="7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s="7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s="7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s="7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s="7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s="7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s="7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s="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s="7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s="7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s="7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s="7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s="7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s="7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s="7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s="7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s="7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6">
        <f t="shared" ref="P1667:P1730" si="105">E1667/L1667</f>
        <v>44.956989247311824</v>
      </c>
      <c r="Q1667" s="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s="7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s="7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s="7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s="7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s="7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s="7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s="7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s="7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s="7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s="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s="7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s="7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s="7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s="7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s="7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s="7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s="7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s="7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s="7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s="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s="7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s="7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s="7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s="7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s="7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s="7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s="7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s="7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s="7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s="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s="7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s="7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s="7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s="7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s="7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s="7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s="7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s="7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s="7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s="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s="7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s="7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s="7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s="7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s="7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s="7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s="7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s="7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s="7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s="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s="7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s="7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s="7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s="7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s="7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s="7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s="7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s="7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s="7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s="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s="7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s="7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s="7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6" t="e">
        <f t="shared" ref="P1731:P1794" si="109">E1731/L1731</f>
        <v>#DIV/0!</v>
      </c>
      <c r="Q1731" s="7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s="7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s="7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s="7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s="7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s="7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s="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s="7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s="7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s="7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s="7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s="7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s="7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s="7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s="7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s="7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s="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s="7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s="7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s="7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s="7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s="7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s="7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s="7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s="7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s="7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s="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s="7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s="7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s="7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s="7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s="7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s="7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s="7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s="7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s="7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s="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s="7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s="7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s="7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s="7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s="7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s="7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s="7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s="7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s="7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s="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s="7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s="7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s="7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s="7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s="7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s="7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s="7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s="7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s="7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s="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s="7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s="7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s="7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s="7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s="7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s="7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s="7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6">
        <f t="shared" ref="P1795:P1858" si="113">E1795/L1795</f>
        <v>20</v>
      </c>
      <c r="Q1795" s="7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s="7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s="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s="7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s="7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s="7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s="7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s="7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s="7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s="7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s="7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s="7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s="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s="7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s="7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s="7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s="7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s="7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s="7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s="7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s="7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s="7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s="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s="7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s="7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s="7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s="7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s="7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s="7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s="7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s="7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s="7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s="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s="7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s="7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s="7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s="7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s="7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s="7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s="7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s="7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s="7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s="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s="7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s="7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s="7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s="7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s="7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s="7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s="7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s="7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s="7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s="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s="7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s="7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s="7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s="7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s="7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s="7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s="7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s="7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s="7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s="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s="7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6">
        <f t="shared" ref="P1859:P1922" si="117">E1859/L1859</f>
        <v>136.36363636363637</v>
      </c>
      <c r="Q1859" s="7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s="7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s="7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s="7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s="7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s="7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s="7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s="7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s="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s="7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s="7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s="7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s="7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s="7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s="7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s="7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s="7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s="7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s="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s="7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s="7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s="7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s="7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s="7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s="7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s="7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s="7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s="7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s="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s="7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s="7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s="7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s="7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s="7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s="7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s="7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s="7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s="7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s="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s="7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s="7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s="7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s="7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s="7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s="7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s="7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s="7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s="7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s="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s="7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s="7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s="7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s="7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s="7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s="7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s="7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s="7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s="7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s="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s="7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s="7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s="7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s="7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s="7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6">
        <f t="shared" ref="P1923:P1986" si="121">E1923/L1923</f>
        <v>54</v>
      </c>
      <c r="Q1923" s="7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s="7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s="7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s="7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s="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s="7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s="7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s="7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s="7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s="7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s="7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s="7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s="7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s="7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s="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s="7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s="7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s="7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s="7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s="7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s="7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s="7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s="7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s="7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s="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s="7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s="7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s="7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s="7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s="7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s="7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s="7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s="7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s="7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s="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s="7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s="7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s="7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s="7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s="7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s="7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s="7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s="7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s="7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s="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s="7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s="7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s="7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s="7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s="7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s="7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s="7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s="7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s="7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s="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s="7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s="7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s="7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s="7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s="7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s="7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s="7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s="7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s="7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6">
        <f t="shared" ref="P1987:P2050" si="125">E1987/L1987</f>
        <v>12.75</v>
      </c>
      <c r="Q1987" s="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s="7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s="7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s="7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s="7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s="7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s="7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s="7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s="7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s="7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s="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s="7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s="7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s="7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s="7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s="7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s="7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s="7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s="7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s="7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s="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s="7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s="7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s="7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s="7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s="7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s="7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s="7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s="7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s="7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s="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s="7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s="7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s="7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s="7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s="7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s="7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s="7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s="7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s="7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s="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s="7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s="7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s="7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s="7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s="7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s="7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s="7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s="7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s="7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s="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s="7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s="7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s="7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s="7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s="7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s="7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s="7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s="7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s="7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s="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s="7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s="7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s="7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6">
        <f t="shared" ref="P2051:P2114" si="129">E2051/L2051</f>
        <v>80.991037735849048</v>
      </c>
      <c r="Q2051" s="7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s="7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s="7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s="7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s="7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s="7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s="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s="7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s="7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s="7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s="7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s="7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s="7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s="7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s="7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s="7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s="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s="7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s="7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s="7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s="7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s="7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s="7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s="7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s="7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s="7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s="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s="7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s="7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s="7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s="7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s="7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s="7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s="7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s="7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s="7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s="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s="7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s="7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s="7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s="7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s="7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s="7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s="7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s="7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s="7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s="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s="7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s="7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s="7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s="7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s="7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s="7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s="7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s="7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s="7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s="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s="7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s="7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s="7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s="7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s="7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s="7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s="7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6">
        <f t="shared" ref="P2115:P2178" si="133">E2115/L2115</f>
        <v>68.598130841121488</v>
      </c>
      <c r="Q2115" s="7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s="7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s="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s="7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s="7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s="7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s="7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s="7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s="7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s="7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s="7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s="7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s="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s="7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s="7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s="7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s="7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s="7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s="7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s="7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s="7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s="7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s="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s="7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s="7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s="7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s="7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s="7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s="7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s="7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s="7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s="7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s="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s="7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s="7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s="7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s="7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s="7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s="7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s="7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s="7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s="7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s="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s="7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s="7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s="7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s="7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s="7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s="7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s="7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s="7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s="7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s="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s="7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s="7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s="7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s="7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s="7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s="7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s="7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s="7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s="7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s="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s="7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6">
        <f t="shared" ref="P2179:P2242" si="137">E2179/L2179</f>
        <v>65.868421052631575</v>
      </c>
      <c r="Q2179" s="7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s="7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s="7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s="7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s="7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s="7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s="7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s="7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s="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s="7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s="7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s="7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s="7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s="7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s="7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s="7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s="7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s="7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s="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s="7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s="7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s="7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s="7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s="7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s="7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s="7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s="7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s="7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s="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s="7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s="7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s="7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s="7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s="7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s="7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s="7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s="7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s="7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s="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s="7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s="7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s="7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s="7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s="7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s="7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s="7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s="7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s="7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s="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s="7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s="7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s="7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s="7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s="7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s="7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s="7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s="7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s="7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s="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s="7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s="7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s="7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s="7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s="7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6">
        <f t="shared" ref="P2243:P2306" si="141">E2243/L2243</f>
        <v>49.472392638036808</v>
      </c>
      <c r="Q2243" s="7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s="7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s="7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s="7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s="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s="7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s="7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s="7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s="7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s="7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s="7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s="7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s="7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s="7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s="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s="7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s="7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s="7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s="7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s="7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s="7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s="7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s="7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s="7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s="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s="7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s="7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s="7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s="7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s="7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s="7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s="7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s="7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s="7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s="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s="7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s="7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s="7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s="7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s="7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s="7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s="7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s="7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s="7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s="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s="7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s="7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s="7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s="7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s="7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s="7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s="7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s="7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s="7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s="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s="7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s="7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s="7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s="7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s="7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s="7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s="7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s="7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s="7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6">
        <f t="shared" ref="P2307:P2370" si="145">E2307/L2307</f>
        <v>109.10778443113773</v>
      </c>
      <c r="Q2307" s="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s="7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s="7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s="7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s="7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s="7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s="7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s="7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s="7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s="7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s="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s="7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s="7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s="7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s="7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s="7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s="7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s="7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s="7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s="7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s="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s="7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s="7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s="7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s="7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s="7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s="7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s="7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s="7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s="7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s="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s="7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s="7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s="7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s="7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s="7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s="7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s="7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s="7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s="7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s="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s="7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s="7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s="7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s="7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s="7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s="7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s="7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s="7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s="7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s="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s="7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s="7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s="7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s="7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s="7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s="7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s="7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s="7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s="7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s="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s="7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s="7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s="7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6" t="e">
        <f t="shared" ref="P2371:P2434" si="149">E2371/L2371</f>
        <v>#DIV/0!</v>
      </c>
      <c r="Q2371" s="7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s="7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s="7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s="7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s="7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s="7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s="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s="7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s="7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s="7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s="7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s="7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s="7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s="7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s="7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s="7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s="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s="7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s="7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s="7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s="7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s="7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s="7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s="7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s="7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s="7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s="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s="7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s="7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s="7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s="7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s="7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s="7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s="7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s="7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s="7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s="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s="7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s="7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s="7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s="7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s="7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s="7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s="7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s="7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s="7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s="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s="7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s="7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s="7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s="7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s="7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s="7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s="7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s="7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s="7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s="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s="7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s="7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s="7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s="7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s="7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s="7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s="7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6" t="e">
        <f t="shared" ref="P2435:P2498" si="153">E2435/L2435</f>
        <v>#DIV/0!</v>
      </c>
      <c r="Q2435" s="7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s="7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s="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s="7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s="7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s="7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s="7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s="7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s="7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s="7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s="7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s="7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s="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s="7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s="7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s="7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s="7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s="7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s="7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s="7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s="7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s="7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s="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s="7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s="7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s="7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s="7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s="7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s="7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s="7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s="7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s="7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s="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s="7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s="7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s="7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s="7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s="7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s="7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s="7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s="7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s="7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s="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s="7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s="7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s="7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s="7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s="7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s="7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s="7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s="7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s="7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s="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s="7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s="7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s="7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s="7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s="7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s="7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s="7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s="7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s="7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s="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s="7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6">
        <f t="shared" ref="P2499:P2562" si="157">E2499/L2499</f>
        <v>80.551071428571419</v>
      </c>
      <c r="Q2499" s="7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s="7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s="7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s="7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s="7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s="7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s="7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s="7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s="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s="7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s="7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s="7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s="7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s="7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s="7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s="7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s="7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s="7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s="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s="7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s="7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s="7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s="7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s="7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s="7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s="7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s="7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s="7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s="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s="7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s="7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s="7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s="7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s="7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s="7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s="7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s="7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s="7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s="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s="7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s="7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s="7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s="7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s="7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s="7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s="7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s="7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s="7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s="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s="7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s="7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s="7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s="7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s="7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s="7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s="7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s="7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s="7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s="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s="7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s="7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s="7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s="7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s="7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6" t="e">
        <f t="shared" ref="P2563:P2626" si="161">E2563/L2563</f>
        <v>#DIV/0!</v>
      </c>
      <c r="Q2563" s="7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s="7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s="7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s="7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s="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s="7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s="7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s="7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s="7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s="7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s="7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s="7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s="7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s="7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s="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s="7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s="7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s="7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s="7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s="7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s="7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s="7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s="7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s="7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s="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s="7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s="7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s="7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s="7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s="7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s="7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s="7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s="7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s="7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s="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s="7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s="7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s="7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s="7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s="7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s="7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s="7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s="7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s="7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s="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s="7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s="7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s="7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s="7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s="7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s="7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s="7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s="7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s="7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s="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s="7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s="7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s="7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s="7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s="7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s="7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s="7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s="7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s="7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6">
        <f t="shared" ref="P2627:P2690" si="165">E2627/L2627</f>
        <v>27.576923076923077</v>
      </c>
      <c r="Q2627" s="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s="7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s="7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s="7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s="7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s="7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s="7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s="7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s="7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s="7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s="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s="7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s="7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s="7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s="7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s="7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s="7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s="7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s="7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s="7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s="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s="7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s="7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s="7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s="7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s="7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s="7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s="7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s="7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s="7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s="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s="7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s="7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s="7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s="7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s="7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s="7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s="7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s="7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s="7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s="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s="7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s="7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s="7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s="7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s="7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s="7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s="7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s="7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s="7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s="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s="7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s="7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s="7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s="7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s="7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s="7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s="7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s="7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s="7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s="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s="7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s="7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s="7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6">
        <f t="shared" ref="P2691:P2754" si="169">E2691/L2691</f>
        <v>1</v>
      </c>
      <c r="Q2691" s="7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s="7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s="7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s="7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s="7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s="7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s="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s="7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s="7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s="7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s="7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s="7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s="7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s="7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s="7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s="7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s="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s="7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s="7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s="7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s="7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s="7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s="7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s="7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s="7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s="7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s="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s="7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s="7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s="7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s="7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s="7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s="7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s="7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s="7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s="7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s="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s="7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s="7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s="7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s="7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s="7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s="7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s="7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s="7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s="7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s="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s="7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s="7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s="7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s="7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s="7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s="7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s="7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s="7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s="7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s="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s="7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s="7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s="7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s="7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s="7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s="7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s="7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6">
        <f t="shared" ref="P2755:P2818" si="173">E2755/L2755</f>
        <v>47.5</v>
      </c>
      <c r="Q2755" s="7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s="7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s="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s="7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s="7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s="7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s="7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s="7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s="7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s="7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s="7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s="7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s="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s="7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s="7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s="7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s="7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s="7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s="7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s="7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s="7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s="7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s="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s="7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s="7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s="7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s="7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s="7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s="7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s="7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s="7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s="7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s="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s="7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s="7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s="7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s="7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s="7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s="7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s="7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s="7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s="7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s="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s="7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s="7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s="7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s="7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s="7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s="7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s="7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s="7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s="7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s="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s="7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s="7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s="7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s="7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s="7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s="7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s="7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s="7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s="7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s="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s="7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6">
        <f t="shared" ref="P2819:P2882" si="177">E2819/L2819</f>
        <v>23.636363636363637</v>
      </c>
      <c r="Q2819" s="7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s="7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s="7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s="7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s="7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s="7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s="7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s="7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s="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s="7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s="7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s="7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s="7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s="7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s="7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s="7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s="7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s="7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s="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s="7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s="7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s="7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s="7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s="7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s="7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s="7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s="7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s="7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s="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s="7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s="7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s="7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s="7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s="7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s="7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s="7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s="7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s="7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s="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s="7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s="7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s="7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s="7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s="7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s="7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s="7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s="7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s="7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s="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s="7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s="7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s="7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s="7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s="7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s="7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s="7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s="7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s="7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s="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s="7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s="7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s="7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s="7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s="7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6" t="e">
        <f t="shared" ref="P2883:P2946" si="181">E2883/L2883</f>
        <v>#DIV/0!</v>
      </c>
      <c r="Q2883" s="7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s="7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s="7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s="7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s="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s="7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s="7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s="7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s="7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s="7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s="7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s="7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s="7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s="7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s="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s="7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s="7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s="7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s="7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s="7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s="7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s="7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s="7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s="7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s="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s="7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s="7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s="7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s="7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s="7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s="7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s="7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s="7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s="7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s="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s="7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s="7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s="7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s="7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s="7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s="7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s="7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s="7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s="7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s="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s="7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s="7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s="7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s="7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s="7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s="7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s="7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s="7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s="7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s="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s="7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s="7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s="7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s="7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s="7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s="7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s="7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s="7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s="7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6" t="e">
        <f t="shared" ref="P2947:P3010" si="185">E2947/L2947</f>
        <v>#DIV/0!</v>
      </c>
      <c r="Q2947" s="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s="7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s="7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s="7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s="7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s="7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s="7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s="7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s="7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s="7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s="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s="7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s="7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s="7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s="7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s="7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s="7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s="7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s="7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s="7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s="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s="7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s="7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s="7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s="7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s="7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s="7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s="7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s="7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s="7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s="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s="7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s="7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s="7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s="7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s="7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s="7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s="7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s="7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s="7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s="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s="7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s="7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s="7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s="7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s="7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s="7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s="7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s="7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s="7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s="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s="7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s="7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s="7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s="7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s="7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s="7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s="7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s="7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s="7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s="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s="7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s="7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s="7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6">
        <f t="shared" ref="P3011:P3074" si="189">E3011/L3011</f>
        <v>233.8984375</v>
      </c>
      <c r="Q3011" s="7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s="7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s="7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s="7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s="7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s="7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s="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s="7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s="7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s="7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s="7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s="7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s="7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s="7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s="7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s="7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s="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s="7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s="7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s="7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s="7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s="7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s="7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s="7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s="7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s="7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s="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s="7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s="7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s="7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s="7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s="7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s="7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s="7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s="7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s="7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s="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s="7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s="7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s="7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s="7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s="7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s="7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s="7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s="7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s="7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s="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s="7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s="7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s="7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s="7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s="7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s="7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s="7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s="7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s="7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s="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s="7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s="7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s="7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s="7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s="7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s="7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s="7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6">
        <f t="shared" ref="P3075:P3138" si="193">E3075/L3075</f>
        <v>92.142857142857139</v>
      </c>
      <c r="Q3075" s="7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s="7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s="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s="7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s="7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s="7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s="7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s="7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s="7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s="7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s="7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s="7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s="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s="7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s="7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s="7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s="7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s="7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s="7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s="7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s="7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s="7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s="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s="7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s="7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s="7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s="7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s="7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s="7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s="7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s="7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s="7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s="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s="7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s="7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s="7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s="7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s="7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s="7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s="7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s="7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s="7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s="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s="7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s="7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s="7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s="7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s="7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s="7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s="7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s="7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s="7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s="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s="7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s="7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s="7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s="7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s="7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s="7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s="7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s="7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s="7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s="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s="7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6">
        <f t="shared" ref="P3139:P3202" si="197">E3139/L3139</f>
        <v>50</v>
      </c>
      <c r="Q3139" s="7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s="7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s="7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s="7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s="7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s="7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s="7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s="7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s="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s="7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s="7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s="7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s="7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s="7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s="7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s="7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s="7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s="7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s="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s="7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s="7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s="7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s="7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s="7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s="7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s="7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s="7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s="7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s="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s="7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s="7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s="7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s="7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s="7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s="7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s="7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s="7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s="7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s="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s="7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s="7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s="7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s="7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s="7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s="7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s="7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s="7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s="7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s="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s="7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s="7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s="7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s="7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s="7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s="7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s="7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s="7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s="7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s="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s="7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s="7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s="7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s="7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s="7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6">
        <f t="shared" ref="P3203:P3266" si="201">E3203/L3203</f>
        <v>12.5</v>
      </c>
      <c r="Q3203" s="7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s="7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s="7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s="7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s="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s="7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s="7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s="7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s="7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s="7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s="7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s="7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s="7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s="7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s="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s="7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s="7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s="7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s="7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s="7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s="7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s="7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s="7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s="7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s="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s="7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s="7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s="7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s="7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s="7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s="7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s="7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s="7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s="7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s="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s="7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s="7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s="7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s="7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s="7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s="7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s="7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s="7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s="7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s="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s="7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s="7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s="7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s="7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s="7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s="7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s="7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s="7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s="7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s="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s="7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s="7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s="7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s="7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s="7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s="7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s="7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s="7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s="7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6">
        <f t="shared" ref="P3267:P3330" si="205">E3267/L3267</f>
        <v>70.285714285714292</v>
      </c>
      <c r="Q3267" s="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s="7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s="7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s="7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s="7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s="7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s="7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s="7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s="7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s="7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s="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s="7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s="7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s="7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s="7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s="7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s="7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s="7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s="7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s="7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s="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s="7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s="7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s="7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s="7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s="7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s="7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s="7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s="7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s="7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s="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s="7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s="7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s="7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s="7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s="7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s="7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s="7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s="7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s="7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s="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s="7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s="7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s="7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s="7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s="7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s="7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s="7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s="7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s="7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s="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s="7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s="7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s="7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s="7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s="7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s="7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s="7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s="7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s="7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s="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s="7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s="7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s="7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6">
        <f t="shared" ref="P3331:P3394" si="209">E3331/L3331</f>
        <v>44.92307692307692</v>
      </c>
      <c r="Q3331" s="7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s="7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s="7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s="7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s="7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s="7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s="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s="7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s="7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s="7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s="7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s="7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s="7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s="7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s="7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s="7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s="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s="7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s="7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s="7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s="7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s="7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s="7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s="7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s="7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s="7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s="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s="7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s="7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s="7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s="7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s="7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s="7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s="7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s="7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s="7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s="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s="7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s="7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s="7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s="7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s="7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s="7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s="7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s="7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s="7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s="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s="7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s="7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s="7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s="7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s="7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s="7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s="7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s="7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s="7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s="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s="7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s="7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s="7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s="7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s="7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s="7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s="7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6">
        <f t="shared" ref="P3395:P3458" si="213">E3395/L3395</f>
        <v>36.06818181818182</v>
      </c>
      <c r="Q3395" s="7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s="7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s="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s="7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s="7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s="7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s="7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s="7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s="7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s="7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s="7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s="7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s="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s="7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s="7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s="7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s="7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s="7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s="7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s="7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s="7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s="7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s="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s="7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s="7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s="7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s="7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s="7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s="7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s="7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s="7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s="7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s="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s="7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s="7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s="7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s="7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s="7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s="7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s="7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s="7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s="7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s="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s="7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s="7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s="7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s="7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s="7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s="7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s="7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s="7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s="7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s="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s="7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s="7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s="7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s="7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s="7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s="7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s="7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s="7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s="7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s="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s="7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6">
        <f t="shared" ref="P3459:P3522" si="217">E3459/L3459</f>
        <v>50.981818181818184</v>
      </c>
      <c r="Q3459" s="7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s="7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s="7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s="7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s="7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s="7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s="7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s="7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s="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s="7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s="7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s="7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s="7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s="7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s="7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s="7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s="7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s="7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s="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s="7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s="7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s="7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s="7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s="7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s="7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s="7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s="7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s="7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s="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s="7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s="7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s="7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s="7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s="7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s="7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s="7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s="7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s="7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s="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s="7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s="7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s="7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s="7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s="7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s="7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s="7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s="7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s="7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s="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s="7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s="7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s="7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s="7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s="7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s="7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s="7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s="7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s="7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s="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s="7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s="7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s="7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s="7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s="7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6">
        <f t="shared" ref="P3523:P3586" si="221">E3523/L3523</f>
        <v>45.615384615384613</v>
      </c>
      <c r="Q3523" s="7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s="7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s="7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s="7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s="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s="7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s="7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s="7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s="7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s="7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s="7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s="7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s="7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s="7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s="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s="7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s="7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s="7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s="7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s="7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s="7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s="7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s="7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s="7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s="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s="7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s="7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s="7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s="7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s="7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s="7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s="7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s="7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s="7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s="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s="7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s="7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s="7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s="7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s="7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s="7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s="7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s="7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s="7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s="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s="7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s="7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s="7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s="7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s="7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s="7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s="7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s="7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s="7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s="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s="7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s="7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s="7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s="7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s="7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s="7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s="7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s="7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s="7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6">
        <f t="shared" ref="P3587:P3650" si="225">E3587/L3587</f>
        <v>176.08695652173913</v>
      </c>
      <c r="Q3587" s="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s="7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s="7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s="7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s="7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s="7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s="7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s="7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s="7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s="7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s="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s="7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s="7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s="7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s="7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s="7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s="7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s="7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s="7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s="7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s="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s="7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s="7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s="7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s="7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s="7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s="7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s="7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s="7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s="7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s="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s="7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s="7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s="7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s="7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s="7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s="7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s="7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s="7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s="7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s="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s="7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s="7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s="7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s="7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s="7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s="7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s="7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s="7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s="7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s="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s="7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s="7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s="7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s="7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s="7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s="7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s="7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s="7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s="7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s="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s="7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s="7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s="7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6">
        <f t="shared" ref="P3651:P3714" si="229">E3651/L3651</f>
        <v>97.5</v>
      </c>
      <c r="Q3651" s="7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s="7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s="7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s="7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s="7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s="7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s="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s="7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s="7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s="7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s="7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s="7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s="7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s="7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s="7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s="7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s="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s="7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s="7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s="7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s="7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s="7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s="7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s="7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s="7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s="7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s="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s="7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s="7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s="7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s="7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s="7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s="7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s="7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s="7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s="7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s="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s="7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s="7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s="7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s="7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s="7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s="7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s="7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s="7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s="7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s="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s="7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s="7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s="7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s="7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s="7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s="7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s="7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s="7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s="7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s="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s="7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s="7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s="7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s="7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s="7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s="7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s="7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6">
        <f t="shared" ref="P3715:P3778" si="233">E3715/L3715</f>
        <v>106.84210526315789</v>
      </c>
      <c r="Q3715" s="7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s="7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s="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s="7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s="7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s="7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s="7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s="7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s="7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s="7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s="7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s="7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s="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s="7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s="7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s="7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s="7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s="7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s="7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s="7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s="7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s="7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s="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s="7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s="7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s="7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s="7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s="7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s="7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s="7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s="7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s="7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s="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s="7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s="7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s="7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s="7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s="7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s="7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s="7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s="7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s="7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s="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s="7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s="7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s="7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s="7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s="7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s="7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s="7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s="7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s="7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s="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s="7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s="7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s="7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s="7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s="7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s="7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s="7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s="7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s="7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s="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s="7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6">
        <f t="shared" ref="P3779:P3842" si="237">E3779/L3779</f>
        <v>48.542372881355931</v>
      </c>
      <c r="Q3779" s="7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s="7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s="7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s="7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s="7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s="7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s="7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s="7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s="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s="7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s="7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s="7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s="7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s="7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s="7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s="7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s="7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s="7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s="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s="7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s="7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s="7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s="7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s="7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s="7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s="7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s="7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s="7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s="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s="7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s="7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s="7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s="7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s="7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s="7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s="7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s="7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s="7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s="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s="7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s="7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s="7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s="7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s="7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s="7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s="7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s="7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s="7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s="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s="7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s="7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s="7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s="7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s="7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s="7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s="7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s="7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s="7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s="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s="7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s="7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s="7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s="7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s="7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6">
        <f t="shared" ref="P3843:P3906" si="241">E3843/L3843</f>
        <v>25.647058823529413</v>
      </c>
      <c r="Q3843" s="7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s="7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s="7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s="7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s="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s="7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s="7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s="7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s="7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s="7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s="7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s="7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s="7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s="7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s="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s="7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s="7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s="7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s="7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s="7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s="7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s="7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s="7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s="7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s="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s="7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s="7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s="7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s="7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s="7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s="7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s="7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s="7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s="7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s="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s="7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s="7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s="7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s="7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s="7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s="7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s="7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s="7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s="7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s="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s="7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s="7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s="7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s="7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s="7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s="7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s="7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s="7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s="7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s="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s="7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s="7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s="7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s="7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s="7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s="7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s="7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s="7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s="7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6">
        <f t="shared" ref="P3907:P3970" si="245">E3907/L3907</f>
        <v>24.714285714285715</v>
      </c>
      <c r="Q3907" s="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s="7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s="7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s="7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s="7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s="7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s="7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s="7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s="7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s="7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s="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s="7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s="7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s="7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s="7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s="7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s="7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s="7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s="7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s="7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s="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s="7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s="7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s="7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s="7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s="7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s="7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s="7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s="7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s="7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s="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s="7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s="7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s="7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s="7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s="7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s="7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s="7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s="7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s="7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s="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s="7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s="7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s="7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s="7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s="7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s="7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s="7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s="7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s="7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s="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s="7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s="7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s="7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s="7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s="7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s="7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s="7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s="7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s="7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s="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s="7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s="7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s="7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6">
        <f t="shared" ref="P3971:P4034" si="249">E3971/L3971</f>
        <v>35.166666666666664</v>
      </c>
      <c r="Q3971" s="7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s="7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s="7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s="7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s="7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s="7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s="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s="7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s="7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s="7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s="7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s="7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s="7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s="7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s="7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s="7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s="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s="7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s="7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s="7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s="7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s="7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s="7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s="7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s="7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s="7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s="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s="7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s="7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s="7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s="7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s="7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s="7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s="7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s="7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s="7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s="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s="7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s="7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s="7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s="7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s="7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s="7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s="7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s="7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s="7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s="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s="7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s="7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s="7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s="7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s="7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s="7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s="7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s="7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s="7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s="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s="7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s="7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s="7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s="7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s="7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s="7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s="7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6">
        <f t="shared" ref="P4035:P4098" si="253">E4035/L4035</f>
        <v>65.340319148936175</v>
      </c>
      <c r="Q4035" s="7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s="7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s="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s="7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s="7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s="7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s="7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s="7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s="7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s="7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s="7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s="7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s="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s="7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s="7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s="7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s="7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s="7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s="7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s="7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s="7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s="7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s="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s="7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s="7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s="7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s="7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s="7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s="7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s="7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s="7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s="7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s="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s="7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s="7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s="7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s="7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s="7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s="7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s="7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s="7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s="7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s="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s="7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s="7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s="7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s="7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s="7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s="7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s="7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s="7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s="7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s="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s="7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s="7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s="7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s="7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s="7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s="7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s="7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s="7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s="7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s="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s="7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6" t="e">
        <f t="shared" ref="P4099:P4115" si="257">E4099/L4099</f>
        <v>#DIV/0!</v>
      </c>
      <c r="Q4099" s="7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s="7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s="7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s="7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s="7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s="7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s="7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s="7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s="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s="7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s="7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s="7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s="7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s="7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s="7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s="7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s="7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6CA545"/>
        <color rgb="FF488FD0"/>
      </colorScale>
    </cfRule>
  </conditionalFormatting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32A12-21E6-4639-AB0A-A16C6518A762}">
  <sheetPr codeName="Sheet2"/>
  <dimension ref="A1:F14"/>
  <sheetViews>
    <sheetView workbookViewId="0">
      <selection activeCell="B19" sqref="B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8364</v>
      </c>
      <c r="B3" s="8" t="s">
        <v>8361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7C74A-3BFA-4D1F-9360-164C556F88FF}">
  <sheetPr codeName="Sheet3"/>
  <dimension ref="A1:F47"/>
  <sheetViews>
    <sheetView topLeftCell="A23" workbookViewId="0">
      <selection activeCell="D11" sqref="D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8365</v>
      </c>
      <c r="B2" t="s">
        <v>8362</v>
      </c>
    </row>
    <row r="4" spans="1:6" x14ac:dyDescent="0.25">
      <c r="A4" s="8" t="s">
        <v>8363</v>
      </c>
      <c r="B4" s="8" t="s">
        <v>8361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8360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E3B2B-B4E1-4B3B-8CB1-C8F864A9FE10}">
  <sheetPr codeName="Sheet4"/>
  <dimension ref="A1:F18"/>
  <sheetViews>
    <sheetView workbookViewId="0">
      <selection activeCell="A10" sqref="A10:E1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8365</v>
      </c>
      <c r="B1" t="s">
        <v>8362</v>
      </c>
    </row>
    <row r="2" spans="1:6" x14ac:dyDescent="0.25">
      <c r="A2" s="8" t="s">
        <v>8380</v>
      </c>
      <c r="B2" t="s">
        <v>8362</v>
      </c>
    </row>
    <row r="4" spans="1:6" x14ac:dyDescent="0.25">
      <c r="A4" s="8" t="s">
        <v>8363</v>
      </c>
      <c r="B4" s="8" t="s">
        <v>8361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8370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12" t="s">
        <v>8378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12" t="s">
        <v>8374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12" t="s">
        <v>8375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12" t="s">
        <v>8371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12" t="s">
        <v>8379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12" t="s">
        <v>8372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12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12" t="s">
        <v>8368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12" t="s">
        <v>8376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12" t="s">
        <v>8377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12" t="s">
        <v>8373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12" t="s">
        <v>8360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F870-B8B2-4252-8C14-1C85348D7BCD}">
  <sheetPr codeName="Sheet5"/>
  <dimension ref="A1:H13"/>
  <sheetViews>
    <sheetView tabSelected="1" topLeftCell="A14" workbookViewId="0">
      <selection activeCell="F9" sqref="F9"/>
    </sheetView>
  </sheetViews>
  <sheetFormatPr defaultRowHeight="15" x14ac:dyDescent="0.25"/>
  <cols>
    <col min="1" max="1" width="29.42578125" customWidth="1"/>
    <col min="2" max="2" width="18.140625" bestFit="1" customWidth="1"/>
    <col min="3" max="3" width="18.140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8381</v>
      </c>
      <c r="B1" s="15" t="s">
        <v>8382</v>
      </c>
      <c r="C1" s="15" t="s">
        <v>8384</v>
      </c>
      <c r="D1" s="15" t="s">
        <v>8383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8389</v>
      </c>
      <c r="B2" s="13">
        <f>COUNTIFS(FullTable!D2:D4115, "&lt;1000",FullTable!F2:F4115,"successful")</f>
        <v>322</v>
      </c>
      <c r="C2">
        <f>COUNTIFS(FullTable!D2:D4115, "&lt;1000",FullTable!F2:F4115,"failed")</f>
        <v>113</v>
      </c>
      <c r="D2">
        <f>COUNTIFS(FullTable!D2:D4115, "&lt;1000",FullTable!F2:F4115,"canceled")</f>
        <v>18</v>
      </c>
      <c r="E2">
        <f>SUM(COUNTIFS(FullTable!D2:D4115, "&lt;1000",FullTable!F2:F4115,{"successful","failed","canceled"}))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x14ac:dyDescent="0.25">
      <c r="A3" t="s">
        <v>8390</v>
      </c>
      <c r="B3">
        <f>COUNTIFS(FullTable!D2:D4115, "&gt;=1000",FullTable!D2:D4115,"&lt;=4999",FullTable!F2:F4115,"successful")</f>
        <v>932</v>
      </c>
      <c r="C3">
        <f>COUNTIFS(FullTable!D2:D4115, "&gt;=1000",FullTable!D2:D4115,"&lt;=4999",FullTable!F2:F4115,"failed")</f>
        <v>420</v>
      </c>
      <c r="D3">
        <f>COUNTIFS(FullTable!D2:D4115, "&gt;=1000",FullTable!D2:D4115,"&lt;=4999",FullTable!F2:F4115,"canceled")</f>
        <v>60</v>
      </c>
      <c r="E3">
        <f>SUM(COUNTIFS(FullTable!D2:D4115, "&gt;=1000",FullTable!D2:D4115,"&lt;=4999",FullTable!F2:F4115,{"successful","failed","canceled"}))</f>
        <v>1412</v>
      </c>
      <c r="F3" s="14">
        <f t="shared" ref="F3:F13" si="0">B3/$E3</f>
        <v>0.66005665722379603</v>
      </c>
      <c r="G3" s="14">
        <f t="shared" ref="G3:G13" si="1">C3/$E3</f>
        <v>0.29745042492917845</v>
      </c>
      <c r="H3" s="14">
        <f t="shared" ref="H3:H13" si="2">D3/$E3</f>
        <v>4.2492917847025496E-2</v>
      </c>
    </row>
    <row r="4" spans="1:8" x14ac:dyDescent="0.25">
      <c r="A4" t="s">
        <v>8391</v>
      </c>
      <c r="B4">
        <f>COUNTIFS(FullTable!D2:D4115, "&gt;=5000",FullTable!D2:D4115,"&lt;=9999",FullTable!F2:F4115,"successful")</f>
        <v>381</v>
      </c>
      <c r="C4">
        <f>COUNTIFS(FullTable!D2:D4115, "&gt;=5000",FullTable!D2:D4115,"&lt;=9999",FullTable!F2:F4115,"failed")</f>
        <v>283</v>
      </c>
      <c r="D4">
        <f>COUNTIFS(FullTable!D2:D4115, "&gt;=5000",FullTable!D2:D4115,"&lt;=9999",FullTable!F2:F4115,"canceled")</f>
        <v>52</v>
      </c>
      <c r="E4">
        <f>SUM(COUNTIFS(FullTable!D2:D4115, "&gt;=5000",FullTable!D2:D4115,"&lt;=9999",FullTable!F2:F4115,{"successful","failed","canceled"}))</f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x14ac:dyDescent="0.25">
      <c r="A5" t="s">
        <v>8392</v>
      </c>
      <c r="B5">
        <f>COUNTIFS(FullTable!D2:D4115, "&gt;=10000",FullTable!D2:D4115,"&lt;=14999",FullTable!F2:F4115,"successful")</f>
        <v>168</v>
      </c>
      <c r="C5">
        <f>COUNTIFS(FullTable!D2:D4115, "&gt;=10000",FullTable!D2:D4115,"&lt;=14999",FullTable!F2:F4115,"failed")</f>
        <v>144</v>
      </c>
      <c r="D5">
        <f>COUNTIFS(FullTable!D2:D4115, "&gt;=10000",FullTable!D2:D4115,"&lt;=14999",FullTable!F2:F4115,"canceled")</f>
        <v>40</v>
      </c>
      <c r="E5">
        <f>SUM(COUNTIFS(FullTable!D2:D4115, "&gt;=10000",FullTable!D2:D4115,"&lt;=14999",FullTable!F2:F4115,{"successful","failed","canceled"}))</f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25">
      <c r="A6" t="s">
        <v>8393</v>
      </c>
      <c r="B6">
        <f>COUNTIFS(FullTable!D2:D4115, "&gt;=15000",FullTable!D2:D4115,"&lt;=19999",FullTable!F2:F4115,"successful")</f>
        <v>94</v>
      </c>
      <c r="C6">
        <f>COUNTIFS(FullTable!D2:D4115, "&gt;=15000",FullTable!D2:D4115,"&lt;=19999",FullTable!F2:F4115,"failed")</f>
        <v>90</v>
      </c>
      <c r="D6">
        <f>COUNTIFS(FullTable!D2:D4115, "&gt;=15000",FullTable!D2:D4115,"&lt;=19999",FullTable!F2:F4115,"canceled")</f>
        <v>17</v>
      </c>
      <c r="E6">
        <f>SUM(COUNTIFS(FullTable!D2:D4115, "&gt;=15000",FullTable!D2:D4115,"&lt;=19999",FullTable!F2:F4115,{"successful","failed","canceled"}))</f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25">
      <c r="A7" t="s">
        <v>8394</v>
      </c>
      <c r="B7">
        <f>COUNTIFS(FullTable!D2:D4115, "&gt;=20000",FullTable!D2:D4115,"&lt;=24999",FullTable!F2:F4115,"successful")</f>
        <v>62</v>
      </c>
      <c r="C7">
        <f>COUNTIFS(FullTable!D2:D4115, "&gt;=20000",FullTable!D2:D4115,"&lt;=24999",FullTable!F2:F4115,"failed")</f>
        <v>72</v>
      </c>
      <c r="D7">
        <f>COUNTIFS(FullTable!D2:D4115, "&gt;=20000",FullTable!D2:D4115,"&lt;=24999",FullTable!F2:F4115,"canceled")</f>
        <v>14</v>
      </c>
      <c r="E7">
        <f>SUM(COUNTIFS(FullTable!D2:D4115, "&gt;=20000",FullTable!D2:D4115,"&lt;=24999",FullTable!F2:F4115,{"successful","failed","canceled"}))</f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25">
      <c r="A8" t="s">
        <v>8395</v>
      </c>
      <c r="B8">
        <f>COUNTIFS(FullTable!D2:D4115, "&gt;=25000",FullTable!D2:D4115,"&lt;=29999",FullTable!F2:F4115,"successful")</f>
        <v>55</v>
      </c>
      <c r="C8">
        <f>COUNTIFS(FullTable!D2:D4115, "&gt;=25000",FullTable!D2:D4115,"&lt;=29999",FullTable!F2:F4115,"failed")</f>
        <v>64</v>
      </c>
      <c r="D8">
        <f>COUNTIFS(FullTable!D2:D4115, "&gt;=25000",FullTable!D2:D4115,"&lt;=29999",FullTable!F2:F4115,"canceled")</f>
        <v>18</v>
      </c>
      <c r="E8">
        <f>SUM(COUNTIFS(FullTable!D2:D4115, "&gt;=25000",FullTable!D2:D4115,"&lt;=29999",FullTable!F2:F4115,{"successful","failed","canceled"}))</f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25">
      <c r="A9" t="s">
        <v>8396</v>
      </c>
      <c r="B9">
        <f>COUNTIFS(FullTable!D2:D4115, "&gt;=30000",FullTable!D2:D4115,"&lt;=34999",FullTable!F2:F4115,"successful")</f>
        <v>32</v>
      </c>
      <c r="C9">
        <f>COUNTIFS(FullTable!D2:D4115, "&gt;=30000",FullTable!D2:D4115,"&lt;=34999",FullTable!F2:F4115,"failed")</f>
        <v>37</v>
      </c>
      <c r="D9">
        <f>COUNTIFS(FullTable!D2:D4115, "&gt;=30000",FullTable!D2:D4115,"&lt;=34999",FullTable!F2:F4115,"canceled")</f>
        <v>13</v>
      </c>
      <c r="E9">
        <f>SUM(COUNTIFS(FullTable!D2:D4115, "&gt;=30000",FullTable!D2:D4115,"&lt;=34999",FullTable!F2:F4115,{"successful","failed","canceled"}))</f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25">
      <c r="A10" t="s">
        <v>8397</v>
      </c>
      <c r="B10">
        <f>COUNTIFS(FullTable!D2:D4115, "&gt;=35000",FullTable!D2:D4115,"&lt;=39999",FullTable!F2:F4115,"successful")</f>
        <v>26</v>
      </c>
      <c r="C10">
        <f>COUNTIFS(FullTable!D2:D4115, "&gt;=35000",FullTable!D2:D4115,"&lt;=39999",FullTable!F2:F4115,"failed")</f>
        <v>22</v>
      </c>
      <c r="D10">
        <f>COUNTIFS(FullTable!D2:D4115, "&gt;=35000",FullTable!D2:D4115,"&lt;=39999",FullTable!F2:F4115,"canceled")</f>
        <v>7</v>
      </c>
      <c r="E10">
        <f>SUM(COUNTIFS(FullTable!D2:D4115, "&gt;=35000",FullTable!D2:D4115,"&lt;=39999",FullTable!F2:F4115,{"successful","failed","canceled"}))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5">
      <c r="A11" t="s">
        <v>8398</v>
      </c>
      <c r="B11">
        <f>COUNTIFS(FullTable!D2:D4115, "&gt;=40000",FullTable!D2:D4115,"&lt;=44999",FullTable!F2:F4115,"successful")</f>
        <v>21</v>
      </c>
      <c r="C11">
        <f>COUNTIFS(FullTable!D2:D4115, "&gt;=40000",FullTable!D2:D4115,"&lt;=44999",FullTable!F2:F4115,"failed")</f>
        <v>16</v>
      </c>
      <c r="D11">
        <f>COUNTIFS(FullTable!D2:D4115, "&gt;=40000",FullTable!D2:D4115,"&lt;=44999",FullTable!F2:F4115,"canceled")</f>
        <v>6</v>
      </c>
      <c r="E11">
        <f>SUM(COUNTIFS(FullTable!D2:D4115, "&gt;=40000",FullTable!D2:D4115,"&lt;=44999",FullTable!F2:F4115,{"successful","failed","canceled"}))</f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25">
      <c r="A12" t="s">
        <v>8399</v>
      </c>
      <c r="B12">
        <f>COUNTIFS(FullTable!D2:D4115, "&gt;=45000",FullTable!D2:D4115,"&lt;=49999",FullTable!F2:F4115,"successful")</f>
        <v>6</v>
      </c>
      <c r="C12">
        <f>COUNTIFS(FullTable!D2:D4115, "&gt;=45000",FullTable!D2:D4115,"&lt;=49999",FullTable!F2:F4115,"failed")</f>
        <v>11</v>
      </c>
      <c r="D12">
        <f>COUNTIFS(FullTable!D2:D4115, "&gt;=45000",FullTable!D2:D4115,"&lt;=49999",FullTable!F2:F4115,"canceled")</f>
        <v>4</v>
      </c>
      <c r="E12">
        <f>SUM(COUNTIFS(FullTable!D2:D4115, "&gt;=45000",FullTable!D2:D4115,"&lt;=49999",FullTable!F2:F4115,{"successful","failed","canceled"}))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5">
      <c r="A13" t="s">
        <v>8400</v>
      </c>
      <c r="B13">
        <f>COUNTIFS(FullTable!D2:D4115, "&gt;=50000",FullTable!F2:F4115,"successful")</f>
        <v>86</v>
      </c>
      <c r="C13">
        <f>COUNTIFS(FullTable!D2:D4115, "&gt;=50000",FullTable!F2:F4115,"failed")</f>
        <v>258</v>
      </c>
      <c r="D13">
        <f>COUNTIFS(FullTable!D2:D4115, "&gt;=50000",FullTable!F2:F4115,"canceled")</f>
        <v>100</v>
      </c>
      <c r="E13">
        <f>SUM(COUNTIFS(FullTable!D2:D4115, "&gt;=50000",FullTable!F2:F4115,{"successful","failed","canceled"}))</f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pageSetup paperSize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ParentCategoryStats</vt:lpstr>
      <vt:lpstr>Sub-CategoryStats</vt:lpstr>
      <vt:lpstr>LaunchDataOutcome</vt:lpstr>
      <vt:lpstr>GoalOutcome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user1</cp:lastModifiedBy>
  <dcterms:created xsi:type="dcterms:W3CDTF">2017-04-20T15:17:24Z</dcterms:created>
  <dcterms:modified xsi:type="dcterms:W3CDTF">2018-12-08T11:25:32Z</dcterms:modified>
</cp:coreProperties>
</file>